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8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70.xml" ContentType="application/vnd.ms-office.chartcolorstyle+xml"/>
  <Override PartName="/xl/charts/style7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1730" tabRatio="722" activeTab="1"/>
  </bookViews>
  <sheets>
    <sheet name="Input" sheetId="1" r:id="rId1"/>
    <sheet name="Call" sheetId="3" r:id="rId2"/>
    <sheet name="Задачи - отговори" sheetId="4" r:id="rId3"/>
    <sheet name="Коефициент на ТРУДНОСТ" sheetId="5" r:id="rId4"/>
    <sheet name="Коефициент на дискриминация" sheetId="6" r:id="rId5"/>
    <sheet name="Коефициент на Корелация" sheetId="7" r:id="rId6"/>
    <sheet name="Анализ на дистракторите" sheetId="8" r:id="rId7"/>
    <sheet name="Измерителни качества" sheetId="9" r:id="rId8"/>
    <sheet name="Корелационна матрица" sheetId="10" r:id="rId9"/>
    <sheet name="Статистики на теста" sheetId="11" r:id="rId10"/>
    <sheet name="Суров тестов бал - честоти" sheetId="15" r:id="rId11"/>
    <sheet name="Действителен бал" sheetId="13" r:id="rId12"/>
    <sheet name="Скали" sheetId="12" r:id="rId13"/>
    <sheet name="Скали - Обобщено" sheetId="14" r:id="rId14"/>
    <sheet name="Норми - Характеристики на теста" sheetId="17" r:id="rId15"/>
    <sheet name="Норми - Характ. на ученици" sheetId="18" r:id="rId16"/>
    <sheet name="Норми -Брой решени задачи" sheetId="19" r:id="rId17"/>
    <sheet name="Сравнение норми" sheetId="20" r:id="rId18"/>
  </sheets>
  <definedNames>
    <definedName name="_xlchart.v1.0" hidden="1">'Статистики на теста'!$B$8:$B$12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35" i="1" l="1"/>
  <c r="AC135" i="1"/>
  <c r="AD135" i="1"/>
  <c r="AE135" i="1"/>
  <c r="AF135" i="1"/>
  <c r="AG135" i="1"/>
  <c r="AH135" i="1"/>
  <c r="AB136" i="1"/>
  <c r="AB134" i="1" s="1"/>
  <c r="AC136" i="1"/>
  <c r="AD136" i="1"/>
  <c r="AE136" i="1"/>
  <c r="AF136" i="1"/>
  <c r="AG136" i="1"/>
  <c r="AH136" i="1"/>
  <c r="AB137" i="1"/>
  <c r="AC137" i="1"/>
  <c r="AD137" i="1"/>
  <c r="AE137" i="1"/>
  <c r="AF137" i="1"/>
  <c r="AG137" i="1"/>
  <c r="AH137" i="1"/>
  <c r="AB138" i="1"/>
  <c r="AC138" i="1"/>
  <c r="AD138" i="1"/>
  <c r="AE138" i="1"/>
  <c r="AF138" i="1"/>
  <c r="AG138" i="1"/>
  <c r="AH138" i="1"/>
  <c r="AB139" i="1"/>
  <c r="AC139" i="1"/>
  <c r="AD139" i="1"/>
  <c r="AE139" i="1"/>
  <c r="AF139" i="1"/>
  <c r="AG139" i="1"/>
  <c r="AH139" i="1"/>
  <c r="AH134" i="1" l="1"/>
  <c r="AG134" i="1"/>
  <c r="AF134" i="1"/>
  <c r="AE134" i="1"/>
  <c r="AD134" i="1"/>
  <c r="AC134" i="1"/>
  <c r="A4" i="20"/>
  <c r="C6" i="19"/>
  <c r="C11" i="18"/>
  <c r="C11" i="17"/>
  <c r="A123" i="13" l="1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A126" i="1"/>
  <c r="AA127" i="1" s="1"/>
  <c r="AB126" i="1"/>
  <c r="AB127" i="1" s="1"/>
  <c r="AA128" i="1"/>
  <c r="AB128" i="1"/>
  <c r="AA129" i="1"/>
  <c r="AB129" i="1"/>
  <c r="AA130" i="1"/>
  <c r="AB130" i="1"/>
  <c r="AA131" i="1"/>
  <c r="AB131" i="1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3" i="12"/>
  <c r="B3" i="11" l="1"/>
  <c r="B2" i="11"/>
  <c r="E125" i="1"/>
  <c r="E126" i="1"/>
  <c r="G4" i="14" l="1"/>
  <c r="B3" i="17"/>
  <c r="B3" i="18"/>
  <c r="B2" i="19"/>
  <c r="B7" i="19" s="1"/>
  <c r="D4" i="20" s="1"/>
  <c r="B103" i="3"/>
  <c r="B100" i="3"/>
  <c r="B101" i="3"/>
  <c r="B102" i="3"/>
  <c r="B104" i="3"/>
  <c r="B5" i="18" l="1"/>
  <c r="I7" i="18"/>
  <c r="B5" i="17"/>
  <c r="G3" i="17"/>
  <c r="Z143" i="1"/>
  <c r="Z135" i="1"/>
  <c r="V123" i="3" l="1"/>
  <c r="AH4" i="3"/>
  <c r="F1" i="3"/>
  <c r="F123" i="3" s="1"/>
  <c r="G1" i="3"/>
  <c r="G118" i="3" s="1"/>
  <c r="H1" i="3"/>
  <c r="H118" i="3" s="1"/>
  <c r="I1" i="3"/>
  <c r="I116" i="3" s="1"/>
  <c r="J1" i="3"/>
  <c r="J123" i="3" s="1"/>
  <c r="K1" i="3"/>
  <c r="K113" i="3" s="1"/>
  <c r="L1" i="3"/>
  <c r="L116" i="3" s="1"/>
  <c r="M1" i="3"/>
  <c r="M105" i="3" s="1"/>
  <c r="N1" i="3"/>
  <c r="N117" i="3" s="1"/>
  <c r="O1" i="3"/>
  <c r="O115" i="3" s="1"/>
  <c r="P1" i="3"/>
  <c r="P118" i="3" s="1"/>
  <c r="Q1" i="3"/>
  <c r="Q108" i="3" s="1"/>
  <c r="R1" i="3"/>
  <c r="R115" i="3" s="1"/>
  <c r="S1" i="3"/>
  <c r="S120" i="3" s="1"/>
  <c r="T1" i="3"/>
  <c r="T120" i="3" s="1"/>
  <c r="U1" i="3"/>
  <c r="V1" i="3"/>
  <c r="V117" i="3" s="1"/>
  <c r="W1" i="3"/>
  <c r="W114" i="3" s="1"/>
  <c r="X1" i="3"/>
  <c r="X114" i="3" s="1"/>
  <c r="Y1" i="3"/>
  <c r="Y112" i="3" s="1"/>
  <c r="Z1" i="3"/>
  <c r="Z119" i="3" s="1"/>
  <c r="AA1" i="3"/>
  <c r="AA121" i="3" s="1"/>
  <c r="AB1" i="3"/>
  <c r="AB120" i="3" s="1"/>
  <c r="AC1" i="3"/>
  <c r="AC106" i="3" s="1"/>
  <c r="AD1" i="3"/>
  <c r="AD26" i="3" s="1"/>
  <c r="AE1" i="3"/>
  <c r="AE107" i="3" s="1"/>
  <c r="AF1" i="3"/>
  <c r="AF47" i="3" s="1"/>
  <c r="AG1" i="3"/>
  <c r="AG100" i="3" s="1"/>
  <c r="AH1" i="3"/>
  <c r="AH68" i="3" s="1"/>
  <c r="E1" i="3"/>
  <c r="E117" i="3" s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4" i="3"/>
  <c r="F126" i="1"/>
  <c r="F127" i="1" s="1"/>
  <c r="G126" i="1"/>
  <c r="G127" i="1" s="1"/>
  <c r="H126" i="1"/>
  <c r="H127" i="1" s="1"/>
  <c r="I126" i="1"/>
  <c r="I127" i="1" s="1"/>
  <c r="J126" i="1"/>
  <c r="J127" i="1" s="1"/>
  <c r="K126" i="1"/>
  <c r="K127" i="1" s="1"/>
  <c r="L126" i="1"/>
  <c r="L127" i="1" s="1"/>
  <c r="M126" i="1"/>
  <c r="M127" i="1" s="1"/>
  <c r="N126" i="1"/>
  <c r="N127" i="1" s="1"/>
  <c r="O126" i="1"/>
  <c r="O127" i="1" s="1"/>
  <c r="P126" i="1"/>
  <c r="P127" i="1" s="1"/>
  <c r="Q126" i="1"/>
  <c r="Q127" i="1" s="1"/>
  <c r="R126" i="1"/>
  <c r="R127" i="1" s="1"/>
  <c r="S126" i="1"/>
  <c r="S127" i="1" s="1"/>
  <c r="T126" i="1"/>
  <c r="T127" i="1" s="1"/>
  <c r="U126" i="1"/>
  <c r="U127" i="1" s="1"/>
  <c r="V126" i="1"/>
  <c r="V127" i="1" s="1"/>
  <c r="W126" i="1"/>
  <c r="W127" i="1" s="1"/>
  <c r="X126" i="1"/>
  <c r="X127" i="1" s="1"/>
  <c r="Y126" i="1"/>
  <c r="Y127" i="1" s="1"/>
  <c r="Z126" i="1"/>
  <c r="Z127" i="1" s="1"/>
  <c r="AC126" i="1"/>
  <c r="AC127" i="1" s="1"/>
  <c r="AD126" i="1"/>
  <c r="AD127" i="1" s="1"/>
  <c r="AE126" i="1"/>
  <c r="AE127" i="1" s="1"/>
  <c r="AF126" i="1"/>
  <c r="AF127" i="1" s="1"/>
  <c r="AG126" i="1"/>
  <c r="AG127" i="1" s="1"/>
  <c r="AH126" i="1"/>
  <c r="AH127" i="1" s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C129" i="1"/>
  <c r="AD129" i="1"/>
  <c r="AE129" i="1"/>
  <c r="AF129" i="1"/>
  <c r="AG129" i="1"/>
  <c r="AH129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C130" i="1"/>
  <c r="AD130" i="1"/>
  <c r="AE130" i="1"/>
  <c r="AF130" i="1"/>
  <c r="AG130" i="1"/>
  <c r="AH130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C131" i="1"/>
  <c r="AD131" i="1"/>
  <c r="AE131" i="1"/>
  <c r="AF131" i="1"/>
  <c r="AG131" i="1"/>
  <c r="AH131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C128" i="1"/>
  <c r="AD128" i="1"/>
  <c r="AE128" i="1"/>
  <c r="AF128" i="1"/>
  <c r="AG128" i="1"/>
  <c r="AH128" i="1"/>
  <c r="E128" i="1"/>
  <c r="R123" i="3" l="1"/>
  <c r="N123" i="3"/>
  <c r="F121" i="3"/>
  <c r="AA120" i="3"/>
  <c r="AE119" i="3"/>
  <c r="O111" i="3"/>
  <c r="AD123" i="3"/>
  <c r="AD117" i="3"/>
  <c r="Z115" i="3"/>
  <c r="AH122" i="3"/>
  <c r="Z121" i="3"/>
  <c r="AD4" i="3"/>
  <c r="S123" i="3"/>
  <c r="AB122" i="3"/>
  <c r="W121" i="3"/>
  <c r="Q119" i="3"/>
  <c r="W115" i="3"/>
  <c r="AH123" i="3"/>
  <c r="Y122" i="3"/>
  <c r="I119" i="3"/>
  <c r="AE114" i="3"/>
  <c r="AF123" i="3"/>
  <c r="P123" i="3"/>
  <c r="R122" i="3"/>
  <c r="S113" i="3"/>
  <c r="Q122" i="3"/>
  <c r="AA123" i="3"/>
  <c r="O122" i="3"/>
  <c r="AA117" i="3"/>
  <c r="K109" i="3"/>
  <c r="Z123" i="3"/>
  <c r="I123" i="3"/>
  <c r="AH121" i="3"/>
  <c r="I120" i="3"/>
  <c r="G107" i="3"/>
  <c r="X123" i="3"/>
  <c r="AH119" i="3"/>
  <c r="S104" i="3"/>
  <c r="AG82" i="3"/>
  <c r="U104" i="3"/>
  <c r="U109" i="3"/>
  <c r="U113" i="3"/>
  <c r="U108" i="3"/>
  <c r="U112" i="3"/>
  <c r="U116" i="3"/>
  <c r="U120" i="3"/>
  <c r="U105" i="3"/>
  <c r="U107" i="3"/>
  <c r="U111" i="3"/>
  <c r="U115" i="3"/>
  <c r="U119" i="3"/>
  <c r="AB104" i="3"/>
  <c r="AB99" i="3"/>
  <c r="AB100" i="3"/>
  <c r="AB98" i="3"/>
  <c r="AB109" i="3"/>
  <c r="AB113" i="3"/>
  <c r="AB117" i="3"/>
  <c r="AB121" i="3"/>
  <c r="AB105" i="3"/>
  <c r="AB108" i="3"/>
  <c r="AB112" i="3"/>
  <c r="AB107" i="3"/>
  <c r="AB111" i="3"/>
  <c r="AB115" i="3"/>
  <c r="AB119" i="3"/>
  <c r="AB106" i="3"/>
  <c r="AB110" i="3"/>
  <c r="AB114" i="3"/>
  <c r="AB118" i="3"/>
  <c r="T104" i="3"/>
  <c r="T87" i="3"/>
  <c r="T88" i="3"/>
  <c r="T89" i="3"/>
  <c r="T90" i="3"/>
  <c r="T109" i="3"/>
  <c r="T113" i="3"/>
  <c r="T117" i="3"/>
  <c r="T121" i="3"/>
  <c r="T108" i="3"/>
  <c r="T112" i="3"/>
  <c r="T105" i="3"/>
  <c r="T107" i="3"/>
  <c r="T111" i="3"/>
  <c r="T115" i="3"/>
  <c r="T119" i="3"/>
  <c r="T106" i="3"/>
  <c r="T110" i="3"/>
  <c r="T114" i="3"/>
  <c r="T118" i="3"/>
  <c r="L104" i="3"/>
  <c r="L98" i="3"/>
  <c r="L109" i="3"/>
  <c r="L113" i="3"/>
  <c r="L117" i="3"/>
  <c r="L121" i="3"/>
  <c r="L108" i="3"/>
  <c r="L112" i="3"/>
  <c r="L107" i="3"/>
  <c r="L111" i="3"/>
  <c r="L115" i="3"/>
  <c r="L119" i="3"/>
  <c r="L105" i="3"/>
  <c r="L106" i="3"/>
  <c r="L110" i="3"/>
  <c r="L114" i="3"/>
  <c r="L118" i="3"/>
  <c r="AG4" i="3"/>
  <c r="AE123" i="3"/>
  <c r="W123" i="3"/>
  <c r="O123" i="3"/>
  <c r="X122" i="3"/>
  <c r="M122" i="3"/>
  <c r="AF121" i="3"/>
  <c r="V121" i="3"/>
  <c r="K121" i="3"/>
  <c r="G119" i="3"/>
  <c r="O118" i="3"/>
  <c r="AG116" i="3"/>
  <c r="K116" i="3"/>
  <c r="AC114" i="3"/>
  <c r="G111" i="3"/>
  <c r="AG108" i="3"/>
  <c r="AG103" i="3"/>
  <c r="AF79" i="3"/>
  <c r="AC5" i="3"/>
  <c r="AC9" i="3"/>
  <c r="AC13" i="3"/>
  <c r="AC17" i="3"/>
  <c r="AC21" i="3"/>
  <c r="AC25" i="3"/>
  <c r="AC29" i="3"/>
  <c r="AC33" i="3"/>
  <c r="AC37" i="3"/>
  <c r="AC41" i="3"/>
  <c r="AC45" i="3"/>
  <c r="AC49" i="3"/>
  <c r="AC53" i="3"/>
  <c r="AC57" i="3"/>
  <c r="AC61" i="3"/>
  <c r="AC65" i="3"/>
  <c r="AC69" i="3"/>
  <c r="AC73" i="3"/>
  <c r="AC77" i="3"/>
  <c r="AC81" i="3"/>
  <c r="AC85" i="3"/>
  <c r="AC96" i="3"/>
  <c r="AC8" i="3"/>
  <c r="AC12" i="3"/>
  <c r="AC16" i="3"/>
  <c r="AC20" i="3"/>
  <c r="AC24" i="3"/>
  <c r="AC28" i="3"/>
  <c r="AC32" i="3"/>
  <c r="AC36" i="3"/>
  <c r="AC40" i="3"/>
  <c r="AC44" i="3"/>
  <c r="AC48" i="3"/>
  <c r="AC52" i="3"/>
  <c r="AC56" i="3"/>
  <c r="AC60" i="3"/>
  <c r="AC64" i="3"/>
  <c r="AC68" i="3"/>
  <c r="AC72" i="3"/>
  <c r="AC76" i="3"/>
  <c r="AC94" i="3"/>
  <c r="AC7" i="3"/>
  <c r="AC11" i="3"/>
  <c r="AC15" i="3"/>
  <c r="AC19" i="3"/>
  <c r="AC23" i="3"/>
  <c r="AC27" i="3"/>
  <c r="AC31" i="3"/>
  <c r="AC35" i="3"/>
  <c r="AC39" i="3"/>
  <c r="AC43" i="3"/>
  <c r="AC47" i="3"/>
  <c r="AC51" i="3"/>
  <c r="AC55" i="3"/>
  <c r="AC59" i="3"/>
  <c r="AC63" i="3"/>
  <c r="AC67" i="3"/>
  <c r="AC71" i="3"/>
  <c r="AC75" i="3"/>
  <c r="AC79" i="3"/>
  <c r="AC83" i="3"/>
  <c r="AC93" i="3"/>
  <c r="AC101" i="3"/>
  <c r="AC92" i="3"/>
  <c r="AC6" i="3"/>
  <c r="AC10" i="3"/>
  <c r="AC14" i="3"/>
  <c r="AC18" i="3"/>
  <c r="AC22" i="3"/>
  <c r="AC26" i="3"/>
  <c r="AC30" i="3"/>
  <c r="AC34" i="3"/>
  <c r="AC38" i="3"/>
  <c r="AC42" i="3"/>
  <c r="AC46" i="3"/>
  <c r="AC50" i="3"/>
  <c r="AC54" i="3"/>
  <c r="AC58" i="3"/>
  <c r="AC62" i="3"/>
  <c r="AC66" i="3"/>
  <c r="AC70" i="3"/>
  <c r="AC74" i="3"/>
  <c r="AC78" i="3"/>
  <c r="AC82" i="3"/>
  <c r="AC91" i="3"/>
  <c r="AC97" i="3"/>
  <c r="AC99" i="3"/>
  <c r="AC100" i="3"/>
  <c r="AC95" i="3"/>
  <c r="AC80" i="3"/>
  <c r="AC87" i="3"/>
  <c r="AC109" i="3"/>
  <c r="AC113" i="3"/>
  <c r="AC84" i="3"/>
  <c r="AC90" i="3"/>
  <c r="AC102" i="3"/>
  <c r="AC105" i="3"/>
  <c r="AC108" i="3"/>
  <c r="AC112" i="3"/>
  <c r="AC116" i="3"/>
  <c r="AC120" i="3"/>
  <c r="AC88" i="3"/>
  <c r="AC104" i="3"/>
  <c r="AC107" i="3"/>
  <c r="AC111" i="3"/>
  <c r="AC115" i="3"/>
  <c r="AC119" i="3"/>
  <c r="AC86" i="3"/>
  <c r="AC103" i="3"/>
  <c r="M121" i="3"/>
  <c r="E104" i="3"/>
  <c r="E105" i="3"/>
  <c r="E109" i="3"/>
  <c r="E113" i="3"/>
  <c r="E108" i="3"/>
  <c r="E112" i="3"/>
  <c r="E116" i="3"/>
  <c r="E120" i="3"/>
  <c r="E107" i="3"/>
  <c r="E111" i="3"/>
  <c r="E115" i="3"/>
  <c r="E119" i="3"/>
  <c r="E123" i="3"/>
  <c r="AA105" i="3"/>
  <c r="AA108" i="3"/>
  <c r="AA112" i="3"/>
  <c r="AA104" i="3"/>
  <c r="AA107" i="3"/>
  <c r="AA111" i="3"/>
  <c r="AA115" i="3"/>
  <c r="AA119" i="3"/>
  <c r="AA106" i="3"/>
  <c r="AA110" i="3"/>
  <c r="AA114" i="3"/>
  <c r="AA118" i="3"/>
  <c r="AA122" i="3"/>
  <c r="S108" i="3"/>
  <c r="S112" i="3"/>
  <c r="S105" i="3"/>
  <c r="S107" i="3"/>
  <c r="S111" i="3"/>
  <c r="S115" i="3"/>
  <c r="S119" i="3"/>
  <c r="S106" i="3"/>
  <c r="S110" i="3"/>
  <c r="S114" i="3"/>
  <c r="S118" i="3"/>
  <c r="S122" i="3"/>
  <c r="K98" i="3"/>
  <c r="K108" i="3"/>
  <c r="K112" i="3"/>
  <c r="K104" i="3"/>
  <c r="K107" i="3"/>
  <c r="K111" i="3"/>
  <c r="K115" i="3"/>
  <c r="K119" i="3"/>
  <c r="K105" i="3"/>
  <c r="K106" i="3"/>
  <c r="K110" i="3"/>
  <c r="K114" i="3"/>
  <c r="K118" i="3"/>
  <c r="K122" i="3"/>
  <c r="AF4" i="3"/>
  <c r="AG122" i="3"/>
  <c r="W122" i="3"/>
  <c r="L122" i="3"/>
  <c r="AE121" i="3"/>
  <c r="U121" i="3"/>
  <c r="Q120" i="3"/>
  <c r="Y119" i="3"/>
  <c r="AF118" i="3"/>
  <c r="M118" i="3"/>
  <c r="U117" i="3"/>
  <c r="AB116" i="3"/>
  <c r="Q115" i="3"/>
  <c r="AG112" i="3"/>
  <c r="AC110" i="3"/>
  <c r="Y108" i="3"/>
  <c r="U106" i="3"/>
  <c r="AH94" i="3"/>
  <c r="AH103" i="3"/>
  <c r="AH7" i="3"/>
  <c r="AH11" i="3"/>
  <c r="AH15" i="3"/>
  <c r="AH19" i="3"/>
  <c r="AH23" i="3"/>
  <c r="AH27" i="3"/>
  <c r="AH31" i="3"/>
  <c r="AH35" i="3"/>
  <c r="AH39" i="3"/>
  <c r="AH43" i="3"/>
  <c r="AH47" i="3"/>
  <c r="AH51" i="3"/>
  <c r="AH55" i="3"/>
  <c r="AH59" i="3"/>
  <c r="AH63" i="3"/>
  <c r="AH67" i="3"/>
  <c r="AH71" i="3"/>
  <c r="AH75" i="3"/>
  <c r="AH6" i="3"/>
  <c r="AH10" i="3"/>
  <c r="AH14" i="3"/>
  <c r="AH18" i="3"/>
  <c r="AH22" i="3"/>
  <c r="AH26" i="3"/>
  <c r="AH30" i="3"/>
  <c r="AH34" i="3"/>
  <c r="AH38" i="3"/>
  <c r="AH42" i="3"/>
  <c r="AH46" i="3"/>
  <c r="AH50" i="3"/>
  <c r="AH54" i="3"/>
  <c r="AH58" i="3"/>
  <c r="AH62" i="3"/>
  <c r="AH66" i="3"/>
  <c r="AH70" i="3"/>
  <c r="AH74" i="3"/>
  <c r="AH78" i="3"/>
  <c r="AH82" i="3"/>
  <c r="AH91" i="3"/>
  <c r="AH97" i="3"/>
  <c r="AH99" i="3"/>
  <c r="AH100" i="3"/>
  <c r="AH86" i="3"/>
  <c r="AH87" i="3"/>
  <c r="AH88" i="3"/>
  <c r="AH89" i="3"/>
  <c r="AH90" i="3"/>
  <c r="AH98" i="3"/>
  <c r="AH105" i="3"/>
  <c r="AH5" i="3"/>
  <c r="AH9" i="3"/>
  <c r="AH13" i="3"/>
  <c r="AH17" i="3"/>
  <c r="AH21" i="3"/>
  <c r="AH25" i="3"/>
  <c r="AH29" i="3"/>
  <c r="AH33" i="3"/>
  <c r="AH37" i="3"/>
  <c r="AH41" i="3"/>
  <c r="AH45" i="3"/>
  <c r="AH49" i="3"/>
  <c r="AH53" i="3"/>
  <c r="AH57" i="3"/>
  <c r="AH61" i="3"/>
  <c r="AH65" i="3"/>
  <c r="AH69" i="3"/>
  <c r="AH73" i="3"/>
  <c r="AH77" i="3"/>
  <c r="AH81" i="3"/>
  <c r="AH85" i="3"/>
  <c r="AH96" i="3"/>
  <c r="AH16" i="3"/>
  <c r="AH48" i="3"/>
  <c r="AH79" i="3"/>
  <c r="AH104" i="3"/>
  <c r="AH108" i="3"/>
  <c r="AH112" i="3"/>
  <c r="AH116" i="3"/>
  <c r="AH120" i="3"/>
  <c r="AH28" i="3"/>
  <c r="AH60" i="3"/>
  <c r="AH83" i="3"/>
  <c r="AH95" i="3"/>
  <c r="AH101" i="3"/>
  <c r="AH8" i="3"/>
  <c r="AH40" i="3"/>
  <c r="AH72" i="3"/>
  <c r="AH80" i="3"/>
  <c r="AH92" i="3"/>
  <c r="AH107" i="3"/>
  <c r="AH111" i="3"/>
  <c r="AH20" i="3"/>
  <c r="AH52" i="3"/>
  <c r="AH84" i="3"/>
  <c r="AH102" i="3"/>
  <c r="AH32" i="3"/>
  <c r="AH64" i="3"/>
  <c r="AH93" i="3"/>
  <c r="AH106" i="3"/>
  <c r="AH110" i="3"/>
  <c r="AH114" i="3"/>
  <c r="AH118" i="3"/>
  <c r="AH12" i="3"/>
  <c r="AH44" i="3"/>
  <c r="AH76" i="3"/>
  <c r="AH24" i="3"/>
  <c r="AH56" i="3"/>
  <c r="AH109" i="3"/>
  <c r="AH113" i="3"/>
  <c r="AH117" i="3"/>
  <c r="Z105" i="3"/>
  <c r="Z104" i="3"/>
  <c r="Z108" i="3"/>
  <c r="Z112" i="3"/>
  <c r="Z116" i="3"/>
  <c r="Z120" i="3"/>
  <c r="Z107" i="3"/>
  <c r="Z111" i="3"/>
  <c r="Z106" i="3"/>
  <c r="Z110" i="3"/>
  <c r="Z114" i="3"/>
  <c r="Z118" i="3"/>
  <c r="Z109" i="3"/>
  <c r="Z113" i="3"/>
  <c r="Z117" i="3"/>
  <c r="R105" i="3"/>
  <c r="R104" i="3"/>
  <c r="R108" i="3"/>
  <c r="R112" i="3"/>
  <c r="R116" i="3"/>
  <c r="R120" i="3"/>
  <c r="R107" i="3"/>
  <c r="R111" i="3"/>
  <c r="R106" i="3"/>
  <c r="R110" i="3"/>
  <c r="R114" i="3"/>
  <c r="R118" i="3"/>
  <c r="R109" i="3"/>
  <c r="R113" i="3"/>
  <c r="R117" i="3"/>
  <c r="J105" i="3"/>
  <c r="J104" i="3"/>
  <c r="J108" i="3"/>
  <c r="J112" i="3"/>
  <c r="J116" i="3"/>
  <c r="J120" i="3"/>
  <c r="J107" i="3"/>
  <c r="J111" i="3"/>
  <c r="J106" i="3"/>
  <c r="J110" i="3"/>
  <c r="J114" i="3"/>
  <c r="J118" i="3"/>
  <c r="J109" i="3"/>
  <c r="J113" i="3"/>
  <c r="J117" i="3"/>
  <c r="J121" i="3"/>
  <c r="AE4" i="3"/>
  <c r="AC123" i="3"/>
  <c r="U123" i="3"/>
  <c r="L123" i="3"/>
  <c r="AF122" i="3"/>
  <c r="U122" i="3"/>
  <c r="J122" i="3"/>
  <c r="AD121" i="3"/>
  <c r="S121" i="3"/>
  <c r="E121" i="3"/>
  <c r="L120" i="3"/>
  <c r="W119" i="3"/>
  <c r="AE118" i="3"/>
  <c r="S117" i="3"/>
  <c r="AA116" i="3"/>
  <c r="AH115" i="3"/>
  <c r="U110" i="3"/>
  <c r="M106" i="3"/>
  <c r="AC98" i="3"/>
  <c r="AD58" i="3"/>
  <c r="AG7" i="3"/>
  <c r="AG11" i="3"/>
  <c r="AG15" i="3"/>
  <c r="AG19" i="3"/>
  <c r="AG23" i="3"/>
  <c r="AG27" i="3"/>
  <c r="AG31" i="3"/>
  <c r="AG35" i="3"/>
  <c r="AG39" i="3"/>
  <c r="AG43" i="3"/>
  <c r="AG47" i="3"/>
  <c r="AG51" i="3"/>
  <c r="AG55" i="3"/>
  <c r="AG59" i="3"/>
  <c r="AG63" i="3"/>
  <c r="AG67" i="3"/>
  <c r="AG71" i="3"/>
  <c r="AG75" i="3"/>
  <c r="AG79" i="3"/>
  <c r="AG83" i="3"/>
  <c r="AG93" i="3"/>
  <c r="AG101" i="3"/>
  <c r="AG6" i="3"/>
  <c r="AG10" i="3"/>
  <c r="AG14" i="3"/>
  <c r="AG18" i="3"/>
  <c r="AG22" i="3"/>
  <c r="AG26" i="3"/>
  <c r="AG30" i="3"/>
  <c r="AG34" i="3"/>
  <c r="AG38" i="3"/>
  <c r="AG42" i="3"/>
  <c r="AG46" i="3"/>
  <c r="AG50" i="3"/>
  <c r="AG54" i="3"/>
  <c r="AG58" i="3"/>
  <c r="AG62" i="3"/>
  <c r="AG66" i="3"/>
  <c r="AG70" i="3"/>
  <c r="AG74" i="3"/>
  <c r="AG78" i="3"/>
  <c r="AG86" i="3"/>
  <c r="AG87" i="3"/>
  <c r="AG88" i="3"/>
  <c r="AG89" i="3"/>
  <c r="AG90" i="3"/>
  <c r="AG98" i="3"/>
  <c r="AG5" i="3"/>
  <c r="AG9" i="3"/>
  <c r="AG13" i="3"/>
  <c r="AG17" i="3"/>
  <c r="AG21" i="3"/>
  <c r="AG25" i="3"/>
  <c r="AG29" i="3"/>
  <c r="AG33" i="3"/>
  <c r="AG37" i="3"/>
  <c r="AG41" i="3"/>
  <c r="AG45" i="3"/>
  <c r="AG49" i="3"/>
  <c r="AG53" i="3"/>
  <c r="AG57" i="3"/>
  <c r="AG61" i="3"/>
  <c r="AG65" i="3"/>
  <c r="AG69" i="3"/>
  <c r="AG73" i="3"/>
  <c r="AG77" i="3"/>
  <c r="AG81" i="3"/>
  <c r="AG85" i="3"/>
  <c r="AG96" i="3"/>
  <c r="AG8" i="3"/>
  <c r="AG12" i="3"/>
  <c r="AG16" i="3"/>
  <c r="AG20" i="3"/>
  <c r="AG24" i="3"/>
  <c r="AG28" i="3"/>
  <c r="AG32" i="3"/>
  <c r="AG36" i="3"/>
  <c r="AG40" i="3"/>
  <c r="AG44" i="3"/>
  <c r="AG48" i="3"/>
  <c r="AG52" i="3"/>
  <c r="AG56" i="3"/>
  <c r="AG60" i="3"/>
  <c r="AG64" i="3"/>
  <c r="AG68" i="3"/>
  <c r="AG72" i="3"/>
  <c r="AG76" i="3"/>
  <c r="AG80" i="3"/>
  <c r="AG84" i="3"/>
  <c r="AG95" i="3"/>
  <c r="AG102" i="3"/>
  <c r="AG92" i="3"/>
  <c r="AG107" i="3"/>
  <c r="AG111" i="3"/>
  <c r="AG106" i="3"/>
  <c r="AG110" i="3"/>
  <c r="AG114" i="3"/>
  <c r="AG118" i="3"/>
  <c r="AG99" i="3"/>
  <c r="AG109" i="3"/>
  <c r="AG113" i="3"/>
  <c r="AG117" i="3"/>
  <c r="AG121" i="3"/>
  <c r="AG94" i="3"/>
  <c r="AG97" i="3"/>
  <c r="AG105" i="3"/>
  <c r="Y93" i="3"/>
  <c r="Y92" i="3"/>
  <c r="Y91" i="3"/>
  <c r="Y104" i="3"/>
  <c r="Y86" i="3"/>
  <c r="Y87" i="3"/>
  <c r="Y88" i="3"/>
  <c r="Y89" i="3"/>
  <c r="Y90" i="3"/>
  <c r="Y105" i="3"/>
  <c r="Y107" i="3"/>
  <c r="Y111" i="3"/>
  <c r="Y106" i="3"/>
  <c r="Y110" i="3"/>
  <c r="Y114" i="3"/>
  <c r="Y118" i="3"/>
  <c r="Y94" i="3"/>
  <c r="Y103" i="3"/>
  <c r="Y109" i="3"/>
  <c r="Y113" i="3"/>
  <c r="Y117" i="3"/>
  <c r="Y121" i="3"/>
  <c r="Q104" i="3"/>
  <c r="Q107" i="3"/>
  <c r="Q111" i="3"/>
  <c r="Q105" i="3"/>
  <c r="Q106" i="3"/>
  <c r="Q110" i="3"/>
  <c r="Q114" i="3"/>
  <c r="Q118" i="3"/>
  <c r="Q109" i="3"/>
  <c r="Q113" i="3"/>
  <c r="Q117" i="3"/>
  <c r="Q121" i="3"/>
  <c r="I104" i="3"/>
  <c r="I107" i="3"/>
  <c r="I111" i="3"/>
  <c r="I106" i="3"/>
  <c r="I110" i="3"/>
  <c r="I114" i="3"/>
  <c r="I118" i="3"/>
  <c r="I105" i="3"/>
  <c r="I109" i="3"/>
  <c r="I113" i="3"/>
  <c r="I117" i="3"/>
  <c r="I121" i="3"/>
  <c r="AB123" i="3"/>
  <c r="T123" i="3"/>
  <c r="K123" i="3"/>
  <c r="AE122" i="3"/>
  <c r="T122" i="3"/>
  <c r="I122" i="3"/>
  <c r="AC121" i="3"/>
  <c r="R121" i="3"/>
  <c r="AG120" i="3"/>
  <c r="K120" i="3"/>
  <c r="R119" i="3"/>
  <c r="AC118" i="3"/>
  <c r="Y116" i="3"/>
  <c r="AG115" i="3"/>
  <c r="J115" i="3"/>
  <c r="U114" i="3"/>
  <c r="Q112" i="3"/>
  <c r="M110" i="3"/>
  <c r="I108" i="3"/>
  <c r="E106" i="3"/>
  <c r="Y95" i="3"/>
  <c r="AF92" i="3"/>
  <c r="AF6" i="3"/>
  <c r="AF10" i="3"/>
  <c r="AF14" i="3"/>
  <c r="AF18" i="3"/>
  <c r="AF22" i="3"/>
  <c r="AF26" i="3"/>
  <c r="AF30" i="3"/>
  <c r="AF34" i="3"/>
  <c r="AF38" i="3"/>
  <c r="AF42" i="3"/>
  <c r="AF46" i="3"/>
  <c r="AF50" i="3"/>
  <c r="AF54" i="3"/>
  <c r="AF58" i="3"/>
  <c r="AF62" i="3"/>
  <c r="AF66" i="3"/>
  <c r="AF70" i="3"/>
  <c r="AF74" i="3"/>
  <c r="AF78" i="3"/>
  <c r="AF5" i="3"/>
  <c r="AF9" i="3"/>
  <c r="AF13" i="3"/>
  <c r="AF17" i="3"/>
  <c r="AF21" i="3"/>
  <c r="AF25" i="3"/>
  <c r="AF29" i="3"/>
  <c r="AF33" i="3"/>
  <c r="AF37" i="3"/>
  <c r="AF41" i="3"/>
  <c r="AF45" i="3"/>
  <c r="AF49" i="3"/>
  <c r="AF53" i="3"/>
  <c r="AF57" i="3"/>
  <c r="AF61" i="3"/>
  <c r="AF65" i="3"/>
  <c r="AF69" i="3"/>
  <c r="AF73" i="3"/>
  <c r="AF77" i="3"/>
  <c r="AF81" i="3"/>
  <c r="AF85" i="3"/>
  <c r="AF96" i="3"/>
  <c r="AF104" i="3"/>
  <c r="AF8" i="3"/>
  <c r="AF12" i="3"/>
  <c r="AF16" i="3"/>
  <c r="AF20" i="3"/>
  <c r="AF24" i="3"/>
  <c r="AF28" i="3"/>
  <c r="AF32" i="3"/>
  <c r="AF36" i="3"/>
  <c r="AF40" i="3"/>
  <c r="AF44" i="3"/>
  <c r="AF48" i="3"/>
  <c r="AF52" i="3"/>
  <c r="AF56" i="3"/>
  <c r="AF60" i="3"/>
  <c r="AF64" i="3"/>
  <c r="AF68" i="3"/>
  <c r="AF72" i="3"/>
  <c r="AF76" i="3"/>
  <c r="AF80" i="3"/>
  <c r="AF84" i="3"/>
  <c r="AF95" i="3"/>
  <c r="AF102" i="3"/>
  <c r="AF94" i="3"/>
  <c r="AF103" i="3"/>
  <c r="AF27" i="3"/>
  <c r="AF59" i="3"/>
  <c r="AF83" i="3"/>
  <c r="AF86" i="3"/>
  <c r="AF101" i="3"/>
  <c r="AF107" i="3"/>
  <c r="AF111" i="3"/>
  <c r="AF115" i="3"/>
  <c r="AF119" i="3"/>
  <c r="AF7" i="3"/>
  <c r="AF39" i="3"/>
  <c r="AF71" i="3"/>
  <c r="AF89" i="3"/>
  <c r="AF98" i="3"/>
  <c r="AF19" i="3"/>
  <c r="AF51" i="3"/>
  <c r="AF106" i="3"/>
  <c r="AF110" i="3"/>
  <c r="AF31" i="3"/>
  <c r="AF63" i="3"/>
  <c r="AF87" i="3"/>
  <c r="AF93" i="3"/>
  <c r="AF99" i="3"/>
  <c r="AF11" i="3"/>
  <c r="AF43" i="3"/>
  <c r="AF75" i="3"/>
  <c r="AF90" i="3"/>
  <c r="AF109" i="3"/>
  <c r="AF113" i="3"/>
  <c r="AF117" i="3"/>
  <c r="AF23" i="3"/>
  <c r="AF55" i="3"/>
  <c r="AF97" i="3"/>
  <c r="AF105" i="3"/>
  <c r="AF35" i="3"/>
  <c r="AF67" i="3"/>
  <c r="AF82" i="3"/>
  <c r="AF88" i="3"/>
  <c r="AF91" i="3"/>
  <c r="AF100" i="3"/>
  <c r="AF108" i="3"/>
  <c r="AF112" i="3"/>
  <c r="AF116" i="3"/>
  <c r="AF120" i="3"/>
  <c r="X104" i="3"/>
  <c r="X107" i="3"/>
  <c r="X111" i="3"/>
  <c r="X115" i="3"/>
  <c r="X119" i="3"/>
  <c r="X106" i="3"/>
  <c r="X110" i="3"/>
  <c r="X103" i="3"/>
  <c r="X109" i="3"/>
  <c r="X113" i="3"/>
  <c r="X117" i="3"/>
  <c r="X108" i="3"/>
  <c r="X112" i="3"/>
  <c r="X116" i="3"/>
  <c r="X120" i="3"/>
  <c r="P104" i="3"/>
  <c r="P107" i="3"/>
  <c r="P111" i="3"/>
  <c r="P115" i="3"/>
  <c r="P119" i="3"/>
  <c r="P105" i="3"/>
  <c r="P106" i="3"/>
  <c r="P110" i="3"/>
  <c r="P114" i="3"/>
  <c r="P109" i="3"/>
  <c r="P113" i="3"/>
  <c r="P117" i="3"/>
  <c r="P108" i="3"/>
  <c r="P112" i="3"/>
  <c r="P116" i="3"/>
  <c r="P120" i="3"/>
  <c r="H104" i="3"/>
  <c r="H107" i="3"/>
  <c r="H111" i="3"/>
  <c r="H115" i="3"/>
  <c r="H119" i="3"/>
  <c r="H123" i="3"/>
  <c r="H106" i="3"/>
  <c r="H110" i="3"/>
  <c r="H114" i="3"/>
  <c r="H105" i="3"/>
  <c r="H109" i="3"/>
  <c r="H113" i="3"/>
  <c r="H117" i="3"/>
  <c r="H121" i="3"/>
  <c r="H108" i="3"/>
  <c r="H112" i="3"/>
  <c r="H116" i="3"/>
  <c r="H120" i="3"/>
  <c r="AC4" i="3"/>
  <c r="AC122" i="3"/>
  <c r="H122" i="3"/>
  <c r="P121" i="3"/>
  <c r="X118" i="3"/>
  <c r="E118" i="3"/>
  <c r="M117" i="3"/>
  <c r="T116" i="3"/>
  <c r="AE115" i="3"/>
  <c r="I115" i="3"/>
  <c r="M114" i="3"/>
  <c r="I112" i="3"/>
  <c r="E110" i="3"/>
  <c r="X105" i="3"/>
  <c r="AG91" i="3"/>
  <c r="AH36" i="3"/>
  <c r="AE6" i="3"/>
  <c r="AE10" i="3"/>
  <c r="AE14" i="3"/>
  <c r="AE18" i="3"/>
  <c r="AE22" i="3"/>
  <c r="AE26" i="3"/>
  <c r="AE30" i="3"/>
  <c r="AE34" i="3"/>
  <c r="AE38" i="3"/>
  <c r="AE42" i="3"/>
  <c r="AE46" i="3"/>
  <c r="AE50" i="3"/>
  <c r="AE54" i="3"/>
  <c r="AE58" i="3"/>
  <c r="AE62" i="3"/>
  <c r="AE66" i="3"/>
  <c r="AE70" i="3"/>
  <c r="AE74" i="3"/>
  <c r="AE78" i="3"/>
  <c r="AE82" i="3"/>
  <c r="AE91" i="3"/>
  <c r="AE97" i="3"/>
  <c r="AE99" i="3"/>
  <c r="AE100" i="3"/>
  <c r="AE5" i="3"/>
  <c r="AE9" i="3"/>
  <c r="AE13" i="3"/>
  <c r="AE17" i="3"/>
  <c r="AE21" i="3"/>
  <c r="AE25" i="3"/>
  <c r="AE29" i="3"/>
  <c r="AE33" i="3"/>
  <c r="AE37" i="3"/>
  <c r="AE41" i="3"/>
  <c r="AE45" i="3"/>
  <c r="AE49" i="3"/>
  <c r="AE53" i="3"/>
  <c r="AE57" i="3"/>
  <c r="AE61" i="3"/>
  <c r="AE65" i="3"/>
  <c r="AE69" i="3"/>
  <c r="AE73" i="3"/>
  <c r="AE77" i="3"/>
  <c r="AE8" i="3"/>
  <c r="AE12" i="3"/>
  <c r="AE16" i="3"/>
  <c r="AE20" i="3"/>
  <c r="AE24" i="3"/>
  <c r="AE28" i="3"/>
  <c r="AE32" i="3"/>
  <c r="AE36" i="3"/>
  <c r="AE40" i="3"/>
  <c r="AE44" i="3"/>
  <c r="AE48" i="3"/>
  <c r="AE52" i="3"/>
  <c r="AE56" i="3"/>
  <c r="AE60" i="3"/>
  <c r="AE64" i="3"/>
  <c r="AE68" i="3"/>
  <c r="AE72" i="3"/>
  <c r="AE76" i="3"/>
  <c r="AE80" i="3"/>
  <c r="AE84" i="3"/>
  <c r="AE95" i="3"/>
  <c r="AE102" i="3"/>
  <c r="AE94" i="3"/>
  <c r="AE103" i="3"/>
  <c r="AE7" i="3"/>
  <c r="AE11" i="3"/>
  <c r="AE15" i="3"/>
  <c r="AE19" i="3"/>
  <c r="AE23" i="3"/>
  <c r="AE27" i="3"/>
  <c r="AE31" i="3"/>
  <c r="AE35" i="3"/>
  <c r="AE39" i="3"/>
  <c r="AE43" i="3"/>
  <c r="AE47" i="3"/>
  <c r="AE51" i="3"/>
  <c r="AE55" i="3"/>
  <c r="AE59" i="3"/>
  <c r="AE63" i="3"/>
  <c r="AE67" i="3"/>
  <c r="AE71" i="3"/>
  <c r="AE75" i="3"/>
  <c r="AE79" i="3"/>
  <c r="AE83" i="3"/>
  <c r="AE93" i="3"/>
  <c r="AE101" i="3"/>
  <c r="AE89" i="3"/>
  <c r="AE92" i="3"/>
  <c r="AE98" i="3"/>
  <c r="AE106" i="3"/>
  <c r="AE110" i="3"/>
  <c r="AE87" i="3"/>
  <c r="AE90" i="3"/>
  <c r="AE96" i="3"/>
  <c r="AE109" i="3"/>
  <c r="AE113" i="3"/>
  <c r="AE117" i="3"/>
  <c r="AE81" i="3"/>
  <c r="AE105" i="3"/>
  <c r="AE85" i="3"/>
  <c r="AE88" i="3"/>
  <c r="AE108" i="3"/>
  <c r="AI108" i="3" s="1"/>
  <c r="AE112" i="3"/>
  <c r="AE116" i="3"/>
  <c r="AE120" i="3"/>
  <c r="AE104" i="3"/>
  <c r="W2" i="3"/>
  <c r="T2" i="10" s="1"/>
  <c r="W103" i="3"/>
  <c r="W106" i="3"/>
  <c r="W110" i="3"/>
  <c r="W104" i="3"/>
  <c r="W109" i="3"/>
  <c r="W113" i="3"/>
  <c r="W117" i="3"/>
  <c r="W108" i="3"/>
  <c r="W112" i="3"/>
  <c r="W116" i="3"/>
  <c r="W120" i="3"/>
  <c r="W105" i="3"/>
  <c r="O105" i="3"/>
  <c r="O106" i="3"/>
  <c r="O110" i="3"/>
  <c r="O114" i="3"/>
  <c r="O109" i="3"/>
  <c r="O113" i="3"/>
  <c r="O117" i="3"/>
  <c r="O108" i="3"/>
  <c r="O112" i="3"/>
  <c r="O116" i="3"/>
  <c r="O120" i="3"/>
  <c r="O104" i="3"/>
  <c r="G106" i="3"/>
  <c r="G110" i="3"/>
  <c r="G114" i="3"/>
  <c r="G104" i="3"/>
  <c r="G105" i="3"/>
  <c r="G109" i="3"/>
  <c r="G113" i="3"/>
  <c r="G117" i="3"/>
  <c r="G121" i="3"/>
  <c r="G108" i="3"/>
  <c r="G112" i="3"/>
  <c r="G116" i="3"/>
  <c r="G120" i="3"/>
  <c r="G122" i="3"/>
  <c r="O121" i="3"/>
  <c r="O119" i="3"/>
  <c r="W118" i="3"/>
  <c r="K117" i="3"/>
  <c r="S116" i="3"/>
  <c r="G115" i="3"/>
  <c r="E114" i="3"/>
  <c r="AE111" i="3"/>
  <c r="AA109" i="3"/>
  <c r="W107" i="3"/>
  <c r="AC89" i="3"/>
  <c r="M109" i="3"/>
  <c r="M113" i="3"/>
  <c r="M108" i="3"/>
  <c r="M112" i="3"/>
  <c r="M116" i="3"/>
  <c r="M120" i="3"/>
  <c r="M104" i="3"/>
  <c r="M107" i="3"/>
  <c r="M111" i="3"/>
  <c r="M115" i="3"/>
  <c r="M119" i="3"/>
  <c r="M123" i="3"/>
  <c r="AD86" i="3"/>
  <c r="AD87" i="3"/>
  <c r="AD88" i="3"/>
  <c r="AD89" i="3"/>
  <c r="AD90" i="3"/>
  <c r="AD98" i="3"/>
  <c r="AD105" i="3"/>
  <c r="AD5" i="3"/>
  <c r="AD9" i="3"/>
  <c r="AD13" i="3"/>
  <c r="AD17" i="3"/>
  <c r="AD21" i="3"/>
  <c r="AD25" i="3"/>
  <c r="AD29" i="3"/>
  <c r="AD33" i="3"/>
  <c r="AD37" i="3"/>
  <c r="AD41" i="3"/>
  <c r="AD45" i="3"/>
  <c r="AD49" i="3"/>
  <c r="AD53" i="3"/>
  <c r="AD57" i="3"/>
  <c r="AD61" i="3"/>
  <c r="AD65" i="3"/>
  <c r="AD69" i="3"/>
  <c r="AD73" i="3"/>
  <c r="AD77" i="3"/>
  <c r="AD8" i="3"/>
  <c r="AD12" i="3"/>
  <c r="AD16" i="3"/>
  <c r="AD20" i="3"/>
  <c r="AD24" i="3"/>
  <c r="AD28" i="3"/>
  <c r="AD32" i="3"/>
  <c r="AD36" i="3"/>
  <c r="AD40" i="3"/>
  <c r="AD44" i="3"/>
  <c r="AD48" i="3"/>
  <c r="AD52" i="3"/>
  <c r="AD56" i="3"/>
  <c r="AD60" i="3"/>
  <c r="AD64" i="3"/>
  <c r="AD68" i="3"/>
  <c r="AD72" i="3"/>
  <c r="AD76" i="3"/>
  <c r="AD80" i="3"/>
  <c r="AD84" i="3"/>
  <c r="AD95" i="3"/>
  <c r="AD102" i="3"/>
  <c r="AD94" i="3"/>
  <c r="AD103" i="3"/>
  <c r="AD7" i="3"/>
  <c r="AD11" i="3"/>
  <c r="AD15" i="3"/>
  <c r="AD19" i="3"/>
  <c r="AD23" i="3"/>
  <c r="AD27" i="3"/>
  <c r="AD31" i="3"/>
  <c r="AD35" i="3"/>
  <c r="AD39" i="3"/>
  <c r="AD43" i="3"/>
  <c r="AD47" i="3"/>
  <c r="AD51" i="3"/>
  <c r="AD55" i="3"/>
  <c r="AD59" i="3"/>
  <c r="AD63" i="3"/>
  <c r="AD67" i="3"/>
  <c r="AD71" i="3"/>
  <c r="AD75" i="3"/>
  <c r="AD79" i="3"/>
  <c r="AD83" i="3"/>
  <c r="AD93" i="3"/>
  <c r="AD101" i="3"/>
  <c r="AD92" i="3"/>
  <c r="AD6" i="3"/>
  <c r="AD38" i="3"/>
  <c r="AD70" i="3"/>
  <c r="AD106" i="3"/>
  <c r="AD110" i="3"/>
  <c r="AD114" i="3"/>
  <c r="AD118" i="3"/>
  <c r="AD122" i="3"/>
  <c r="AD18" i="3"/>
  <c r="AD50" i="3"/>
  <c r="AD30" i="3"/>
  <c r="AD62" i="3"/>
  <c r="AD96" i="3"/>
  <c r="AD99" i="3"/>
  <c r="AD109" i="3"/>
  <c r="AD113" i="3"/>
  <c r="AD10" i="3"/>
  <c r="AD42" i="3"/>
  <c r="AD74" i="3"/>
  <c r="AD81" i="3"/>
  <c r="AD22" i="3"/>
  <c r="AD54" i="3"/>
  <c r="AD85" i="3"/>
  <c r="AD97" i="3"/>
  <c r="AD108" i="3"/>
  <c r="AD112" i="3"/>
  <c r="AD116" i="3"/>
  <c r="AD120" i="3"/>
  <c r="AD34" i="3"/>
  <c r="AD66" i="3"/>
  <c r="AD82" i="3"/>
  <c r="AD91" i="3"/>
  <c r="AD100" i="3"/>
  <c r="AD104" i="3"/>
  <c r="AD14" i="3"/>
  <c r="AD46" i="3"/>
  <c r="AD78" i="3"/>
  <c r="AD107" i="3"/>
  <c r="AD111" i="3"/>
  <c r="AD115" i="3"/>
  <c r="AD119" i="3"/>
  <c r="V105" i="3"/>
  <c r="V106" i="3"/>
  <c r="V110" i="3"/>
  <c r="V114" i="3"/>
  <c r="V118" i="3"/>
  <c r="V122" i="3"/>
  <c r="V104" i="3"/>
  <c r="V109" i="3"/>
  <c r="V113" i="3"/>
  <c r="V108" i="3"/>
  <c r="V112" i="3"/>
  <c r="V116" i="3"/>
  <c r="V120" i="3"/>
  <c r="V107" i="3"/>
  <c r="V111" i="3"/>
  <c r="V115" i="3"/>
  <c r="V119" i="3"/>
  <c r="N105" i="3"/>
  <c r="N106" i="3"/>
  <c r="N110" i="3"/>
  <c r="N114" i="3"/>
  <c r="N118" i="3"/>
  <c r="N122" i="3"/>
  <c r="N109" i="3"/>
  <c r="N113" i="3"/>
  <c r="N108" i="3"/>
  <c r="N112" i="3"/>
  <c r="N116" i="3"/>
  <c r="N120" i="3"/>
  <c r="N104" i="3"/>
  <c r="N107" i="3"/>
  <c r="N111" i="3"/>
  <c r="N115" i="3"/>
  <c r="N119" i="3"/>
  <c r="F105" i="3"/>
  <c r="F100" i="3"/>
  <c r="F106" i="3"/>
  <c r="F110" i="3"/>
  <c r="F114" i="3"/>
  <c r="F118" i="3"/>
  <c r="F122" i="3"/>
  <c r="F104" i="3"/>
  <c r="F109" i="3"/>
  <c r="F113" i="3"/>
  <c r="F108" i="3"/>
  <c r="F112" i="3"/>
  <c r="F116" i="3"/>
  <c r="F120" i="3"/>
  <c r="F107" i="3"/>
  <c r="F111" i="3"/>
  <c r="F115" i="3"/>
  <c r="F119" i="3"/>
  <c r="AG123" i="3"/>
  <c r="Y123" i="3"/>
  <c r="Q123" i="3"/>
  <c r="G123" i="3"/>
  <c r="Z122" i="3"/>
  <c r="P122" i="3"/>
  <c r="E122" i="3"/>
  <c r="X121" i="3"/>
  <c r="N121" i="3"/>
  <c r="Y120" i="3"/>
  <c r="AG119" i="3"/>
  <c r="J119" i="3"/>
  <c r="U118" i="3"/>
  <c r="AC117" i="3"/>
  <c r="F117" i="3"/>
  <c r="Q116" i="3"/>
  <c r="Y115" i="3"/>
  <c r="AF114" i="3"/>
  <c r="AA113" i="3"/>
  <c r="W111" i="3"/>
  <c r="S109" i="3"/>
  <c r="O107" i="3"/>
  <c r="AG104" i="3"/>
  <c r="AE86" i="3"/>
  <c r="AF15" i="3"/>
  <c r="AC2" i="3"/>
  <c r="Z2" i="10" s="1"/>
  <c r="AD2" i="3"/>
  <c r="AA2" i="10" s="1"/>
  <c r="AH2" i="3"/>
  <c r="AE2" i="10" s="1"/>
  <c r="AG2" i="3"/>
  <c r="AD2" i="10" s="1"/>
  <c r="AF2" i="3"/>
  <c r="AC2" i="10" s="1"/>
  <c r="AE2" i="3"/>
  <c r="AB2" i="10" s="1"/>
  <c r="B3" i="9" a="1"/>
  <c r="B3" i="8" a="1"/>
  <c r="B3" i="6" a="1"/>
  <c r="B3" i="6" s="1"/>
  <c r="B3" i="7" a="1"/>
  <c r="B3" i="7" s="1"/>
  <c r="B3" i="5" a="1"/>
  <c r="B3" i="5" s="1"/>
  <c r="E127" i="1"/>
  <c r="C3" i="4" s="1" a="1"/>
  <c r="V91" i="3"/>
  <c r="V2" i="3"/>
  <c r="S2" i="10" s="1"/>
  <c r="N93" i="3"/>
  <c r="N2" i="3"/>
  <c r="K2" i="10" s="1"/>
  <c r="F102" i="3"/>
  <c r="F2" i="3"/>
  <c r="C2" i="10" s="1"/>
  <c r="U89" i="3"/>
  <c r="U2" i="3"/>
  <c r="R2" i="10" s="1"/>
  <c r="M76" i="3"/>
  <c r="M2" i="3"/>
  <c r="J2" i="10" s="1"/>
  <c r="AB102" i="3"/>
  <c r="AB2" i="3"/>
  <c r="Y2" i="10" s="1"/>
  <c r="T78" i="3"/>
  <c r="T2" i="3"/>
  <c r="Q2" i="10" s="1"/>
  <c r="L71" i="3"/>
  <c r="L2" i="3"/>
  <c r="I2" i="10" s="1"/>
  <c r="E84" i="3"/>
  <c r="E2" i="3"/>
  <c r="B2" i="10" s="1"/>
  <c r="B3" i="4" a="1"/>
  <c r="AA56" i="3"/>
  <c r="AA2" i="3"/>
  <c r="S89" i="3"/>
  <c r="S2" i="3"/>
  <c r="P2" i="10" s="1"/>
  <c r="K77" i="3"/>
  <c r="K2" i="3"/>
  <c r="H2" i="10" s="1"/>
  <c r="Z66" i="3"/>
  <c r="Z2" i="3"/>
  <c r="W2" i="10" s="1"/>
  <c r="R72" i="3"/>
  <c r="R2" i="3"/>
  <c r="O2" i="10" s="1"/>
  <c r="J89" i="3"/>
  <c r="J2" i="3"/>
  <c r="G2" i="10" s="1"/>
  <c r="Y49" i="3"/>
  <c r="Y2" i="3"/>
  <c r="V2" i="10" s="1"/>
  <c r="Q41" i="3"/>
  <c r="Q2" i="3"/>
  <c r="N2" i="10" s="1"/>
  <c r="I64" i="3"/>
  <c r="I2" i="3"/>
  <c r="F2" i="10" s="1"/>
  <c r="X69" i="3"/>
  <c r="X2" i="3"/>
  <c r="U2" i="10" s="1"/>
  <c r="P44" i="3"/>
  <c r="P2" i="3"/>
  <c r="M2" i="10" s="1"/>
  <c r="H88" i="3"/>
  <c r="H2" i="3"/>
  <c r="E2" i="10" s="1"/>
  <c r="O56" i="3"/>
  <c r="O2" i="3"/>
  <c r="L2" i="10" s="1"/>
  <c r="G15" i="3"/>
  <c r="G2" i="3"/>
  <c r="D2" i="10" s="1"/>
  <c r="H4" i="3"/>
  <c r="X84" i="3"/>
  <c r="H90" i="3"/>
  <c r="R95" i="3"/>
  <c r="I89" i="3"/>
  <c r="X88" i="3"/>
  <c r="AB57" i="3"/>
  <c r="Q95" i="3"/>
  <c r="P94" i="3"/>
  <c r="AB4" i="3"/>
  <c r="J100" i="3"/>
  <c r="E4" i="3"/>
  <c r="AA4" i="3"/>
  <c r="R99" i="3"/>
  <c r="I4" i="3"/>
  <c r="X102" i="3"/>
  <c r="T101" i="3"/>
  <c r="Q99" i="3"/>
  <c r="N94" i="3"/>
  <c r="L84" i="3"/>
  <c r="AA83" i="3"/>
  <c r="Q58" i="3"/>
  <c r="Q57" i="3"/>
  <c r="I36" i="3"/>
  <c r="Z4" i="3"/>
  <c r="H103" i="3"/>
  <c r="V102" i="3"/>
  <c r="R101" i="3"/>
  <c r="Z100" i="3"/>
  <c r="P99" i="3"/>
  <c r="P98" i="3"/>
  <c r="H94" i="3"/>
  <c r="L93" i="3"/>
  <c r="J87" i="3"/>
  <c r="X86" i="3"/>
  <c r="I84" i="3"/>
  <c r="S77" i="3"/>
  <c r="R37" i="3"/>
  <c r="Y4" i="3"/>
  <c r="Y100" i="3"/>
  <c r="N98" i="3"/>
  <c r="J93" i="3"/>
  <c r="S92" i="3"/>
  <c r="Q86" i="3"/>
  <c r="Q78" i="3"/>
  <c r="R77" i="3"/>
  <c r="Y76" i="3"/>
  <c r="R4" i="3"/>
  <c r="X100" i="3"/>
  <c r="R97" i="3"/>
  <c r="T96" i="3"/>
  <c r="R92" i="3"/>
  <c r="J91" i="3"/>
  <c r="P80" i="3"/>
  <c r="S79" i="3"/>
  <c r="J77" i="3"/>
  <c r="P76" i="3"/>
  <c r="Q4" i="3"/>
  <c r="L100" i="3"/>
  <c r="N97" i="3"/>
  <c r="S96" i="3"/>
  <c r="P90" i="3"/>
  <c r="E80" i="3"/>
  <c r="P4" i="3"/>
  <c r="K100" i="3"/>
  <c r="R96" i="3"/>
  <c r="X95" i="3"/>
  <c r="I90" i="3"/>
  <c r="T102" i="3"/>
  <c r="L97" i="3"/>
  <c r="AB93" i="3"/>
  <c r="F91" i="3"/>
  <c r="AB90" i="3"/>
  <c r="V89" i="3"/>
  <c r="L86" i="3"/>
  <c r="N75" i="3"/>
  <c r="AB74" i="3"/>
  <c r="K59" i="3"/>
  <c r="F58" i="3"/>
  <c r="M46" i="3"/>
  <c r="M4" i="3"/>
  <c r="R103" i="3"/>
  <c r="P102" i="3"/>
  <c r="N101" i="3"/>
  <c r="T100" i="3"/>
  <c r="I100" i="3"/>
  <c r="J99" i="3"/>
  <c r="J97" i="3"/>
  <c r="P96" i="3"/>
  <c r="P95" i="3"/>
  <c r="F94" i="3"/>
  <c r="Z93" i="3"/>
  <c r="F93" i="3"/>
  <c r="AB92" i="3"/>
  <c r="P92" i="3"/>
  <c r="E91" i="3"/>
  <c r="AA90" i="3"/>
  <c r="P88" i="3"/>
  <c r="Z87" i="3"/>
  <c r="I86" i="3"/>
  <c r="Z85" i="3"/>
  <c r="H84" i="3"/>
  <c r="N83" i="3"/>
  <c r="AB82" i="3"/>
  <c r="I76" i="3"/>
  <c r="K75" i="3"/>
  <c r="L74" i="3"/>
  <c r="R62" i="3"/>
  <c r="Y52" i="3"/>
  <c r="H51" i="3"/>
  <c r="X4" i="3"/>
  <c r="L4" i="3"/>
  <c r="Q103" i="3"/>
  <c r="N102" i="3"/>
  <c r="L101" i="3"/>
  <c r="S100" i="3"/>
  <c r="H100" i="3"/>
  <c r="I99" i="3"/>
  <c r="H98" i="3"/>
  <c r="AB97" i="3"/>
  <c r="F97" i="3"/>
  <c r="AB96" i="3"/>
  <c r="L96" i="3"/>
  <c r="J95" i="3"/>
  <c r="E93" i="3"/>
  <c r="AA92" i="3"/>
  <c r="L92" i="3"/>
  <c r="R89" i="3"/>
  <c r="E88" i="3"/>
  <c r="H86" i="3"/>
  <c r="S85" i="3"/>
  <c r="K83" i="3"/>
  <c r="L82" i="3"/>
  <c r="I74" i="3"/>
  <c r="AA73" i="3"/>
  <c r="X65" i="3"/>
  <c r="J62" i="3"/>
  <c r="AB61" i="3"/>
  <c r="I53" i="3"/>
  <c r="R52" i="3"/>
  <c r="U4" i="3"/>
  <c r="K4" i="3"/>
  <c r="P103" i="3"/>
  <c r="L102" i="3"/>
  <c r="J101" i="3"/>
  <c r="R100" i="3"/>
  <c r="Z99" i="3"/>
  <c r="H99" i="3"/>
  <c r="X98" i="3"/>
  <c r="F98" i="3"/>
  <c r="Z97" i="3"/>
  <c r="E97" i="3"/>
  <c r="AA96" i="3"/>
  <c r="K96" i="3"/>
  <c r="I95" i="3"/>
  <c r="V93" i="3"/>
  <c r="Z92" i="3"/>
  <c r="K92" i="3"/>
  <c r="M89" i="3"/>
  <c r="R85" i="3"/>
  <c r="I82" i="3"/>
  <c r="AA81" i="3"/>
  <c r="E74" i="3"/>
  <c r="Z73" i="3"/>
  <c r="L69" i="3"/>
  <c r="Y68" i="3"/>
  <c r="F66" i="3"/>
  <c r="P65" i="3"/>
  <c r="Y64" i="3"/>
  <c r="F62" i="3"/>
  <c r="X61" i="3"/>
  <c r="Q54" i="3"/>
  <c r="T4" i="3"/>
  <c r="J4" i="3"/>
  <c r="J103" i="3"/>
  <c r="H102" i="3"/>
  <c r="AB101" i="3"/>
  <c r="F101" i="3"/>
  <c r="Q100" i="3"/>
  <c r="Y99" i="3"/>
  <c r="V98" i="3"/>
  <c r="V97" i="3"/>
  <c r="Z96" i="3"/>
  <c r="J96" i="3"/>
  <c r="Z95" i="3"/>
  <c r="H95" i="3"/>
  <c r="X94" i="3"/>
  <c r="T93" i="3"/>
  <c r="J92" i="3"/>
  <c r="S90" i="3"/>
  <c r="L89" i="3"/>
  <c r="Q87" i="3"/>
  <c r="F85" i="3"/>
  <c r="AB84" i="3"/>
  <c r="E82" i="3"/>
  <c r="Z81" i="3"/>
  <c r="Y80" i="3"/>
  <c r="I73" i="3"/>
  <c r="AA72" i="3"/>
  <c r="N71" i="3"/>
  <c r="AB70" i="3"/>
  <c r="H69" i="3"/>
  <c r="Q68" i="3"/>
  <c r="V67" i="3"/>
  <c r="L65" i="3"/>
  <c r="P64" i="3"/>
  <c r="L34" i="3"/>
  <c r="S4" i="3"/>
  <c r="Z103" i="3"/>
  <c r="I103" i="3"/>
  <c r="Z101" i="3"/>
  <c r="E101" i="3"/>
  <c r="AA100" i="3"/>
  <c r="P100" i="3"/>
  <c r="X99" i="3"/>
  <c r="T98" i="3"/>
  <c r="T97" i="3"/>
  <c r="X96" i="3"/>
  <c r="H96" i="3"/>
  <c r="V94" i="3"/>
  <c r="R93" i="3"/>
  <c r="X92" i="3"/>
  <c r="H92" i="3"/>
  <c r="X91" i="3"/>
  <c r="Q90" i="3"/>
  <c r="K89" i="3"/>
  <c r="Z88" i="3"/>
  <c r="N87" i="3"/>
  <c r="E85" i="3"/>
  <c r="Y84" i="3"/>
  <c r="J81" i="3"/>
  <c r="X80" i="3"/>
  <c r="U78" i="3"/>
  <c r="E73" i="3"/>
  <c r="V72" i="3"/>
  <c r="P68" i="3"/>
  <c r="V35" i="3"/>
  <c r="V101" i="3"/>
  <c r="T92" i="3"/>
  <c r="W5" i="3"/>
  <c r="W9" i="3"/>
  <c r="W13" i="3"/>
  <c r="W17" i="3"/>
  <c r="W21" i="3"/>
  <c r="W8" i="3"/>
  <c r="W12" i="3"/>
  <c r="W16" i="3"/>
  <c r="W20" i="3"/>
  <c r="W24" i="3"/>
  <c r="W28" i="3"/>
  <c r="W10" i="3"/>
  <c r="W19" i="3"/>
  <c r="W23" i="3"/>
  <c r="W33" i="3"/>
  <c r="W37" i="3"/>
  <c r="W41" i="3"/>
  <c r="W45" i="3"/>
  <c r="W7" i="3"/>
  <c r="W15" i="3"/>
  <c r="W26" i="3"/>
  <c r="W31" i="3"/>
  <c r="W6" i="3"/>
  <c r="W14" i="3"/>
  <c r="W29" i="3"/>
  <c r="W36" i="3"/>
  <c r="W25" i="3"/>
  <c r="W44" i="3"/>
  <c r="W50" i="3"/>
  <c r="W40" i="3"/>
  <c r="W42" i="3"/>
  <c r="W47" i="3"/>
  <c r="W59" i="3"/>
  <c r="W62" i="3"/>
  <c r="W66" i="3"/>
  <c r="W11" i="3"/>
  <c r="W34" i="3"/>
  <c r="W43" i="3"/>
  <c r="W49" i="3"/>
  <c r="W32" i="3"/>
  <c r="W52" i="3"/>
  <c r="W61" i="3"/>
  <c r="W65" i="3"/>
  <c r="W69" i="3"/>
  <c r="W39" i="3"/>
  <c r="W27" i="3"/>
  <c r="W30" i="3"/>
  <c r="W46" i="3"/>
  <c r="W51" i="3"/>
  <c r="W54" i="3"/>
  <c r="W56" i="3"/>
  <c r="W60" i="3"/>
  <c r="W64" i="3"/>
  <c r="W68" i="3"/>
  <c r="W22" i="3"/>
  <c r="W55" i="3"/>
  <c r="W57" i="3"/>
  <c r="W63" i="3"/>
  <c r="W67" i="3"/>
  <c r="W38" i="3"/>
  <c r="W48" i="3"/>
  <c r="W58" i="3"/>
  <c r="W70" i="3"/>
  <c r="W74" i="3"/>
  <c r="W78" i="3"/>
  <c r="W82" i="3"/>
  <c r="W18" i="3"/>
  <c r="W71" i="3"/>
  <c r="W76" i="3"/>
  <c r="W80" i="3"/>
  <c r="W84" i="3"/>
  <c r="G55" i="3"/>
  <c r="W53" i="3"/>
  <c r="G47" i="3"/>
  <c r="V5" i="3"/>
  <c r="V9" i="3"/>
  <c r="V13" i="3"/>
  <c r="V17" i="3"/>
  <c r="V21" i="3"/>
  <c r="V25" i="3"/>
  <c r="V29" i="3"/>
  <c r="V8" i="3"/>
  <c r="V12" i="3"/>
  <c r="V16" i="3"/>
  <c r="V6" i="3"/>
  <c r="V10" i="3"/>
  <c r="V14" i="3"/>
  <c r="V18" i="3"/>
  <c r="V22" i="3"/>
  <c r="V26" i="3"/>
  <c r="V33" i="3"/>
  <c r="V37" i="3"/>
  <c r="V41" i="3"/>
  <c r="V7" i="3"/>
  <c r="V15" i="3"/>
  <c r="V20" i="3"/>
  <c r="V24" i="3"/>
  <c r="V31" i="3"/>
  <c r="V36" i="3"/>
  <c r="V40" i="3"/>
  <c r="V44" i="3"/>
  <c r="V28" i="3"/>
  <c r="V47" i="3"/>
  <c r="V51" i="3"/>
  <c r="V55" i="3"/>
  <c r="V19" i="3"/>
  <c r="V23" i="3"/>
  <c r="V30" i="3"/>
  <c r="V32" i="3"/>
  <c r="V27" i="3"/>
  <c r="V42" i="3"/>
  <c r="V43" i="3"/>
  <c r="V45" i="3"/>
  <c r="V46" i="3"/>
  <c r="V49" i="3"/>
  <c r="V53" i="3"/>
  <c r="V57" i="3"/>
  <c r="V11" i="3"/>
  <c r="V34" i="3"/>
  <c r="V52" i="3"/>
  <c r="V61" i="3"/>
  <c r="V65" i="3"/>
  <c r="V69" i="3"/>
  <c r="V39" i="3"/>
  <c r="V38" i="3"/>
  <c r="V58" i="3"/>
  <c r="V48" i="3"/>
  <c r="V54" i="3"/>
  <c r="V56" i="3"/>
  <c r="V70" i="3"/>
  <c r="V74" i="3"/>
  <c r="V78" i="3"/>
  <c r="V82" i="3"/>
  <c r="V86" i="3"/>
  <c r="V59" i="3"/>
  <c r="V60" i="3"/>
  <c r="V64" i="3"/>
  <c r="V68" i="3"/>
  <c r="V73" i="3"/>
  <c r="V77" i="3"/>
  <c r="V81" i="3"/>
  <c r="V50" i="3"/>
  <c r="V71" i="3"/>
  <c r="V76" i="3"/>
  <c r="V80" i="3"/>
  <c r="V84" i="3"/>
  <c r="V88" i="3"/>
  <c r="N5" i="3"/>
  <c r="N9" i="3"/>
  <c r="N13" i="3"/>
  <c r="N17" i="3"/>
  <c r="N21" i="3"/>
  <c r="N25" i="3"/>
  <c r="N29" i="3"/>
  <c r="N8" i="3"/>
  <c r="N12" i="3"/>
  <c r="N16" i="3"/>
  <c r="N6" i="3"/>
  <c r="N10" i="3"/>
  <c r="N14" i="3"/>
  <c r="N18" i="3"/>
  <c r="N22" i="3"/>
  <c r="N26" i="3"/>
  <c r="N33" i="3"/>
  <c r="N37" i="3"/>
  <c r="N41" i="3"/>
  <c r="N27" i="3"/>
  <c r="N11" i="3"/>
  <c r="N31" i="3"/>
  <c r="N36" i="3"/>
  <c r="N40" i="3"/>
  <c r="N44" i="3"/>
  <c r="N19" i="3"/>
  <c r="N23" i="3"/>
  <c r="N47" i="3"/>
  <c r="N51" i="3"/>
  <c r="N55" i="3"/>
  <c r="N20" i="3"/>
  <c r="N24" i="3"/>
  <c r="N34" i="3"/>
  <c r="N7" i="3"/>
  <c r="N49" i="3"/>
  <c r="N53" i="3"/>
  <c r="N57" i="3"/>
  <c r="N15" i="3"/>
  <c r="N32" i="3"/>
  <c r="N39" i="3"/>
  <c r="N46" i="3"/>
  <c r="N48" i="3"/>
  <c r="N59" i="3"/>
  <c r="N61" i="3"/>
  <c r="N65" i="3"/>
  <c r="N69" i="3"/>
  <c r="N30" i="3"/>
  <c r="N38" i="3"/>
  <c r="N50" i="3"/>
  <c r="N35" i="3"/>
  <c r="N52" i="3"/>
  <c r="N74" i="3"/>
  <c r="N78" i="3"/>
  <c r="N82" i="3"/>
  <c r="N86" i="3"/>
  <c r="N45" i="3"/>
  <c r="N62" i="3"/>
  <c r="N66" i="3"/>
  <c r="N77" i="3"/>
  <c r="N81" i="3"/>
  <c r="N42" i="3"/>
  <c r="N76" i="3"/>
  <c r="N80" i="3"/>
  <c r="N84" i="3"/>
  <c r="N88" i="3"/>
  <c r="N43" i="3"/>
  <c r="N56" i="3"/>
  <c r="N58" i="3"/>
  <c r="N60" i="3"/>
  <c r="N64" i="3"/>
  <c r="N68" i="3"/>
  <c r="F5" i="3"/>
  <c r="F9" i="3"/>
  <c r="F13" i="3"/>
  <c r="F17" i="3"/>
  <c r="F21" i="3"/>
  <c r="F25" i="3"/>
  <c r="F29" i="3"/>
  <c r="F33" i="3"/>
  <c r="F8" i="3"/>
  <c r="F12" i="3"/>
  <c r="F16" i="3"/>
  <c r="F6" i="3"/>
  <c r="F10" i="3"/>
  <c r="F14" i="3"/>
  <c r="F18" i="3"/>
  <c r="F22" i="3"/>
  <c r="F26" i="3"/>
  <c r="F11" i="3"/>
  <c r="F30" i="3"/>
  <c r="F37" i="3"/>
  <c r="F41" i="3"/>
  <c r="F20" i="3"/>
  <c r="F24" i="3"/>
  <c r="F28" i="3"/>
  <c r="F36" i="3"/>
  <c r="F40" i="3"/>
  <c r="F44" i="3"/>
  <c r="F7" i="3"/>
  <c r="F15" i="3"/>
  <c r="F31" i="3"/>
  <c r="F43" i="3"/>
  <c r="F45" i="3"/>
  <c r="F46" i="3"/>
  <c r="F47" i="3"/>
  <c r="F51" i="3"/>
  <c r="F55" i="3"/>
  <c r="F32" i="3"/>
  <c r="F49" i="3"/>
  <c r="F53" i="3"/>
  <c r="F57" i="3"/>
  <c r="F27" i="3"/>
  <c r="F35" i="3"/>
  <c r="F54" i="3"/>
  <c r="F59" i="3"/>
  <c r="F61" i="3"/>
  <c r="F65" i="3"/>
  <c r="F69" i="3"/>
  <c r="F42" i="3"/>
  <c r="F19" i="3"/>
  <c r="F34" i="3"/>
  <c r="F60" i="3"/>
  <c r="F23" i="3"/>
  <c r="F38" i="3"/>
  <c r="F72" i="3"/>
  <c r="F74" i="3"/>
  <c r="F78" i="3"/>
  <c r="F82" i="3"/>
  <c r="F86" i="3"/>
  <c r="F39" i="3"/>
  <c r="F64" i="3"/>
  <c r="F68" i="3"/>
  <c r="F52" i="3"/>
  <c r="F71" i="3"/>
  <c r="F77" i="3"/>
  <c r="F81" i="3"/>
  <c r="F73" i="3"/>
  <c r="F76" i="3"/>
  <c r="F80" i="3"/>
  <c r="F84" i="3"/>
  <c r="F88" i="3"/>
  <c r="F92" i="3"/>
  <c r="W102" i="3"/>
  <c r="O102" i="3"/>
  <c r="G102" i="3"/>
  <c r="U101" i="3"/>
  <c r="M101" i="3"/>
  <c r="W98" i="3"/>
  <c r="O98" i="3"/>
  <c r="G98" i="3"/>
  <c r="U97" i="3"/>
  <c r="M97" i="3"/>
  <c r="W94" i="3"/>
  <c r="O94" i="3"/>
  <c r="G94" i="3"/>
  <c r="U93" i="3"/>
  <c r="M93" i="3"/>
  <c r="W91" i="3"/>
  <c r="N91" i="3"/>
  <c r="O88" i="3"/>
  <c r="O87" i="3"/>
  <c r="W86" i="3"/>
  <c r="G81" i="3"/>
  <c r="V79" i="3"/>
  <c r="W72" i="3"/>
  <c r="O58" i="3"/>
  <c r="N54" i="3"/>
  <c r="U8" i="3"/>
  <c r="U12" i="3"/>
  <c r="U16" i="3"/>
  <c r="U20" i="3"/>
  <c r="U24" i="3"/>
  <c r="U7" i="3"/>
  <c r="U11" i="3"/>
  <c r="U15" i="3"/>
  <c r="U19" i="3"/>
  <c r="U23" i="3"/>
  <c r="U27" i="3"/>
  <c r="U9" i="3"/>
  <c r="U31" i="3"/>
  <c r="U26" i="3"/>
  <c r="U36" i="3"/>
  <c r="U40" i="3"/>
  <c r="U44" i="3"/>
  <c r="U6" i="3"/>
  <c r="U14" i="3"/>
  <c r="U29" i="3"/>
  <c r="U5" i="3"/>
  <c r="U13" i="3"/>
  <c r="U21" i="3"/>
  <c r="U28" i="3"/>
  <c r="U32" i="3"/>
  <c r="U35" i="3"/>
  <c r="U39" i="3"/>
  <c r="U30" i="3"/>
  <c r="U42" i="3"/>
  <c r="U43" i="3"/>
  <c r="U45" i="3"/>
  <c r="U46" i="3"/>
  <c r="U49" i="3"/>
  <c r="U53" i="3"/>
  <c r="U17" i="3"/>
  <c r="U22" i="3"/>
  <c r="U34" i="3"/>
  <c r="U38" i="3"/>
  <c r="U10" i="3"/>
  <c r="U52" i="3"/>
  <c r="U61" i="3"/>
  <c r="U65" i="3"/>
  <c r="U69" i="3"/>
  <c r="U54" i="3"/>
  <c r="U55" i="3"/>
  <c r="U56" i="3"/>
  <c r="U57" i="3"/>
  <c r="U60" i="3"/>
  <c r="U64" i="3"/>
  <c r="U68" i="3"/>
  <c r="U72" i="3"/>
  <c r="U18" i="3"/>
  <c r="U33" i="3"/>
  <c r="U48" i="3"/>
  <c r="U63" i="3"/>
  <c r="U67" i="3"/>
  <c r="U71" i="3"/>
  <c r="U58" i="3"/>
  <c r="U59" i="3"/>
  <c r="U37" i="3"/>
  <c r="U73" i="3"/>
  <c r="U77" i="3"/>
  <c r="U81" i="3"/>
  <c r="U25" i="3"/>
  <c r="U41" i="3"/>
  <c r="U62" i="3"/>
  <c r="U66" i="3"/>
  <c r="U75" i="3"/>
  <c r="U79" i="3"/>
  <c r="U83" i="3"/>
  <c r="M8" i="3"/>
  <c r="M12" i="3"/>
  <c r="M16" i="3"/>
  <c r="M20" i="3"/>
  <c r="M24" i="3"/>
  <c r="M7" i="3"/>
  <c r="M11" i="3"/>
  <c r="M15" i="3"/>
  <c r="M19" i="3"/>
  <c r="M23" i="3"/>
  <c r="M27" i="3"/>
  <c r="M6" i="3"/>
  <c r="M5" i="3"/>
  <c r="M13" i="3"/>
  <c r="M22" i="3"/>
  <c r="M31" i="3"/>
  <c r="M36" i="3"/>
  <c r="M40" i="3"/>
  <c r="M44" i="3"/>
  <c r="M10" i="3"/>
  <c r="M18" i="3"/>
  <c r="M35" i="3"/>
  <c r="M39" i="3"/>
  <c r="M34" i="3"/>
  <c r="M38" i="3"/>
  <c r="M17" i="3"/>
  <c r="M9" i="3"/>
  <c r="M49" i="3"/>
  <c r="M53" i="3"/>
  <c r="M29" i="3"/>
  <c r="M61" i="3"/>
  <c r="M65" i="3"/>
  <c r="M69" i="3"/>
  <c r="M30" i="3"/>
  <c r="M50" i="3"/>
  <c r="M33" i="3"/>
  <c r="M47" i="3"/>
  <c r="M60" i="3"/>
  <c r="M64" i="3"/>
  <c r="M68" i="3"/>
  <c r="M72" i="3"/>
  <c r="M21" i="3"/>
  <c r="M28" i="3"/>
  <c r="M37" i="3"/>
  <c r="M41" i="3"/>
  <c r="M42" i="3"/>
  <c r="M43" i="3"/>
  <c r="M55" i="3"/>
  <c r="M56" i="3"/>
  <c r="M57" i="3"/>
  <c r="M58" i="3"/>
  <c r="M63" i="3"/>
  <c r="M67" i="3"/>
  <c r="M71" i="3"/>
  <c r="M45" i="3"/>
  <c r="M25" i="3"/>
  <c r="M26" i="3"/>
  <c r="M62" i="3"/>
  <c r="M66" i="3"/>
  <c r="M77" i="3"/>
  <c r="M81" i="3"/>
  <c r="M70" i="3"/>
  <c r="M73" i="3"/>
  <c r="M51" i="3"/>
  <c r="M54" i="3"/>
  <c r="M59" i="3"/>
  <c r="M75" i="3"/>
  <c r="M79" i="3"/>
  <c r="M83" i="3"/>
  <c r="M87" i="3"/>
  <c r="M91" i="3"/>
  <c r="G90" i="3"/>
  <c r="M88" i="3"/>
  <c r="W87" i="3"/>
  <c r="U86" i="3"/>
  <c r="O85" i="3"/>
  <c r="G83" i="3"/>
  <c r="U80" i="3"/>
  <c r="O77" i="3"/>
  <c r="G75" i="3"/>
  <c r="G71" i="3"/>
  <c r="U70" i="3"/>
  <c r="G53" i="3"/>
  <c r="U51" i="3"/>
  <c r="AB8" i="3"/>
  <c r="AB12" i="3"/>
  <c r="AB16" i="3"/>
  <c r="AB20" i="3"/>
  <c r="AB24" i="3"/>
  <c r="AB28" i="3"/>
  <c r="AB32" i="3"/>
  <c r="AB7" i="3"/>
  <c r="AB11" i="3"/>
  <c r="AB15" i="3"/>
  <c r="AB5" i="3"/>
  <c r="AB9" i="3"/>
  <c r="AB13" i="3"/>
  <c r="AB17" i="3"/>
  <c r="AB21" i="3"/>
  <c r="AB25" i="3"/>
  <c r="AB10" i="3"/>
  <c r="AB18" i="3"/>
  <c r="AB22" i="3"/>
  <c r="AB29" i="3"/>
  <c r="AB36" i="3"/>
  <c r="AB40" i="3"/>
  <c r="AB19" i="3"/>
  <c r="AB23" i="3"/>
  <c r="AB27" i="3"/>
  <c r="AB35" i="3"/>
  <c r="AB39" i="3"/>
  <c r="AB43" i="3"/>
  <c r="AB30" i="3"/>
  <c r="AB42" i="3"/>
  <c r="AB44" i="3"/>
  <c r="AB45" i="3"/>
  <c r="AB46" i="3"/>
  <c r="AB50" i="3"/>
  <c r="AB54" i="3"/>
  <c r="AB6" i="3"/>
  <c r="AB31" i="3"/>
  <c r="AB48" i="3"/>
  <c r="AB52" i="3"/>
  <c r="AB56" i="3"/>
  <c r="AB37" i="3"/>
  <c r="AB53" i="3"/>
  <c r="AB58" i="3"/>
  <c r="AB60" i="3"/>
  <c r="AB64" i="3"/>
  <c r="AB68" i="3"/>
  <c r="AB26" i="3"/>
  <c r="AB34" i="3"/>
  <c r="AB41" i="3"/>
  <c r="AB59" i="3"/>
  <c r="AB14" i="3"/>
  <c r="AB62" i="3"/>
  <c r="AB66" i="3"/>
  <c r="AB73" i="3"/>
  <c r="AB77" i="3"/>
  <c r="AB81" i="3"/>
  <c r="AB85" i="3"/>
  <c r="AB71" i="3"/>
  <c r="AB38" i="3"/>
  <c r="AB51" i="3"/>
  <c r="AB63" i="3"/>
  <c r="AB67" i="3"/>
  <c r="AB76" i="3"/>
  <c r="AB80" i="3"/>
  <c r="AB47" i="3"/>
  <c r="AB72" i="3"/>
  <c r="AB75" i="3"/>
  <c r="AB79" i="3"/>
  <c r="AB83" i="3"/>
  <c r="AB87" i="3"/>
  <c r="AB91" i="3"/>
  <c r="T8" i="3"/>
  <c r="T12" i="3"/>
  <c r="T16" i="3"/>
  <c r="T20" i="3"/>
  <c r="T24" i="3"/>
  <c r="T28" i="3"/>
  <c r="T32" i="3"/>
  <c r="T7" i="3"/>
  <c r="T11" i="3"/>
  <c r="T15" i="3"/>
  <c r="T5" i="3"/>
  <c r="T9" i="3"/>
  <c r="T13" i="3"/>
  <c r="T17" i="3"/>
  <c r="T21" i="3"/>
  <c r="T25" i="3"/>
  <c r="T26" i="3"/>
  <c r="T36" i="3"/>
  <c r="T40" i="3"/>
  <c r="T6" i="3"/>
  <c r="T14" i="3"/>
  <c r="T29" i="3"/>
  <c r="T35" i="3"/>
  <c r="T39" i="3"/>
  <c r="T43" i="3"/>
  <c r="T19" i="3"/>
  <c r="T23" i="3"/>
  <c r="T31" i="3"/>
  <c r="T50" i="3"/>
  <c r="T54" i="3"/>
  <c r="T33" i="3"/>
  <c r="T22" i="3"/>
  <c r="T27" i="3"/>
  <c r="T34" i="3"/>
  <c r="T38" i="3"/>
  <c r="T18" i="3"/>
  <c r="T48" i="3"/>
  <c r="T52" i="3"/>
  <c r="T56" i="3"/>
  <c r="T49" i="3"/>
  <c r="T44" i="3"/>
  <c r="T55" i="3"/>
  <c r="T57" i="3"/>
  <c r="T60" i="3"/>
  <c r="T64" i="3"/>
  <c r="T68" i="3"/>
  <c r="T45" i="3"/>
  <c r="T51" i="3"/>
  <c r="T58" i="3"/>
  <c r="T30" i="3"/>
  <c r="T53" i="3"/>
  <c r="T37" i="3"/>
  <c r="T73" i="3"/>
  <c r="T77" i="3"/>
  <c r="T81" i="3"/>
  <c r="T85" i="3"/>
  <c r="T47" i="3"/>
  <c r="T61" i="3"/>
  <c r="T65" i="3"/>
  <c r="T69" i="3"/>
  <c r="T76" i="3"/>
  <c r="T80" i="3"/>
  <c r="T41" i="3"/>
  <c r="T46" i="3"/>
  <c r="T62" i="3"/>
  <c r="T66" i="3"/>
  <c r="T75" i="3"/>
  <c r="T79" i="3"/>
  <c r="T83" i="3"/>
  <c r="T91" i="3"/>
  <c r="T10" i="3"/>
  <c r="T72" i="3"/>
  <c r="L8" i="3"/>
  <c r="L12" i="3"/>
  <c r="L16" i="3"/>
  <c r="L20" i="3"/>
  <c r="L24" i="3"/>
  <c r="L28" i="3"/>
  <c r="L32" i="3"/>
  <c r="L7" i="3"/>
  <c r="L11" i="3"/>
  <c r="L15" i="3"/>
  <c r="L5" i="3"/>
  <c r="L9" i="3"/>
  <c r="L13" i="3"/>
  <c r="L17" i="3"/>
  <c r="L21" i="3"/>
  <c r="L25" i="3"/>
  <c r="L22" i="3"/>
  <c r="L27" i="3"/>
  <c r="L31" i="3"/>
  <c r="L36" i="3"/>
  <c r="L40" i="3"/>
  <c r="L10" i="3"/>
  <c r="L18" i="3"/>
  <c r="L19" i="3"/>
  <c r="L23" i="3"/>
  <c r="L35" i="3"/>
  <c r="L39" i="3"/>
  <c r="L43" i="3"/>
  <c r="L26" i="3"/>
  <c r="L29" i="3"/>
  <c r="L41" i="3"/>
  <c r="L50" i="3"/>
  <c r="L54" i="3"/>
  <c r="L58" i="3"/>
  <c r="L6" i="3"/>
  <c r="L14" i="3"/>
  <c r="L30" i="3"/>
  <c r="L44" i="3"/>
  <c r="L45" i="3"/>
  <c r="L46" i="3"/>
  <c r="L48" i="3"/>
  <c r="L52" i="3"/>
  <c r="L56" i="3"/>
  <c r="L60" i="3"/>
  <c r="L33" i="3"/>
  <c r="L38" i="3"/>
  <c r="L47" i="3"/>
  <c r="L64" i="3"/>
  <c r="L68" i="3"/>
  <c r="L37" i="3"/>
  <c r="L42" i="3"/>
  <c r="L62" i="3"/>
  <c r="L66" i="3"/>
  <c r="L77" i="3"/>
  <c r="L81" i="3"/>
  <c r="L85" i="3"/>
  <c r="L53" i="3"/>
  <c r="L70" i="3"/>
  <c r="L73" i="3"/>
  <c r="L49" i="3"/>
  <c r="L63" i="3"/>
  <c r="L67" i="3"/>
  <c r="L76" i="3"/>
  <c r="L80" i="3"/>
  <c r="L51" i="3"/>
  <c r="L55" i="3"/>
  <c r="L57" i="3"/>
  <c r="L59" i="3"/>
  <c r="L75" i="3"/>
  <c r="L79" i="3"/>
  <c r="L83" i="3"/>
  <c r="L87" i="3"/>
  <c r="L91" i="3"/>
  <c r="O103" i="3"/>
  <c r="G103" i="3"/>
  <c r="U102" i="3"/>
  <c r="M102" i="3"/>
  <c r="E102" i="3"/>
  <c r="AA101" i="3"/>
  <c r="S101" i="3"/>
  <c r="K101" i="3"/>
  <c r="W99" i="3"/>
  <c r="O99" i="3"/>
  <c r="G99" i="3"/>
  <c r="U98" i="3"/>
  <c r="M98" i="3"/>
  <c r="E98" i="3"/>
  <c r="AA97" i="3"/>
  <c r="S97" i="3"/>
  <c r="K97" i="3"/>
  <c r="Y96" i="3"/>
  <c r="Q96" i="3"/>
  <c r="I96" i="3"/>
  <c r="W95" i="3"/>
  <c r="O95" i="3"/>
  <c r="G95" i="3"/>
  <c r="U94" i="3"/>
  <c r="M94" i="3"/>
  <c r="E94" i="3"/>
  <c r="AA93" i="3"/>
  <c r="S93" i="3"/>
  <c r="K93" i="3"/>
  <c r="Q92" i="3"/>
  <c r="I92" i="3"/>
  <c r="U91" i="3"/>
  <c r="K91" i="3"/>
  <c r="X90" i="3"/>
  <c r="O90" i="3"/>
  <c r="F90" i="3"/>
  <c r="AB89" i="3"/>
  <c r="W88" i="3"/>
  <c r="L88" i="3"/>
  <c r="V87" i="3"/>
  <c r="K87" i="3"/>
  <c r="T86" i="3"/>
  <c r="G86" i="3"/>
  <c r="AA85" i="3"/>
  <c r="N85" i="3"/>
  <c r="U84" i="3"/>
  <c r="Z83" i="3"/>
  <c r="F83" i="3"/>
  <c r="Y82" i="3"/>
  <c r="W81" i="3"/>
  <c r="Q80" i="3"/>
  <c r="O79" i="3"/>
  <c r="M78" i="3"/>
  <c r="H76" i="3"/>
  <c r="AA75" i="3"/>
  <c r="F75" i="3"/>
  <c r="Y74" i="3"/>
  <c r="W73" i="3"/>
  <c r="T70" i="3"/>
  <c r="I68" i="3"/>
  <c r="T67" i="3"/>
  <c r="H65" i="3"/>
  <c r="Q64" i="3"/>
  <c r="P61" i="3"/>
  <c r="P57" i="3"/>
  <c r="M52" i="3"/>
  <c r="O51" i="3"/>
  <c r="U50" i="3"/>
  <c r="I39" i="3"/>
  <c r="E8" i="3"/>
  <c r="E12" i="3"/>
  <c r="E16" i="3"/>
  <c r="E20" i="3"/>
  <c r="E24" i="3"/>
  <c r="E7" i="3"/>
  <c r="E11" i="3"/>
  <c r="E15" i="3"/>
  <c r="E19" i="3"/>
  <c r="E23" i="3"/>
  <c r="E27" i="3"/>
  <c r="E10" i="3"/>
  <c r="E18" i="3"/>
  <c r="E33" i="3"/>
  <c r="E9" i="3"/>
  <c r="E17" i="3"/>
  <c r="E28" i="3"/>
  <c r="E36" i="3"/>
  <c r="E40" i="3"/>
  <c r="E44" i="3"/>
  <c r="E31" i="3"/>
  <c r="E21" i="3"/>
  <c r="E25" i="3"/>
  <c r="E35" i="3"/>
  <c r="E39" i="3"/>
  <c r="E13" i="3"/>
  <c r="E22" i="3"/>
  <c r="E26" i="3"/>
  <c r="E14" i="3"/>
  <c r="E49" i="3"/>
  <c r="E53" i="3"/>
  <c r="E34" i="3"/>
  <c r="E38" i="3"/>
  <c r="E41" i="3"/>
  <c r="E30" i="3"/>
  <c r="E54" i="3"/>
  <c r="E59" i="3"/>
  <c r="E61" i="3"/>
  <c r="E65" i="3"/>
  <c r="E69" i="3"/>
  <c r="E42" i="3"/>
  <c r="E43" i="3"/>
  <c r="E51" i="3"/>
  <c r="E37" i="3"/>
  <c r="E48" i="3"/>
  <c r="E64" i="3"/>
  <c r="E68" i="3"/>
  <c r="E72" i="3"/>
  <c r="E45" i="3"/>
  <c r="E5" i="3"/>
  <c r="E46" i="3"/>
  <c r="E50" i="3"/>
  <c r="E63" i="3"/>
  <c r="E67" i="3"/>
  <c r="E71" i="3"/>
  <c r="E52" i="3"/>
  <c r="E60" i="3"/>
  <c r="E77" i="3"/>
  <c r="E81" i="3"/>
  <c r="E55" i="3"/>
  <c r="E56" i="3"/>
  <c r="E57" i="3"/>
  <c r="E58" i="3"/>
  <c r="E6" i="3"/>
  <c r="E47" i="3"/>
  <c r="E62" i="3"/>
  <c r="E66" i="3"/>
  <c r="E70" i="3"/>
  <c r="E75" i="3"/>
  <c r="E79" i="3"/>
  <c r="E83" i="3"/>
  <c r="E87" i="3"/>
  <c r="AA7" i="3"/>
  <c r="AA11" i="3"/>
  <c r="AA15" i="3"/>
  <c r="AA19" i="3"/>
  <c r="AA23" i="3"/>
  <c r="AA6" i="3"/>
  <c r="AA10" i="3"/>
  <c r="AA14" i="3"/>
  <c r="AA18" i="3"/>
  <c r="AA22" i="3"/>
  <c r="AA26" i="3"/>
  <c r="AA25" i="3"/>
  <c r="AA9" i="3"/>
  <c r="AA17" i="3"/>
  <c r="AA27" i="3"/>
  <c r="AA32" i="3"/>
  <c r="AA35" i="3"/>
  <c r="AA39" i="3"/>
  <c r="AA43" i="3"/>
  <c r="AA8" i="3"/>
  <c r="AA16" i="3"/>
  <c r="AA30" i="3"/>
  <c r="AA34" i="3"/>
  <c r="AA38" i="3"/>
  <c r="AA5" i="3"/>
  <c r="AA12" i="3"/>
  <c r="AA21" i="3"/>
  <c r="AA13" i="3"/>
  <c r="AA28" i="3"/>
  <c r="AA29" i="3"/>
  <c r="AA36" i="3"/>
  <c r="AA48" i="3"/>
  <c r="AA52" i="3"/>
  <c r="AA20" i="3"/>
  <c r="AA24" i="3"/>
  <c r="AA33" i="3"/>
  <c r="AA37" i="3"/>
  <c r="AA53" i="3"/>
  <c r="AA58" i="3"/>
  <c r="AA60" i="3"/>
  <c r="AA64" i="3"/>
  <c r="AA68" i="3"/>
  <c r="AA41" i="3"/>
  <c r="AA40" i="3"/>
  <c r="AA42" i="3"/>
  <c r="AA47" i="3"/>
  <c r="AA50" i="3"/>
  <c r="AA63" i="3"/>
  <c r="AA67" i="3"/>
  <c r="AA71" i="3"/>
  <c r="AA44" i="3"/>
  <c r="AA49" i="3"/>
  <c r="AA62" i="3"/>
  <c r="AA66" i="3"/>
  <c r="AA70" i="3"/>
  <c r="AA51" i="3"/>
  <c r="AA76" i="3"/>
  <c r="AA80" i="3"/>
  <c r="AA84" i="3"/>
  <c r="AA45" i="3"/>
  <c r="AA55" i="3"/>
  <c r="AA57" i="3"/>
  <c r="AA59" i="3"/>
  <c r="AA61" i="3"/>
  <c r="AA65" i="3"/>
  <c r="AA69" i="3"/>
  <c r="AA74" i="3"/>
  <c r="AA78" i="3"/>
  <c r="AA82" i="3"/>
  <c r="AA86" i="3"/>
  <c r="S7" i="3"/>
  <c r="S11" i="3"/>
  <c r="S15" i="3"/>
  <c r="S19" i="3"/>
  <c r="S23" i="3"/>
  <c r="S6" i="3"/>
  <c r="S10" i="3"/>
  <c r="S14" i="3"/>
  <c r="S18" i="3"/>
  <c r="S22" i="3"/>
  <c r="S26" i="3"/>
  <c r="S8" i="3"/>
  <c r="S20" i="3"/>
  <c r="S24" i="3"/>
  <c r="S29" i="3"/>
  <c r="S35" i="3"/>
  <c r="S39" i="3"/>
  <c r="S43" i="3"/>
  <c r="S5" i="3"/>
  <c r="S13" i="3"/>
  <c r="S21" i="3"/>
  <c r="S28" i="3"/>
  <c r="S32" i="3"/>
  <c r="S12" i="3"/>
  <c r="S25" i="3"/>
  <c r="S30" i="3"/>
  <c r="S34" i="3"/>
  <c r="S38" i="3"/>
  <c r="S33" i="3"/>
  <c r="S37" i="3"/>
  <c r="S40" i="3"/>
  <c r="S16" i="3"/>
  <c r="S17" i="3"/>
  <c r="S48" i="3"/>
  <c r="S52" i="3"/>
  <c r="S41" i="3"/>
  <c r="S9" i="3"/>
  <c r="S44" i="3"/>
  <c r="S55" i="3"/>
  <c r="S57" i="3"/>
  <c r="S60" i="3"/>
  <c r="S64" i="3"/>
  <c r="S68" i="3"/>
  <c r="S36" i="3"/>
  <c r="S45" i="3"/>
  <c r="S51" i="3"/>
  <c r="S54" i="3"/>
  <c r="S56" i="3"/>
  <c r="S58" i="3"/>
  <c r="S46" i="3"/>
  <c r="S63" i="3"/>
  <c r="S67" i="3"/>
  <c r="S71" i="3"/>
  <c r="S27" i="3"/>
  <c r="S59" i="3"/>
  <c r="S62" i="3"/>
  <c r="S66" i="3"/>
  <c r="S70" i="3"/>
  <c r="S47" i="3"/>
  <c r="S61" i="3"/>
  <c r="S65" i="3"/>
  <c r="S69" i="3"/>
  <c r="S76" i="3"/>
  <c r="S80" i="3"/>
  <c r="S84" i="3"/>
  <c r="S50" i="3"/>
  <c r="S53" i="3"/>
  <c r="S72" i="3"/>
  <c r="S42" i="3"/>
  <c r="S49" i="3"/>
  <c r="S74" i="3"/>
  <c r="S78" i="3"/>
  <c r="S82" i="3"/>
  <c r="S86" i="3"/>
  <c r="K7" i="3"/>
  <c r="K11" i="3"/>
  <c r="K15" i="3"/>
  <c r="K19" i="3"/>
  <c r="K23" i="3"/>
  <c r="K6" i="3"/>
  <c r="K10" i="3"/>
  <c r="K14" i="3"/>
  <c r="K18" i="3"/>
  <c r="K22" i="3"/>
  <c r="K26" i="3"/>
  <c r="K5" i="3"/>
  <c r="K13" i="3"/>
  <c r="K12" i="3"/>
  <c r="K35" i="3"/>
  <c r="K39" i="3"/>
  <c r="K43" i="3"/>
  <c r="K29" i="3"/>
  <c r="K9" i="3"/>
  <c r="K17" i="3"/>
  <c r="K32" i="3"/>
  <c r="K34" i="3"/>
  <c r="K38" i="3"/>
  <c r="K20" i="3"/>
  <c r="K24" i="3"/>
  <c r="K27" i="3"/>
  <c r="K8" i="3"/>
  <c r="K30" i="3"/>
  <c r="K36" i="3"/>
  <c r="K40" i="3"/>
  <c r="K44" i="3"/>
  <c r="K45" i="3"/>
  <c r="K46" i="3"/>
  <c r="K48" i="3"/>
  <c r="K52" i="3"/>
  <c r="K31" i="3"/>
  <c r="K33" i="3"/>
  <c r="K37" i="3"/>
  <c r="K42" i="3"/>
  <c r="K47" i="3"/>
  <c r="K50" i="3"/>
  <c r="K64" i="3"/>
  <c r="K68" i="3"/>
  <c r="K60" i="3"/>
  <c r="K49" i="3"/>
  <c r="K55" i="3"/>
  <c r="K57" i="3"/>
  <c r="K63" i="3"/>
  <c r="K67" i="3"/>
  <c r="K71" i="3"/>
  <c r="K21" i="3"/>
  <c r="K28" i="3"/>
  <c r="K41" i="3"/>
  <c r="K51" i="3"/>
  <c r="K54" i="3"/>
  <c r="K62" i="3"/>
  <c r="K66" i="3"/>
  <c r="K70" i="3"/>
  <c r="K25" i="3"/>
  <c r="K53" i="3"/>
  <c r="K73" i="3"/>
  <c r="K76" i="3"/>
  <c r="K80" i="3"/>
  <c r="K84" i="3"/>
  <c r="K56" i="3"/>
  <c r="K58" i="3"/>
  <c r="K61" i="3"/>
  <c r="K65" i="3"/>
  <c r="K69" i="3"/>
  <c r="K72" i="3"/>
  <c r="K74" i="3"/>
  <c r="K78" i="3"/>
  <c r="K82" i="3"/>
  <c r="K86" i="3"/>
  <c r="V103" i="3"/>
  <c r="N103" i="3"/>
  <c r="F103" i="3"/>
  <c r="V99" i="3"/>
  <c r="N99" i="3"/>
  <c r="F99" i="3"/>
  <c r="V95" i="3"/>
  <c r="N95" i="3"/>
  <c r="F95" i="3"/>
  <c r="AB94" i="3"/>
  <c r="T94" i="3"/>
  <c r="L94" i="3"/>
  <c r="S91" i="3"/>
  <c r="W90" i="3"/>
  <c r="N90" i="3"/>
  <c r="E90" i="3"/>
  <c r="AA89" i="3"/>
  <c r="U88" i="3"/>
  <c r="K88" i="3"/>
  <c r="U87" i="3"/>
  <c r="E86" i="3"/>
  <c r="M85" i="3"/>
  <c r="T84" i="3"/>
  <c r="W83" i="3"/>
  <c r="U82" i="3"/>
  <c r="S81" i="3"/>
  <c r="N79" i="3"/>
  <c r="L78" i="3"/>
  <c r="E76" i="3"/>
  <c r="W75" i="3"/>
  <c r="U74" i="3"/>
  <c r="S73" i="3"/>
  <c r="N72" i="3"/>
  <c r="N70" i="3"/>
  <c r="N67" i="3"/>
  <c r="V63" i="3"/>
  <c r="L61" i="3"/>
  <c r="Y60" i="3"/>
  <c r="G57" i="3"/>
  <c r="Q56" i="3"/>
  <c r="I50" i="3"/>
  <c r="AB49" i="3"/>
  <c r="Q40" i="3"/>
  <c r="O29" i="3"/>
  <c r="Y28" i="3"/>
  <c r="O19" i="3"/>
  <c r="Z7" i="3"/>
  <c r="Z11" i="3"/>
  <c r="Z15" i="3"/>
  <c r="Z19" i="3"/>
  <c r="Z23" i="3"/>
  <c r="Z27" i="3"/>
  <c r="Z31" i="3"/>
  <c r="Z6" i="3"/>
  <c r="Z10" i="3"/>
  <c r="Z14" i="3"/>
  <c r="Z18" i="3"/>
  <c r="Z8" i="3"/>
  <c r="Z12" i="3"/>
  <c r="Z16" i="3"/>
  <c r="Z20" i="3"/>
  <c r="Z24" i="3"/>
  <c r="Z28" i="3"/>
  <c r="Z9" i="3"/>
  <c r="Z17" i="3"/>
  <c r="Z32" i="3"/>
  <c r="Z35" i="3"/>
  <c r="Z39" i="3"/>
  <c r="Z30" i="3"/>
  <c r="Z34" i="3"/>
  <c r="Z38" i="3"/>
  <c r="Z42" i="3"/>
  <c r="Z46" i="3"/>
  <c r="Z21" i="3"/>
  <c r="Z41" i="3"/>
  <c r="Z43" i="3"/>
  <c r="Z49" i="3"/>
  <c r="Z53" i="3"/>
  <c r="Z57" i="3"/>
  <c r="Z13" i="3"/>
  <c r="Z33" i="3"/>
  <c r="Z37" i="3"/>
  <c r="Z40" i="3"/>
  <c r="Z47" i="3"/>
  <c r="Z51" i="3"/>
  <c r="Z55" i="3"/>
  <c r="Z59" i="3"/>
  <c r="Z25" i="3"/>
  <c r="Z48" i="3"/>
  <c r="Z26" i="3"/>
  <c r="Z29" i="3"/>
  <c r="Z50" i="3"/>
  <c r="Z63" i="3"/>
  <c r="Z67" i="3"/>
  <c r="Z36" i="3"/>
  <c r="Z44" i="3"/>
  <c r="Z45" i="3"/>
  <c r="Z52" i="3"/>
  <c r="Z71" i="3"/>
  <c r="Z76" i="3"/>
  <c r="Z80" i="3"/>
  <c r="Z84" i="3"/>
  <c r="Z22" i="3"/>
  <c r="Z54" i="3"/>
  <c r="Z56" i="3"/>
  <c r="Z70" i="3"/>
  <c r="Z72" i="3"/>
  <c r="Z75" i="3"/>
  <c r="Z79" i="3"/>
  <c r="Z60" i="3"/>
  <c r="Z61" i="3"/>
  <c r="Z64" i="3"/>
  <c r="Z65" i="3"/>
  <c r="Z68" i="3"/>
  <c r="Z69" i="3"/>
  <c r="Z74" i="3"/>
  <c r="Z78" i="3"/>
  <c r="Z82" i="3"/>
  <c r="Z86" i="3"/>
  <c r="Z90" i="3"/>
  <c r="Z5" i="3"/>
  <c r="R7" i="3"/>
  <c r="R11" i="3"/>
  <c r="R15" i="3"/>
  <c r="R19" i="3"/>
  <c r="R23" i="3"/>
  <c r="R27" i="3"/>
  <c r="R31" i="3"/>
  <c r="R6" i="3"/>
  <c r="R10" i="3"/>
  <c r="R14" i="3"/>
  <c r="R18" i="3"/>
  <c r="R8" i="3"/>
  <c r="R12" i="3"/>
  <c r="R16" i="3"/>
  <c r="R20" i="3"/>
  <c r="R24" i="3"/>
  <c r="R28" i="3"/>
  <c r="R35" i="3"/>
  <c r="R39" i="3"/>
  <c r="R5" i="3"/>
  <c r="R13" i="3"/>
  <c r="R21" i="3"/>
  <c r="R32" i="3"/>
  <c r="R25" i="3"/>
  <c r="R30" i="3"/>
  <c r="R34" i="3"/>
  <c r="R38" i="3"/>
  <c r="R42" i="3"/>
  <c r="R46" i="3"/>
  <c r="R22" i="3"/>
  <c r="R44" i="3"/>
  <c r="R45" i="3"/>
  <c r="R49" i="3"/>
  <c r="R53" i="3"/>
  <c r="R57" i="3"/>
  <c r="R17" i="3"/>
  <c r="R41" i="3"/>
  <c r="R9" i="3"/>
  <c r="R47" i="3"/>
  <c r="R51" i="3"/>
  <c r="R55" i="3"/>
  <c r="R59" i="3"/>
  <c r="R26" i="3"/>
  <c r="R29" i="3"/>
  <c r="R36" i="3"/>
  <c r="R43" i="3"/>
  <c r="R54" i="3"/>
  <c r="R56" i="3"/>
  <c r="R58" i="3"/>
  <c r="R63" i="3"/>
  <c r="R67" i="3"/>
  <c r="R71" i="3"/>
  <c r="R33" i="3"/>
  <c r="R50" i="3"/>
  <c r="R60" i="3"/>
  <c r="R61" i="3"/>
  <c r="R64" i="3"/>
  <c r="R65" i="3"/>
  <c r="R68" i="3"/>
  <c r="R69" i="3"/>
  <c r="R76" i="3"/>
  <c r="R80" i="3"/>
  <c r="R84" i="3"/>
  <c r="R88" i="3"/>
  <c r="R75" i="3"/>
  <c r="R79" i="3"/>
  <c r="R83" i="3"/>
  <c r="R40" i="3"/>
  <c r="R74" i="3"/>
  <c r="R78" i="3"/>
  <c r="R82" i="3"/>
  <c r="R86" i="3"/>
  <c r="R90" i="3"/>
  <c r="R70" i="3"/>
  <c r="J7" i="3"/>
  <c r="J11" i="3"/>
  <c r="J15" i="3"/>
  <c r="J19" i="3"/>
  <c r="J23" i="3"/>
  <c r="J27" i="3"/>
  <c r="J31" i="3"/>
  <c r="J6" i="3"/>
  <c r="J10" i="3"/>
  <c r="J14" i="3"/>
  <c r="J18" i="3"/>
  <c r="J8" i="3"/>
  <c r="J12" i="3"/>
  <c r="J16" i="3"/>
  <c r="J20" i="3"/>
  <c r="J24" i="3"/>
  <c r="J28" i="3"/>
  <c r="J35" i="3"/>
  <c r="J39" i="3"/>
  <c r="J29" i="3"/>
  <c r="J9" i="3"/>
  <c r="J17" i="3"/>
  <c r="J26" i="3"/>
  <c r="J32" i="3"/>
  <c r="J34" i="3"/>
  <c r="J38" i="3"/>
  <c r="J42" i="3"/>
  <c r="J46" i="3"/>
  <c r="J30" i="3"/>
  <c r="J49" i="3"/>
  <c r="J53" i="3"/>
  <c r="J57" i="3"/>
  <c r="J13" i="3"/>
  <c r="J33" i="3"/>
  <c r="J37" i="3"/>
  <c r="J21" i="3"/>
  <c r="J25" i="3"/>
  <c r="J43" i="3"/>
  <c r="J47" i="3"/>
  <c r="J51" i="3"/>
  <c r="J55" i="3"/>
  <c r="J59" i="3"/>
  <c r="J60" i="3"/>
  <c r="J63" i="3"/>
  <c r="J67" i="3"/>
  <c r="J71" i="3"/>
  <c r="J41" i="3"/>
  <c r="J52" i="3"/>
  <c r="J56" i="3"/>
  <c r="J58" i="3"/>
  <c r="J22" i="3"/>
  <c r="J40" i="3"/>
  <c r="J44" i="3"/>
  <c r="J50" i="3"/>
  <c r="J70" i="3"/>
  <c r="J76" i="3"/>
  <c r="J80" i="3"/>
  <c r="J84" i="3"/>
  <c r="J88" i="3"/>
  <c r="J75" i="3"/>
  <c r="J79" i="3"/>
  <c r="J83" i="3"/>
  <c r="J5" i="3"/>
  <c r="J54" i="3"/>
  <c r="J61" i="3"/>
  <c r="J64" i="3"/>
  <c r="J65" i="3"/>
  <c r="J68" i="3"/>
  <c r="J69" i="3"/>
  <c r="J72" i="3"/>
  <c r="J74" i="3"/>
  <c r="J78" i="3"/>
  <c r="J82" i="3"/>
  <c r="J86" i="3"/>
  <c r="J90" i="3"/>
  <c r="J48" i="3"/>
  <c r="U103" i="3"/>
  <c r="M103" i="3"/>
  <c r="E103" i="3"/>
  <c r="AA102" i="3"/>
  <c r="S102" i="3"/>
  <c r="K102" i="3"/>
  <c r="Y101" i="3"/>
  <c r="Q101" i="3"/>
  <c r="I101" i="3"/>
  <c r="W100" i="3"/>
  <c r="O100" i="3"/>
  <c r="G100" i="3"/>
  <c r="U99" i="3"/>
  <c r="M99" i="3"/>
  <c r="E99" i="3"/>
  <c r="AA98" i="3"/>
  <c r="S98" i="3"/>
  <c r="Y97" i="3"/>
  <c r="Q97" i="3"/>
  <c r="I97" i="3"/>
  <c r="W96" i="3"/>
  <c r="O96" i="3"/>
  <c r="G96" i="3"/>
  <c r="U95" i="3"/>
  <c r="M95" i="3"/>
  <c r="E95" i="3"/>
  <c r="AA94" i="3"/>
  <c r="S94" i="3"/>
  <c r="K94" i="3"/>
  <c r="Q93" i="3"/>
  <c r="I93" i="3"/>
  <c r="W92" i="3"/>
  <c r="O92" i="3"/>
  <c r="G92" i="3"/>
  <c r="AA91" i="3"/>
  <c r="R91" i="3"/>
  <c r="I91" i="3"/>
  <c r="V90" i="3"/>
  <c r="M90" i="3"/>
  <c r="Z89" i="3"/>
  <c r="Q89" i="3"/>
  <c r="G89" i="3"/>
  <c r="I88" i="3"/>
  <c r="I87" i="3"/>
  <c r="P86" i="3"/>
  <c r="W85" i="3"/>
  <c r="K85" i="3"/>
  <c r="Q84" i="3"/>
  <c r="V83" i="3"/>
  <c r="T82" i="3"/>
  <c r="R81" i="3"/>
  <c r="M80" i="3"/>
  <c r="K79" i="3"/>
  <c r="I78" i="3"/>
  <c r="AA77" i="3"/>
  <c r="G77" i="3"/>
  <c r="X76" i="3"/>
  <c r="V75" i="3"/>
  <c r="T74" i="3"/>
  <c r="R73" i="3"/>
  <c r="L72" i="3"/>
  <c r="Y71" i="3"/>
  <c r="G70" i="3"/>
  <c r="AB69" i="3"/>
  <c r="F67" i="3"/>
  <c r="V66" i="3"/>
  <c r="T63" i="3"/>
  <c r="H61" i="3"/>
  <c r="Q60" i="3"/>
  <c r="AB55" i="3"/>
  <c r="F50" i="3"/>
  <c r="R48" i="3"/>
  <c r="E29" i="3"/>
  <c r="N28" i="3"/>
  <c r="M14" i="3"/>
  <c r="O5" i="3"/>
  <c r="O9" i="3"/>
  <c r="O13" i="3"/>
  <c r="O17" i="3"/>
  <c r="O21" i="3"/>
  <c r="O8" i="3"/>
  <c r="O12" i="3"/>
  <c r="O16" i="3"/>
  <c r="O20" i="3"/>
  <c r="O24" i="3"/>
  <c r="O28" i="3"/>
  <c r="O7" i="3"/>
  <c r="O6" i="3"/>
  <c r="O14" i="3"/>
  <c r="O25" i="3"/>
  <c r="O30" i="3"/>
  <c r="O33" i="3"/>
  <c r="O37" i="3"/>
  <c r="O41" i="3"/>
  <c r="O45" i="3"/>
  <c r="O22" i="3"/>
  <c r="O27" i="3"/>
  <c r="O11" i="3"/>
  <c r="O31" i="3"/>
  <c r="O36" i="3"/>
  <c r="O15" i="3"/>
  <c r="O42" i="3"/>
  <c r="O18" i="3"/>
  <c r="O26" i="3"/>
  <c r="O35" i="3"/>
  <c r="O39" i="3"/>
  <c r="O50" i="3"/>
  <c r="O54" i="3"/>
  <c r="O10" i="3"/>
  <c r="O40" i="3"/>
  <c r="O53" i="3"/>
  <c r="O62" i="3"/>
  <c r="O66" i="3"/>
  <c r="O32" i="3"/>
  <c r="O46" i="3"/>
  <c r="O48" i="3"/>
  <c r="O59" i="3"/>
  <c r="O61" i="3"/>
  <c r="O65" i="3"/>
  <c r="O69" i="3"/>
  <c r="O73" i="3"/>
  <c r="O38" i="3"/>
  <c r="O49" i="3"/>
  <c r="O60" i="3"/>
  <c r="O64" i="3"/>
  <c r="O68" i="3"/>
  <c r="O47" i="3"/>
  <c r="O71" i="3"/>
  <c r="O72" i="3"/>
  <c r="O23" i="3"/>
  <c r="O74" i="3"/>
  <c r="O78" i="3"/>
  <c r="O82" i="3"/>
  <c r="O52" i="3"/>
  <c r="O63" i="3"/>
  <c r="O67" i="3"/>
  <c r="O70" i="3"/>
  <c r="O55" i="3"/>
  <c r="O57" i="3"/>
  <c r="O76" i="3"/>
  <c r="O80" i="3"/>
  <c r="O84" i="3"/>
  <c r="O91" i="3"/>
  <c r="W79" i="3"/>
  <c r="Y6" i="3"/>
  <c r="Y10" i="3"/>
  <c r="Y14" i="3"/>
  <c r="Y18" i="3"/>
  <c r="Y22" i="3"/>
  <c r="Y5" i="3"/>
  <c r="Y9" i="3"/>
  <c r="Y13" i="3"/>
  <c r="Y17" i="3"/>
  <c r="Y21" i="3"/>
  <c r="Y25" i="3"/>
  <c r="Y11" i="3"/>
  <c r="Y27" i="3"/>
  <c r="Y30" i="3"/>
  <c r="Y8" i="3"/>
  <c r="Y16" i="3"/>
  <c r="Y19" i="3"/>
  <c r="Y23" i="3"/>
  <c r="Y34" i="3"/>
  <c r="Y38" i="3"/>
  <c r="Y42" i="3"/>
  <c r="Y46" i="3"/>
  <c r="Y7" i="3"/>
  <c r="Y15" i="3"/>
  <c r="Y20" i="3"/>
  <c r="Y24" i="3"/>
  <c r="Y26" i="3"/>
  <c r="Y33" i="3"/>
  <c r="Y37" i="3"/>
  <c r="Y12" i="3"/>
  <c r="Y29" i="3"/>
  <c r="Y31" i="3"/>
  <c r="Y35" i="3"/>
  <c r="Y40" i="3"/>
  <c r="Y47" i="3"/>
  <c r="Y51" i="3"/>
  <c r="Y32" i="3"/>
  <c r="Y41" i="3"/>
  <c r="Y50" i="3"/>
  <c r="Y63" i="3"/>
  <c r="Y67" i="3"/>
  <c r="Y36" i="3"/>
  <c r="Y44" i="3"/>
  <c r="Y59" i="3"/>
  <c r="Y62" i="3"/>
  <c r="Y66" i="3"/>
  <c r="Y70" i="3"/>
  <c r="Y43" i="3"/>
  <c r="Y45" i="3"/>
  <c r="Y39" i="3"/>
  <c r="Y61" i="3"/>
  <c r="Y65" i="3"/>
  <c r="Y69" i="3"/>
  <c r="Y54" i="3"/>
  <c r="Y55" i="3"/>
  <c r="Y56" i="3"/>
  <c r="Y57" i="3"/>
  <c r="Y72" i="3"/>
  <c r="Y75" i="3"/>
  <c r="Y79" i="3"/>
  <c r="Y83" i="3"/>
  <c r="Y48" i="3"/>
  <c r="Y58" i="3"/>
  <c r="Y53" i="3"/>
  <c r="Y73" i="3"/>
  <c r="Y77" i="3"/>
  <c r="Y81" i="3"/>
  <c r="Y85" i="3"/>
  <c r="Q6" i="3"/>
  <c r="Q10" i="3"/>
  <c r="Q14" i="3"/>
  <c r="Q18" i="3"/>
  <c r="Q22" i="3"/>
  <c r="Q5" i="3"/>
  <c r="Q9" i="3"/>
  <c r="Q13" i="3"/>
  <c r="Q17" i="3"/>
  <c r="Q21" i="3"/>
  <c r="Q25" i="3"/>
  <c r="Q29" i="3"/>
  <c r="Q7" i="3"/>
  <c r="Q15" i="3"/>
  <c r="Q32" i="3"/>
  <c r="Q28" i="3"/>
  <c r="Q30" i="3"/>
  <c r="Q34" i="3"/>
  <c r="Q38" i="3"/>
  <c r="Q42" i="3"/>
  <c r="Q46" i="3"/>
  <c r="Q12" i="3"/>
  <c r="Q27" i="3"/>
  <c r="Q33" i="3"/>
  <c r="Q37" i="3"/>
  <c r="Q16" i="3"/>
  <c r="Q20" i="3"/>
  <c r="Q24" i="3"/>
  <c r="Q47" i="3"/>
  <c r="Q51" i="3"/>
  <c r="Q8" i="3"/>
  <c r="Q26" i="3"/>
  <c r="Q45" i="3"/>
  <c r="Q63" i="3"/>
  <c r="Q67" i="3"/>
  <c r="Q39" i="3"/>
  <c r="Q48" i="3"/>
  <c r="Q53" i="3"/>
  <c r="Q62" i="3"/>
  <c r="Q66" i="3"/>
  <c r="Q70" i="3"/>
  <c r="Q35" i="3"/>
  <c r="Q61" i="3"/>
  <c r="Q65" i="3"/>
  <c r="Q69" i="3"/>
  <c r="Q36" i="3"/>
  <c r="Q44" i="3"/>
  <c r="Q50" i="3"/>
  <c r="Q75" i="3"/>
  <c r="Q79" i="3"/>
  <c r="Q83" i="3"/>
  <c r="Q23" i="3"/>
  <c r="Q71" i="3"/>
  <c r="Q72" i="3"/>
  <c r="Q11" i="3"/>
  <c r="Q19" i="3"/>
  <c r="Q49" i="3"/>
  <c r="Q31" i="3"/>
  <c r="Q52" i="3"/>
  <c r="Q73" i="3"/>
  <c r="Q77" i="3"/>
  <c r="Q81" i="3"/>
  <c r="Q85" i="3"/>
  <c r="I6" i="3"/>
  <c r="I10" i="3"/>
  <c r="I14" i="3"/>
  <c r="I18" i="3"/>
  <c r="I22" i="3"/>
  <c r="I5" i="3"/>
  <c r="I9" i="3"/>
  <c r="I13" i="3"/>
  <c r="I17" i="3"/>
  <c r="I21" i="3"/>
  <c r="I25" i="3"/>
  <c r="I29" i="3"/>
  <c r="I12" i="3"/>
  <c r="I11" i="3"/>
  <c r="I19" i="3"/>
  <c r="I23" i="3"/>
  <c r="I26" i="3"/>
  <c r="I32" i="3"/>
  <c r="I34" i="3"/>
  <c r="I38" i="3"/>
  <c r="I42" i="3"/>
  <c r="I46" i="3"/>
  <c r="I30" i="3"/>
  <c r="I8" i="3"/>
  <c r="I16" i="3"/>
  <c r="I20" i="3"/>
  <c r="I24" i="3"/>
  <c r="I33" i="3"/>
  <c r="I37" i="3"/>
  <c r="I27" i="3"/>
  <c r="I35" i="3"/>
  <c r="I7" i="3"/>
  <c r="I31" i="3"/>
  <c r="I43" i="3"/>
  <c r="I47" i="3"/>
  <c r="I51" i="3"/>
  <c r="I28" i="3"/>
  <c r="I63" i="3"/>
  <c r="I67" i="3"/>
  <c r="I41" i="3"/>
  <c r="I49" i="3"/>
  <c r="I52" i="3"/>
  <c r="I55" i="3"/>
  <c r="I56" i="3"/>
  <c r="I57" i="3"/>
  <c r="I58" i="3"/>
  <c r="I54" i="3"/>
  <c r="I62" i="3"/>
  <c r="I66" i="3"/>
  <c r="I70" i="3"/>
  <c r="I40" i="3"/>
  <c r="I44" i="3"/>
  <c r="I45" i="3"/>
  <c r="I59" i="3"/>
  <c r="I61" i="3"/>
  <c r="I65" i="3"/>
  <c r="I69" i="3"/>
  <c r="I15" i="3"/>
  <c r="I75" i="3"/>
  <c r="I79" i="3"/>
  <c r="I83" i="3"/>
  <c r="I48" i="3"/>
  <c r="I60" i="3"/>
  <c r="I71" i="3"/>
  <c r="I77" i="3"/>
  <c r="I81" i="3"/>
  <c r="I85" i="3"/>
  <c r="W4" i="3"/>
  <c r="O4" i="3"/>
  <c r="G4" i="3"/>
  <c r="AB103" i="3"/>
  <c r="T103" i="3"/>
  <c r="L103" i="3"/>
  <c r="Z102" i="3"/>
  <c r="R102" i="3"/>
  <c r="J102" i="3"/>
  <c r="X101" i="3"/>
  <c r="P101" i="3"/>
  <c r="H101" i="3"/>
  <c r="V100" i="3"/>
  <c r="N100" i="3"/>
  <c r="T99" i="3"/>
  <c r="L99" i="3"/>
  <c r="Z98" i="3"/>
  <c r="R98" i="3"/>
  <c r="J98" i="3"/>
  <c r="X97" i="3"/>
  <c r="P97" i="3"/>
  <c r="H97" i="3"/>
  <c r="V96" i="3"/>
  <c r="N96" i="3"/>
  <c r="F96" i="3"/>
  <c r="AB95" i="3"/>
  <c r="T95" i="3"/>
  <c r="L95" i="3"/>
  <c r="Z94" i="3"/>
  <c r="R94" i="3"/>
  <c r="J94" i="3"/>
  <c r="X93" i="3"/>
  <c r="P93" i="3"/>
  <c r="H93" i="3"/>
  <c r="V92" i="3"/>
  <c r="N92" i="3"/>
  <c r="E92" i="3"/>
  <c r="Z91" i="3"/>
  <c r="Q91" i="3"/>
  <c r="H91" i="3"/>
  <c r="U90" i="3"/>
  <c r="L90" i="3"/>
  <c r="O89" i="3"/>
  <c r="F89" i="3"/>
  <c r="AB88" i="3"/>
  <c r="S88" i="3"/>
  <c r="S87" i="3"/>
  <c r="G87" i="3"/>
  <c r="AB86" i="3"/>
  <c r="O86" i="3"/>
  <c r="V85" i="3"/>
  <c r="J85" i="3"/>
  <c r="P84" i="3"/>
  <c r="S83" i="3"/>
  <c r="Q82" i="3"/>
  <c r="O81" i="3"/>
  <c r="I80" i="3"/>
  <c r="G79" i="3"/>
  <c r="AB78" i="3"/>
  <c r="E78" i="3"/>
  <c r="Z77" i="3"/>
  <c r="U76" i="3"/>
  <c r="S75" i="3"/>
  <c r="Q74" i="3"/>
  <c r="N73" i="3"/>
  <c r="I72" i="3"/>
  <c r="X71" i="3"/>
  <c r="F70" i="3"/>
  <c r="R66" i="3"/>
  <c r="N63" i="3"/>
  <c r="Z62" i="3"/>
  <c r="P60" i="3"/>
  <c r="T59" i="3"/>
  <c r="F56" i="3"/>
  <c r="Q55" i="3"/>
  <c r="P49" i="3"/>
  <c r="M48" i="3"/>
  <c r="U47" i="3"/>
  <c r="Q43" i="3"/>
  <c r="T42" i="3"/>
  <c r="M32" i="3"/>
  <c r="AA31" i="3"/>
  <c r="G5" i="3"/>
  <c r="G9" i="3"/>
  <c r="G13" i="3"/>
  <c r="G17" i="3"/>
  <c r="G21" i="3"/>
  <c r="G25" i="3"/>
  <c r="G8" i="3"/>
  <c r="G12" i="3"/>
  <c r="G16" i="3"/>
  <c r="G20" i="3"/>
  <c r="G24" i="3"/>
  <c r="G28" i="3"/>
  <c r="G11" i="3"/>
  <c r="G19" i="3"/>
  <c r="G23" i="3"/>
  <c r="G26" i="3"/>
  <c r="G10" i="3"/>
  <c r="G18" i="3"/>
  <c r="G30" i="3"/>
  <c r="G33" i="3"/>
  <c r="G37" i="3"/>
  <c r="G41" i="3"/>
  <c r="G45" i="3"/>
  <c r="G36" i="3"/>
  <c r="G40" i="3"/>
  <c r="G6" i="3"/>
  <c r="G7" i="3"/>
  <c r="G22" i="3"/>
  <c r="G31" i="3"/>
  <c r="G14" i="3"/>
  <c r="G29" i="3"/>
  <c r="G42" i="3"/>
  <c r="G50" i="3"/>
  <c r="G54" i="3"/>
  <c r="G32" i="3"/>
  <c r="G38" i="3"/>
  <c r="G52" i="3"/>
  <c r="G56" i="3"/>
  <c r="G58" i="3"/>
  <c r="G62" i="3"/>
  <c r="G66" i="3"/>
  <c r="G27" i="3"/>
  <c r="G35" i="3"/>
  <c r="G43" i="3"/>
  <c r="G44" i="3"/>
  <c r="G51" i="3"/>
  <c r="G59" i="3"/>
  <c r="G61" i="3"/>
  <c r="G65" i="3"/>
  <c r="G69" i="3"/>
  <c r="G73" i="3"/>
  <c r="G48" i="3"/>
  <c r="G64" i="3"/>
  <c r="G68" i="3"/>
  <c r="G63" i="3"/>
  <c r="G67" i="3"/>
  <c r="G46" i="3"/>
  <c r="G49" i="3"/>
  <c r="G72" i="3"/>
  <c r="G74" i="3"/>
  <c r="G78" i="3"/>
  <c r="G82" i="3"/>
  <c r="G39" i="3"/>
  <c r="G60" i="3"/>
  <c r="G34" i="3"/>
  <c r="G76" i="3"/>
  <c r="G80" i="3"/>
  <c r="G84" i="3"/>
  <c r="X6" i="3"/>
  <c r="X10" i="3"/>
  <c r="X14" i="3"/>
  <c r="X18" i="3"/>
  <c r="X22" i="3"/>
  <c r="X26" i="3"/>
  <c r="X30" i="3"/>
  <c r="X5" i="3"/>
  <c r="X9" i="3"/>
  <c r="X13" i="3"/>
  <c r="X17" i="3"/>
  <c r="X7" i="3"/>
  <c r="X11" i="3"/>
  <c r="X15" i="3"/>
  <c r="X19" i="3"/>
  <c r="X23" i="3"/>
  <c r="X27" i="3"/>
  <c r="X8" i="3"/>
  <c r="X16" i="3"/>
  <c r="X34" i="3"/>
  <c r="X38" i="3"/>
  <c r="X20" i="3"/>
  <c r="X24" i="3"/>
  <c r="X33" i="3"/>
  <c r="X37" i="3"/>
  <c r="X41" i="3"/>
  <c r="X45" i="3"/>
  <c r="X31" i="3"/>
  <c r="X29" i="3"/>
  <c r="X35" i="3"/>
  <c r="X36" i="3"/>
  <c r="X39" i="3"/>
  <c r="X48" i="3"/>
  <c r="X52" i="3"/>
  <c r="X56" i="3"/>
  <c r="X25" i="3"/>
  <c r="X28" i="3"/>
  <c r="X32" i="3"/>
  <c r="X44" i="3"/>
  <c r="X50" i="3"/>
  <c r="X54" i="3"/>
  <c r="X58" i="3"/>
  <c r="X12" i="3"/>
  <c r="X40" i="3"/>
  <c r="X42" i="3"/>
  <c r="X47" i="3"/>
  <c r="X59" i="3"/>
  <c r="X62" i="3"/>
  <c r="X66" i="3"/>
  <c r="X70" i="3"/>
  <c r="X43" i="3"/>
  <c r="X49" i="3"/>
  <c r="X55" i="3"/>
  <c r="X57" i="3"/>
  <c r="X51" i="3"/>
  <c r="X72" i="3"/>
  <c r="X75" i="3"/>
  <c r="X79" i="3"/>
  <c r="X83" i="3"/>
  <c r="X87" i="3"/>
  <c r="X21" i="3"/>
  <c r="X63" i="3"/>
  <c r="X67" i="3"/>
  <c r="X60" i="3"/>
  <c r="X64" i="3"/>
  <c r="X68" i="3"/>
  <c r="X74" i="3"/>
  <c r="X78" i="3"/>
  <c r="X82" i="3"/>
  <c r="X53" i="3"/>
  <c r="X73" i="3"/>
  <c r="X77" i="3"/>
  <c r="X81" i="3"/>
  <c r="X85" i="3"/>
  <c r="X89" i="3"/>
  <c r="X46" i="3"/>
  <c r="P6" i="3"/>
  <c r="P10" i="3"/>
  <c r="P14" i="3"/>
  <c r="P18" i="3"/>
  <c r="P22" i="3"/>
  <c r="P26" i="3"/>
  <c r="P30" i="3"/>
  <c r="P5" i="3"/>
  <c r="P9" i="3"/>
  <c r="P13" i="3"/>
  <c r="P17" i="3"/>
  <c r="P7" i="3"/>
  <c r="P11" i="3"/>
  <c r="P15" i="3"/>
  <c r="P19" i="3"/>
  <c r="P23" i="3"/>
  <c r="P27" i="3"/>
  <c r="P21" i="3"/>
  <c r="P28" i="3"/>
  <c r="P34" i="3"/>
  <c r="P38" i="3"/>
  <c r="P42" i="3"/>
  <c r="P12" i="3"/>
  <c r="P25" i="3"/>
  <c r="P33" i="3"/>
  <c r="P37" i="3"/>
  <c r="P41" i="3"/>
  <c r="P45" i="3"/>
  <c r="P16" i="3"/>
  <c r="P32" i="3"/>
  <c r="P43" i="3"/>
  <c r="P46" i="3"/>
  <c r="P48" i="3"/>
  <c r="P52" i="3"/>
  <c r="P56" i="3"/>
  <c r="P20" i="3"/>
  <c r="P8" i="3"/>
  <c r="P35" i="3"/>
  <c r="P36" i="3"/>
  <c r="P39" i="3"/>
  <c r="P50" i="3"/>
  <c r="P54" i="3"/>
  <c r="P58" i="3"/>
  <c r="P51" i="3"/>
  <c r="P53" i="3"/>
  <c r="P62" i="3"/>
  <c r="P66" i="3"/>
  <c r="P70" i="3"/>
  <c r="P59" i="3"/>
  <c r="P31" i="3"/>
  <c r="P47" i="3"/>
  <c r="P29" i="3"/>
  <c r="P75" i="3"/>
  <c r="P79" i="3"/>
  <c r="P83" i="3"/>
  <c r="P87" i="3"/>
  <c r="P24" i="3"/>
  <c r="P71" i="3"/>
  <c r="P72" i="3"/>
  <c r="P40" i="3"/>
  <c r="P74" i="3"/>
  <c r="P78" i="3"/>
  <c r="P82" i="3"/>
  <c r="P73" i="3"/>
  <c r="P77" i="3"/>
  <c r="P81" i="3"/>
  <c r="P85" i="3"/>
  <c r="P89" i="3"/>
  <c r="P63" i="3"/>
  <c r="P67" i="3"/>
  <c r="H6" i="3"/>
  <c r="H10" i="3"/>
  <c r="H14" i="3"/>
  <c r="H18" i="3"/>
  <c r="H22" i="3"/>
  <c r="H26" i="3"/>
  <c r="H30" i="3"/>
  <c r="H5" i="3"/>
  <c r="H9" i="3"/>
  <c r="H13" i="3"/>
  <c r="H17" i="3"/>
  <c r="H7" i="3"/>
  <c r="H11" i="3"/>
  <c r="H15" i="3"/>
  <c r="H19" i="3"/>
  <c r="H23" i="3"/>
  <c r="H27" i="3"/>
  <c r="H29" i="3"/>
  <c r="H32" i="3"/>
  <c r="H34" i="3"/>
  <c r="H38" i="3"/>
  <c r="H42" i="3"/>
  <c r="H8" i="3"/>
  <c r="H16" i="3"/>
  <c r="H20" i="3"/>
  <c r="H24" i="3"/>
  <c r="H33" i="3"/>
  <c r="H37" i="3"/>
  <c r="H41" i="3"/>
  <c r="H45" i="3"/>
  <c r="H28" i="3"/>
  <c r="H35" i="3"/>
  <c r="H36" i="3"/>
  <c r="H39" i="3"/>
  <c r="H40" i="3"/>
  <c r="H44" i="3"/>
  <c r="H48" i="3"/>
  <c r="H52" i="3"/>
  <c r="H56" i="3"/>
  <c r="H21" i="3"/>
  <c r="H25" i="3"/>
  <c r="H50" i="3"/>
  <c r="H54" i="3"/>
  <c r="H58" i="3"/>
  <c r="H12" i="3"/>
  <c r="H49" i="3"/>
  <c r="H55" i="3"/>
  <c r="H57" i="3"/>
  <c r="H62" i="3"/>
  <c r="H66" i="3"/>
  <c r="H70" i="3"/>
  <c r="H31" i="3"/>
  <c r="H43" i="3"/>
  <c r="H53" i="3"/>
  <c r="H75" i="3"/>
  <c r="H79" i="3"/>
  <c r="H83" i="3"/>
  <c r="H87" i="3"/>
  <c r="H63" i="3"/>
  <c r="H67" i="3"/>
  <c r="H46" i="3"/>
  <c r="H59" i="3"/>
  <c r="H64" i="3"/>
  <c r="H68" i="3"/>
  <c r="H72" i="3"/>
  <c r="H74" i="3"/>
  <c r="H78" i="3"/>
  <c r="H82" i="3"/>
  <c r="H71" i="3"/>
  <c r="H77" i="3"/>
  <c r="H81" i="3"/>
  <c r="H85" i="3"/>
  <c r="H89" i="3"/>
  <c r="H73" i="3"/>
  <c r="V4" i="3"/>
  <c r="N4" i="3"/>
  <c r="F4" i="3"/>
  <c r="AA103" i="3"/>
  <c r="S103" i="3"/>
  <c r="K103" i="3"/>
  <c r="Y102" i="3"/>
  <c r="Q102" i="3"/>
  <c r="I102" i="3"/>
  <c r="W101" i="3"/>
  <c r="O101" i="3"/>
  <c r="G101" i="3"/>
  <c r="U100" i="3"/>
  <c r="M100" i="3"/>
  <c r="E100" i="3"/>
  <c r="AA99" i="3"/>
  <c r="S99" i="3"/>
  <c r="K99" i="3"/>
  <c r="Y98" i="3"/>
  <c r="Q98" i="3"/>
  <c r="I98" i="3"/>
  <c r="W97" i="3"/>
  <c r="O97" i="3"/>
  <c r="G97" i="3"/>
  <c r="U96" i="3"/>
  <c r="M96" i="3"/>
  <c r="E96" i="3"/>
  <c r="AA95" i="3"/>
  <c r="S95" i="3"/>
  <c r="K95" i="3"/>
  <c r="Q94" i="3"/>
  <c r="I94" i="3"/>
  <c r="W93" i="3"/>
  <c r="O93" i="3"/>
  <c r="G93" i="3"/>
  <c r="U92" i="3"/>
  <c r="M92" i="3"/>
  <c r="P91" i="3"/>
  <c r="G91" i="3"/>
  <c r="K90" i="3"/>
  <c r="W89" i="3"/>
  <c r="N89" i="3"/>
  <c r="E89" i="3"/>
  <c r="AA88" i="3"/>
  <c r="Q88" i="3"/>
  <c r="G88" i="3"/>
  <c r="AA87" i="3"/>
  <c r="R87" i="3"/>
  <c r="F87" i="3"/>
  <c r="M86" i="3"/>
  <c r="U85" i="3"/>
  <c r="G85" i="3"/>
  <c r="M84" i="3"/>
  <c r="O83" i="3"/>
  <c r="M82" i="3"/>
  <c r="K81" i="3"/>
  <c r="H80" i="3"/>
  <c r="AA79" i="3"/>
  <c r="F79" i="3"/>
  <c r="Y78" i="3"/>
  <c r="W77" i="3"/>
  <c r="Q76" i="3"/>
  <c r="O75" i="3"/>
  <c r="M74" i="3"/>
  <c r="J73" i="3"/>
  <c r="T71" i="3"/>
  <c r="P69" i="3"/>
  <c r="J66" i="3"/>
  <c r="AB65" i="3"/>
  <c r="F63" i="3"/>
  <c r="V62" i="3"/>
  <c r="H60" i="3"/>
  <c r="Q59" i="3"/>
  <c r="Z58" i="3"/>
  <c r="P55" i="3"/>
  <c r="AA54" i="3"/>
  <c r="F48" i="3"/>
  <c r="H47" i="3"/>
  <c r="AA46" i="3"/>
  <c r="J45" i="3"/>
  <c r="O44" i="3"/>
  <c r="O43" i="3"/>
  <c r="J36" i="3"/>
  <c r="W35" i="3"/>
  <c r="O34" i="3"/>
  <c r="AB33" i="3"/>
  <c r="E32" i="3"/>
  <c r="S31" i="3"/>
  <c r="K16" i="3"/>
  <c r="AI118" i="3" l="1"/>
  <c r="AJ121" i="3"/>
  <c r="AJ123" i="3"/>
  <c r="AJ119" i="3"/>
  <c r="AJ108" i="3"/>
  <c r="AI119" i="3"/>
  <c r="AG126" i="3"/>
  <c r="AJ115" i="3"/>
  <c r="C120" i="3"/>
  <c r="AJ111" i="3"/>
  <c r="AJ118" i="3"/>
  <c r="C115" i="3"/>
  <c r="AI114" i="3"/>
  <c r="AJ110" i="3"/>
  <c r="AI116" i="3"/>
  <c r="AJ120" i="3"/>
  <c r="AI112" i="3"/>
  <c r="AJ122" i="3"/>
  <c r="AI122" i="3"/>
  <c r="C112" i="3"/>
  <c r="C112" i="1" s="1"/>
  <c r="AJ114" i="3"/>
  <c r="AI109" i="3"/>
  <c r="C121" i="3"/>
  <c r="B120" i="12" s="1"/>
  <c r="C110" i="3"/>
  <c r="B110" i="13" s="1"/>
  <c r="AJ106" i="3"/>
  <c r="AJ105" i="3"/>
  <c r="AI111" i="3"/>
  <c r="AJ117" i="3"/>
  <c r="AJ107" i="3"/>
  <c r="AJ112" i="3"/>
  <c r="C123" i="3"/>
  <c r="B122" i="12" s="1"/>
  <c r="AJ116" i="3"/>
  <c r="AI105" i="3"/>
  <c r="AJ113" i="3"/>
  <c r="AJ109" i="3"/>
  <c r="B112" i="13"/>
  <c r="B111" i="12"/>
  <c r="E111" i="12" s="1"/>
  <c r="B115" i="13"/>
  <c r="B114" i="12"/>
  <c r="E114" i="12" s="1"/>
  <c r="C115" i="1"/>
  <c r="C117" i="3"/>
  <c r="C106" i="3"/>
  <c r="C122" i="3"/>
  <c r="C122" i="1" s="1"/>
  <c r="C113" i="3"/>
  <c r="C111" i="3"/>
  <c r="C104" i="3"/>
  <c r="AI104" i="3"/>
  <c r="C116" i="3"/>
  <c r="C109" i="3"/>
  <c r="C107" i="3"/>
  <c r="AI120" i="3"/>
  <c r="B120" i="13"/>
  <c r="B119" i="12"/>
  <c r="E119" i="12" s="1"/>
  <c r="C120" i="1"/>
  <c r="AI123" i="3"/>
  <c r="AI117" i="3"/>
  <c r="C105" i="3"/>
  <c r="AI106" i="3"/>
  <c r="AJ104" i="3"/>
  <c r="AI115" i="3"/>
  <c r="AI113" i="3"/>
  <c r="C118" i="3"/>
  <c r="AI110" i="3"/>
  <c r="C114" i="3"/>
  <c r="C108" i="3"/>
  <c r="C119" i="3"/>
  <c r="AI121" i="3"/>
  <c r="AI107" i="3"/>
  <c r="B121" i="12"/>
  <c r="AF126" i="3"/>
  <c r="AD126" i="3"/>
  <c r="AE126" i="3"/>
  <c r="AH126" i="3"/>
  <c r="AC126" i="3"/>
  <c r="AI99" i="3"/>
  <c r="AJ95" i="3"/>
  <c r="O126" i="3"/>
  <c r="AJ69" i="3"/>
  <c r="AI98" i="3"/>
  <c r="AI76" i="3"/>
  <c r="AI64" i="3"/>
  <c r="AI35" i="3"/>
  <c r="AJ81" i="3"/>
  <c r="AJ99" i="3"/>
  <c r="AJ98" i="3"/>
  <c r="AJ55" i="3"/>
  <c r="AI59" i="3"/>
  <c r="AI27" i="3"/>
  <c r="AJ100" i="3"/>
  <c r="AJ33" i="3"/>
  <c r="AI67" i="3"/>
  <c r="AI7" i="3"/>
  <c r="AJ23" i="3"/>
  <c r="AI73" i="3"/>
  <c r="X126" i="3"/>
  <c r="AJ93" i="3"/>
  <c r="Y126" i="3"/>
  <c r="I126" i="3"/>
  <c r="AJ57" i="3"/>
  <c r="AI46" i="3"/>
  <c r="AI87" i="3"/>
  <c r="AJ86" i="3"/>
  <c r="W126" i="3"/>
  <c r="AI77" i="3"/>
  <c r="AI61" i="3"/>
  <c r="AI51" i="3"/>
  <c r="AI63" i="3"/>
  <c r="AI60" i="3"/>
  <c r="AI48" i="3"/>
  <c r="AI38" i="3"/>
  <c r="AI32" i="3"/>
  <c r="AI14" i="3"/>
  <c r="AI75" i="3"/>
  <c r="AI97" i="3"/>
  <c r="AJ91" i="3"/>
  <c r="AJ76" i="3"/>
  <c r="AJ77" i="3"/>
  <c r="AJ26" i="3"/>
  <c r="AJ52" i="3"/>
  <c r="AJ44" i="3"/>
  <c r="AJ19" i="3"/>
  <c r="AJ21" i="3"/>
  <c r="AJ32" i="3"/>
  <c r="J126" i="3"/>
  <c r="K126" i="3"/>
  <c r="AI92" i="3"/>
  <c r="AJ92" i="3"/>
  <c r="AI58" i="3"/>
  <c r="AJ40" i="3"/>
  <c r="AI86" i="3"/>
  <c r="AI57" i="3"/>
  <c r="AI66" i="3"/>
  <c r="AI47" i="3"/>
  <c r="AI53" i="3"/>
  <c r="AI29" i="3"/>
  <c r="AI30" i="3"/>
  <c r="AI17" i="3"/>
  <c r="AI6" i="3"/>
  <c r="AJ89" i="3"/>
  <c r="AJ83" i="3"/>
  <c r="AJ63" i="3"/>
  <c r="AJ66" i="3"/>
  <c r="AJ64" i="3"/>
  <c r="AJ31" i="3"/>
  <c r="AJ30" i="3"/>
  <c r="AJ36" i="3"/>
  <c r="AJ13" i="3"/>
  <c r="AJ24" i="3"/>
  <c r="E126" i="3"/>
  <c r="AJ102" i="3"/>
  <c r="AI65" i="3"/>
  <c r="AI5" i="3"/>
  <c r="AJ56" i="3"/>
  <c r="AJ25" i="3"/>
  <c r="AI72" i="3"/>
  <c r="AI34" i="3"/>
  <c r="AJ68" i="3"/>
  <c r="AJ28" i="3"/>
  <c r="AI100" i="3"/>
  <c r="U126" i="3"/>
  <c r="AI56" i="3"/>
  <c r="AJ65" i="3"/>
  <c r="AI54" i="3"/>
  <c r="AI88" i="3"/>
  <c r="AI95" i="3"/>
  <c r="AI103" i="3"/>
  <c r="AI102" i="3"/>
  <c r="AI82" i="3"/>
  <c r="AI55" i="3"/>
  <c r="AI62" i="3"/>
  <c r="AI42" i="3"/>
  <c r="AI37" i="3"/>
  <c r="AI28" i="3"/>
  <c r="AI16" i="3"/>
  <c r="AI9" i="3"/>
  <c r="AI23" i="3"/>
  <c r="AI85" i="3"/>
  <c r="AJ79" i="3"/>
  <c r="AJ51" i="3"/>
  <c r="AJ62" i="3"/>
  <c r="AJ60" i="3"/>
  <c r="AJ6" i="3"/>
  <c r="AJ43" i="3"/>
  <c r="AJ29" i="3"/>
  <c r="AJ9" i="3"/>
  <c r="AJ20" i="3"/>
  <c r="AI31" i="3"/>
  <c r="AI18" i="3"/>
  <c r="AJ80" i="3"/>
  <c r="AJ7" i="3"/>
  <c r="AI50" i="3"/>
  <c r="AI10" i="3"/>
  <c r="AJ73" i="3"/>
  <c r="AJ17" i="3"/>
  <c r="F126" i="3"/>
  <c r="AJ88" i="3"/>
  <c r="AI91" i="3"/>
  <c r="AI94" i="3"/>
  <c r="AJ49" i="3"/>
  <c r="AJ94" i="3"/>
  <c r="AI78" i="3"/>
  <c r="AI45" i="3"/>
  <c r="AI49" i="3"/>
  <c r="AI40" i="3"/>
  <c r="AI33" i="3"/>
  <c r="AI13" i="3"/>
  <c r="AI8" i="3"/>
  <c r="AI25" i="3"/>
  <c r="AI19" i="3"/>
  <c r="AI93" i="3"/>
  <c r="AJ75" i="3"/>
  <c r="AJ38" i="3"/>
  <c r="AJ14" i="3"/>
  <c r="AJ58" i="3"/>
  <c r="AJ54" i="3"/>
  <c r="AJ39" i="3"/>
  <c r="AJ22" i="3"/>
  <c r="AJ5" i="3"/>
  <c r="AJ16" i="3"/>
  <c r="AJ84" i="3"/>
  <c r="AI81" i="3"/>
  <c r="AJ61" i="3"/>
  <c r="AJ96" i="3"/>
  <c r="Q126" i="3"/>
  <c r="AJ4" i="3"/>
  <c r="AJ67" i="3"/>
  <c r="AJ42" i="3"/>
  <c r="AI4" i="3"/>
  <c r="N126" i="3"/>
  <c r="AJ103" i="3"/>
  <c r="AI89" i="3"/>
  <c r="AI74" i="3"/>
  <c r="AI84" i="3"/>
  <c r="AI44" i="3"/>
  <c r="AI41" i="3"/>
  <c r="AI24" i="3"/>
  <c r="AI21" i="3"/>
  <c r="AI43" i="3"/>
  <c r="AI26" i="3"/>
  <c r="AI15" i="3"/>
  <c r="AJ72" i="3"/>
  <c r="AJ71" i="3"/>
  <c r="AJ59" i="3"/>
  <c r="AJ53" i="3"/>
  <c r="AJ50" i="3"/>
  <c r="AJ35" i="3"/>
  <c r="AJ18" i="3"/>
  <c r="AJ15" i="3"/>
  <c r="AJ12" i="3"/>
  <c r="AJ70" i="3"/>
  <c r="AJ101" i="3"/>
  <c r="AI96" i="3"/>
  <c r="AI90" i="3"/>
  <c r="M126" i="3"/>
  <c r="AJ90" i="3"/>
  <c r="Z126" i="3"/>
  <c r="H126" i="3"/>
  <c r="AI52" i="3"/>
  <c r="AJ34" i="3"/>
  <c r="AJ45" i="3"/>
  <c r="AI70" i="3"/>
  <c r="AI36" i="3"/>
  <c r="AI101" i="3"/>
  <c r="AJ87" i="3"/>
  <c r="AJ48" i="3"/>
  <c r="T126" i="3"/>
  <c r="AJ74" i="3"/>
  <c r="AI83" i="3"/>
  <c r="AI79" i="3"/>
  <c r="V126" i="3"/>
  <c r="AJ78" i="3"/>
  <c r="G126" i="3"/>
  <c r="AI69" i="3"/>
  <c r="AI80" i="3"/>
  <c r="AI71" i="3"/>
  <c r="AI68" i="3"/>
  <c r="AI20" i="3"/>
  <c r="AI12" i="3"/>
  <c r="AI39" i="3"/>
  <c r="AI22" i="3"/>
  <c r="AI11" i="3"/>
  <c r="AJ47" i="3"/>
  <c r="AJ85" i="3"/>
  <c r="AJ41" i="3"/>
  <c r="AJ37" i="3"/>
  <c r="AJ46" i="3"/>
  <c r="AJ27" i="3"/>
  <c r="AJ10" i="3"/>
  <c r="AJ11" i="3"/>
  <c r="AJ8" i="3"/>
  <c r="S126" i="3"/>
  <c r="AJ97" i="3"/>
  <c r="L126" i="3"/>
  <c r="AJ82" i="3"/>
  <c r="P126" i="3"/>
  <c r="R126" i="3"/>
  <c r="AA126" i="3"/>
  <c r="AB126" i="3"/>
  <c r="X2" i="10"/>
  <c r="A3" i="9" a="1"/>
  <c r="A3" i="7" a="1"/>
  <c r="A3" i="7" s="1"/>
  <c r="A3" i="8" a="1"/>
  <c r="A3" i="8" s="1"/>
  <c r="A3" i="6" a="1"/>
  <c r="B3" i="8"/>
  <c r="B3" i="9"/>
  <c r="C3" i="4"/>
  <c r="A3" i="5" a="1"/>
  <c r="A3" i="5" s="1"/>
  <c r="B3" i="4"/>
  <c r="A3" i="4" a="1"/>
  <c r="A3" i="4" s="1"/>
  <c r="C58" i="3"/>
  <c r="B58" i="13" s="1"/>
  <c r="C22" i="3"/>
  <c r="B22" i="13" s="1"/>
  <c r="C80" i="3"/>
  <c r="B80" i="13" s="1"/>
  <c r="C83" i="3"/>
  <c r="B83" i="13" s="1"/>
  <c r="C85" i="3"/>
  <c r="B85" i="13" s="1"/>
  <c r="C53" i="3"/>
  <c r="B53" i="13" s="1"/>
  <c r="C49" i="3"/>
  <c r="B49" i="13" s="1"/>
  <c r="C84" i="3"/>
  <c r="B84" i="13" s="1"/>
  <c r="C16" i="3"/>
  <c r="B16" i="13" s="1"/>
  <c r="C19" i="3"/>
  <c r="B19" i="13" s="1"/>
  <c r="C13" i="3"/>
  <c r="B13" i="13" s="1"/>
  <c r="C20" i="3"/>
  <c r="B20" i="13" s="1"/>
  <c r="C31" i="3"/>
  <c r="B31" i="13" s="1"/>
  <c r="C62" i="3"/>
  <c r="B62" i="13" s="1"/>
  <c r="C86" i="3"/>
  <c r="B86" i="13" s="1"/>
  <c r="C89" i="3"/>
  <c r="B89" i="13" s="1"/>
  <c r="C93" i="3"/>
  <c r="B93" i="13" s="1"/>
  <c r="C96" i="3"/>
  <c r="B96" i="13" s="1"/>
  <c r="C101" i="3"/>
  <c r="B101" i="13" s="1"/>
  <c r="C4" i="3"/>
  <c r="C43" i="3"/>
  <c r="B43" i="13" s="1"/>
  <c r="C12" i="3"/>
  <c r="C41" i="3"/>
  <c r="B41" i="13" s="1"/>
  <c r="C38" i="3"/>
  <c r="B38" i="13" s="1"/>
  <c r="C72" i="3"/>
  <c r="B72" i="13" s="1"/>
  <c r="C56" i="3"/>
  <c r="B56" i="13" s="1"/>
  <c r="C51" i="3"/>
  <c r="B51" i="13" s="1"/>
  <c r="C55" i="3"/>
  <c r="B55" i="13" s="1"/>
  <c r="C102" i="3"/>
  <c r="B102" i="13" s="1"/>
  <c r="C81" i="3"/>
  <c r="B81" i="13" s="1"/>
  <c r="C82" i="3"/>
  <c r="B82" i="13" s="1"/>
  <c r="C27" i="3"/>
  <c r="B27" i="13" s="1"/>
  <c r="C46" i="3"/>
  <c r="B46" i="13" s="1"/>
  <c r="C36" i="3"/>
  <c r="B36" i="13" s="1"/>
  <c r="C26" i="3"/>
  <c r="B26" i="13" s="1"/>
  <c r="C8" i="3"/>
  <c r="B8" i="13" s="1"/>
  <c r="C5" i="3"/>
  <c r="B5" i="13" s="1"/>
  <c r="C24" i="3"/>
  <c r="B24" i="13" s="1"/>
  <c r="C66" i="3"/>
  <c r="B66" i="13" s="1"/>
  <c r="C69" i="3"/>
  <c r="B69" i="13" s="1"/>
  <c r="C54" i="3"/>
  <c r="B54" i="13" s="1"/>
  <c r="C6" i="3"/>
  <c r="B6" i="13" s="1"/>
  <c r="C18" i="3"/>
  <c r="B18" i="13" s="1"/>
  <c r="C73" i="3"/>
  <c r="B73" i="13" s="1"/>
  <c r="C40" i="3"/>
  <c r="B40" i="13" s="1"/>
  <c r="C17" i="3"/>
  <c r="B17" i="13" s="1"/>
  <c r="C14" i="3"/>
  <c r="B14" i="13" s="1"/>
  <c r="C98" i="3"/>
  <c r="B98" i="13" s="1"/>
  <c r="C23" i="3"/>
  <c r="B23" i="13" s="1"/>
  <c r="C91" i="3"/>
  <c r="B91" i="13" s="1"/>
  <c r="C97" i="3"/>
  <c r="B97" i="13" s="1"/>
  <c r="C103" i="3"/>
  <c r="B103" i="13" s="1"/>
  <c r="C34" i="3"/>
  <c r="B34" i="13" s="1"/>
  <c r="C94" i="3"/>
  <c r="B94" i="13" s="1"/>
  <c r="C47" i="3"/>
  <c r="B47" i="13" s="1"/>
  <c r="C39" i="3"/>
  <c r="B39" i="13" s="1"/>
  <c r="C77" i="3"/>
  <c r="B77" i="13" s="1"/>
  <c r="C59" i="3"/>
  <c r="B59" i="13" s="1"/>
  <c r="C29" i="3"/>
  <c r="B29" i="13" s="1"/>
  <c r="C45" i="3"/>
  <c r="B45" i="13" s="1"/>
  <c r="C50" i="3"/>
  <c r="B50" i="13" s="1"/>
  <c r="C70" i="3"/>
  <c r="B70" i="13" s="1"/>
  <c r="C99" i="3"/>
  <c r="B99" i="13" s="1"/>
  <c r="C90" i="3"/>
  <c r="B90" i="13" s="1"/>
  <c r="C60" i="3"/>
  <c r="B60" i="13" s="1"/>
  <c r="C37" i="3"/>
  <c r="B37" i="13" s="1"/>
  <c r="C42" i="3"/>
  <c r="B42" i="13" s="1"/>
  <c r="C33" i="3"/>
  <c r="B33" i="13" s="1"/>
  <c r="C87" i="3"/>
  <c r="B87" i="13" s="1"/>
  <c r="C15" i="3"/>
  <c r="B15" i="13" s="1"/>
  <c r="C63" i="3"/>
  <c r="B63" i="13" s="1"/>
  <c r="C88" i="3"/>
  <c r="B88" i="13" s="1"/>
  <c r="C95" i="3"/>
  <c r="B95" i="13" s="1"/>
  <c r="C100" i="3"/>
  <c r="B100" i="13" s="1"/>
  <c r="C57" i="3"/>
  <c r="B57" i="13" s="1"/>
  <c r="C35" i="3"/>
  <c r="B35" i="13" s="1"/>
  <c r="C67" i="3"/>
  <c r="B67" i="13" s="1"/>
  <c r="C32" i="3"/>
  <c r="B32" i="13" s="1"/>
  <c r="C61" i="3"/>
  <c r="B61" i="13" s="1"/>
  <c r="C76" i="3"/>
  <c r="B76" i="13" s="1"/>
  <c r="C74" i="3"/>
  <c r="B74" i="13" s="1"/>
  <c r="C10" i="3"/>
  <c r="B10" i="13" s="1"/>
  <c r="C71" i="3"/>
  <c r="B71" i="13" s="1"/>
  <c r="C68" i="3"/>
  <c r="B68" i="13" s="1"/>
  <c r="C65" i="3"/>
  <c r="B65" i="13" s="1"/>
  <c r="C25" i="3"/>
  <c r="B25" i="13" s="1"/>
  <c r="C9" i="3"/>
  <c r="B9" i="13" s="1"/>
  <c r="C11" i="3"/>
  <c r="B11" i="13" s="1"/>
  <c r="C48" i="3"/>
  <c r="B48" i="13" s="1"/>
  <c r="C92" i="3"/>
  <c r="B92" i="13" s="1"/>
  <c r="C75" i="3"/>
  <c r="B75" i="13" s="1"/>
  <c r="C28" i="3"/>
  <c r="B28" i="13" s="1"/>
  <c r="C30" i="3"/>
  <c r="B30" i="13" s="1"/>
  <c r="C78" i="3"/>
  <c r="B78" i="13" s="1"/>
  <c r="C44" i="3"/>
  <c r="B44" i="13" s="1"/>
  <c r="C52" i="3"/>
  <c r="B52" i="13" s="1"/>
  <c r="C21" i="3"/>
  <c r="B21" i="13" s="1"/>
  <c r="C64" i="3"/>
  <c r="B64" i="13" s="1"/>
  <c r="C79" i="3"/>
  <c r="B79" i="13" s="1"/>
  <c r="C7" i="3"/>
  <c r="B7" i="13" s="1"/>
  <c r="C110" i="1" l="1"/>
  <c r="B109" i="12"/>
  <c r="E109" i="12" s="1"/>
  <c r="C123" i="1"/>
  <c r="B123" i="13"/>
  <c r="C121" i="1"/>
  <c r="B121" i="13"/>
  <c r="B122" i="13"/>
  <c r="D110" i="3"/>
  <c r="D113" i="3"/>
  <c r="D119" i="3"/>
  <c r="F118" i="12" s="1"/>
  <c r="D105" i="3"/>
  <c r="F104" i="12" s="1"/>
  <c r="D120" i="3"/>
  <c r="F119" i="12" s="1"/>
  <c r="B117" i="12"/>
  <c r="E117" i="12" s="1"/>
  <c r="B118" i="13"/>
  <c r="C118" i="1"/>
  <c r="D118" i="3"/>
  <c r="F117" i="12" s="1"/>
  <c r="B104" i="13"/>
  <c r="C104" i="1"/>
  <c r="B103" i="12"/>
  <c r="E103" i="12" s="1"/>
  <c r="B117" i="13"/>
  <c r="B116" i="12"/>
  <c r="E116" i="12" s="1"/>
  <c r="C117" i="1"/>
  <c r="B111" i="13"/>
  <c r="B110" i="12"/>
  <c r="E110" i="12" s="1"/>
  <c r="C111" i="1"/>
  <c r="D111" i="3"/>
  <c r="F110" i="12" s="1"/>
  <c r="D115" i="3"/>
  <c r="F114" i="12" s="1"/>
  <c r="D114" i="3"/>
  <c r="F113" i="12" s="1"/>
  <c r="D117" i="3"/>
  <c r="F116" i="12" s="1"/>
  <c r="D123" i="3"/>
  <c r="F122" i="12" s="1"/>
  <c r="D107" i="3"/>
  <c r="F106" i="12" s="1"/>
  <c r="D109" i="3"/>
  <c r="F108" i="12" s="1"/>
  <c r="B118" i="12"/>
  <c r="E118" i="12" s="1"/>
  <c r="B119" i="13"/>
  <c r="C119" i="1"/>
  <c r="B106" i="12"/>
  <c r="E106" i="12" s="1"/>
  <c r="B107" i="13"/>
  <c r="C107" i="1"/>
  <c r="D112" i="3"/>
  <c r="D121" i="3"/>
  <c r="F120" i="12" s="1"/>
  <c r="D108" i="3"/>
  <c r="F107" i="12" s="1"/>
  <c r="D122" i="3"/>
  <c r="F121" i="12" s="1"/>
  <c r="B108" i="13"/>
  <c r="B107" i="12"/>
  <c r="E107" i="12" s="1"/>
  <c r="C108" i="1"/>
  <c r="B104" i="12"/>
  <c r="E104" i="12" s="1"/>
  <c r="B105" i="13"/>
  <c r="C105" i="1"/>
  <c r="B109" i="13"/>
  <c r="B108" i="12"/>
  <c r="E108" i="12" s="1"/>
  <c r="C109" i="1"/>
  <c r="D104" i="3"/>
  <c r="B113" i="12"/>
  <c r="E113" i="12" s="1"/>
  <c r="B114" i="13"/>
  <c r="C114" i="1"/>
  <c r="B115" i="12"/>
  <c r="E115" i="12" s="1"/>
  <c r="B116" i="13"/>
  <c r="C116" i="1"/>
  <c r="D116" i="3"/>
  <c r="F115" i="12" s="1"/>
  <c r="B113" i="13"/>
  <c r="B112" i="12"/>
  <c r="E112" i="12" s="1"/>
  <c r="C113" i="1"/>
  <c r="B105" i="12"/>
  <c r="E105" i="12" s="1"/>
  <c r="B106" i="13"/>
  <c r="C106" i="1"/>
  <c r="D106" i="3"/>
  <c r="F105" i="12" s="1"/>
  <c r="E121" i="12"/>
  <c r="E122" i="12"/>
  <c r="E120" i="12"/>
  <c r="AH125" i="3"/>
  <c r="AE125" i="3"/>
  <c r="AC125" i="3"/>
  <c r="AG125" i="3"/>
  <c r="AD125" i="3"/>
  <c r="AF125" i="3"/>
  <c r="AI125" i="3"/>
  <c r="B15" i="11" s="1"/>
  <c r="D4" i="3"/>
  <c r="I4" i="14"/>
  <c r="AI126" i="3"/>
  <c r="B11" i="12"/>
  <c r="E11" i="12" s="1"/>
  <c r="B12" i="13"/>
  <c r="B4" i="13"/>
  <c r="A3" i="6"/>
  <c r="AB125" i="3"/>
  <c r="AA125" i="3"/>
  <c r="C99" i="1"/>
  <c r="B98" i="12"/>
  <c r="C41" i="1"/>
  <c r="B40" i="12"/>
  <c r="C39" i="1"/>
  <c r="B38" i="12"/>
  <c r="C89" i="1"/>
  <c r="B88" i="12"/>
  <c r="C44" i="1"/>
  <c r="B43" i="12"/>
  <c r="C61" i="1"/>
  <c r="B60" i="12"/>
  <c r="C47" i="1"/>
  <c r="B46" i="12"/>
  <c r="C66" i="1"/>
  <c r="B65" i="12"/>
  <c r="C86" i="1"/>
  <c r="B85" i="12"/>
  <c r="C78" i="1"/>
  <c r="B77" i="12"/>
  <c r="C32" i="1"/>
  <c r="B31" i="12"/>
  <c r="C70" i="1"/>
  <c r="B69" i="12"/>
  <c r="C17" i="1"/>
  <c r="B16" i="12"/>
  <c r="C53" i="1"/>
  <c r="B52" i="12"/>
  <c r="A3" i="9"/>
  <c r="A4" i="15" s="1"/>
  <c r="C11" i="1"/>
  <c r="B10" i="12"/>
  <c r="C9" i="1"/>
  <c r="B8" i="12"/>
  <c r="C63" i="1"/>
  <c r="B62" i="12"/>
  <c r="C14" i="1"/>
  <c r="B13" i="12"/>
  <c r="C82" i="1"/>
  <c r="B81" i="12"/>
  <c r="C49" i="1"/>
  <c r="B48" i="12"/>
  <c r="C25" i="1"/>
  <c r="B24" i="12"/>
  <c r="C15" i="1"/>
  <c r="B14" i="12"/>
  <c r="C94" i="1"/>
  <c r="B93" i="12"/>
  <c r="C24" i="1"/>
  <c r="B23" i="12"/>
  <c r="C81" i="1"/>
  <c r="B80" i="12"/>
  <c r="C62" i="1"/>
  <c r="B61" i="12"/>
  <c r="C30" i="1"/>
  <c r="B29" i="12"/>
  <c r="C65" i="1"/>
  <c r="B64" i="12"/>
  <c r="C67" i="1"/>
  <c r="B66" i="12"/>
  <c r="C87" i="1"/>
  <c r="B86" i="12"/>
  <c r="C50" i="1"/>
  <c r="B49" i="12"/>
  <c r="C34" i="1"/>
  <c r="B33" i="12"/>
  <c r="C40" i="1"/>
  <c r="B39" i="12"/>
  <c r="C5" i="1"/>
  <c r="B4" i="12"/>
  <c r="C102" i="1"/>
  <c r="B101" i="12"/>
  <c r="C43" i="1"/>
  <c r="B42" i="12"/>
  <c r="C31" i="1"/>
  <c r="B30" i="12"/>
  <c r="C85" i="1"/>
  <c r="B84" i="12"/>
  <c r="I3" i="8"/>
  <c r="E3" i="8"/>
  <c r="C90" i="1"/>
  <c r="B89" i="12"/>
  <c r="C38" i="1"/>
  <c r="B37" i="12"/>
  <c r="C7" i="1"/>
  <c r="B6" i="12"/>
  <c r="C68" i="1"/>
  <c r="B67" i="12"/>
  <c r="C33" i="1"/>
  <c r="B32" i="12"/>
  <c r="C103" i="1"/>
  <c r="B102" i="12"/>
  <c r="C8" i="1"/>
  <c r="B7" i="12"/>
  <c r="B3" i="12"/>
  <c r="G125" i="3"/>
  <c r="O125" i="3"/>
  <c r="W125" i="3"/>
  <c r="H125" i="3"/>
  <c r="P125" i="3"/>
  <c r="X125" i="3"/>
  <c r="I125" i="3"/>
  <c r="Q125" i="3"/>
  <c r="Y125" i="3"/>
  <c r="J125" i="3"/>
  <c r="R125" i="3"/>
  <c r="Z125" i="3"/>
  <c r="K125" i="3"/>
  <c r="S125" i="3"/>
  <c r="E125" i="3"/>
  <c r="L125" i="3"/>
  <c r="T125" i="3"/>
  <c r="M125" i="3"/>
  <c r="U125" i="3"/>
  <c r="N125" i="3"/>
  <c r="V125" i="3"/>
  <c r="F125" i="3"/>
  <c r="C83" i="1"/>
  <c r="B82" i="12"/>
  <c r="C76" i="1"/>
  <c r="B75" i="12"/>
  <c r="C27" i="1"/>
  <c r="B26" i="12"/>
  <c r="C28" i="1"/>
  <c r="B27" i="12"/>
  <c r="C35" i="1"/>
  <c r="B34" i="12"/>
  <c r="C45" i="1"/>
  <c r="B44" i="12"/>
  <c r="C73" i="1"/>
  <c r="B72" i="12"/>
  <c r="C55" i="1"/>
  <c r="B54" i="12"/>
  <c r="C20" i="1"/>
  <c r="B19" i="12"/>
  <c r="C79" i="1"/>
  <c r="B78" i="12"/>
  <c r="C75" i="1"/>
  <c r="B74" i="12"/>
  <c r="C71" i="1"/>
  <c r="B70" i="12"/>
  <c r="C57" i="1"/>
  <c r="B56" i="12"/>
  <c r="C42" i="1"/>
  <c r="B41" i="12"/>
  <c r="C29" i="1"/>
  <c r="B28" i="12"/>
  <c r="C97" i="1"/>
  <c r="B96" i="12"/>
  <c r="C18" i="1"/>
  <c r="B17" i="12"/>
  <c r="C26" i="1"/>
  <c r="B25" i="12"/>
  <c r="C51" i="1"/>
  <c r="B50" i="12"/>
  <c r="C101" i="1"/>
  <c r="B100" i="12"/>
  <c r="C13" i="1"/>
  <c r="B12" i="12"/>
  <c r="C80" i="1"/>
  <c r="B79" i="12"/>
  <c r="L3" i="9"/>
  <c r="H3" i="9"/>
  <c r="C88" i="1"/>
  <c r="B87" i="12"/>
  <c r="C69" i="1"/>
  <c r="B68" i="12"/>
  <c r="C64" i="1"/>
  <c r="B63" i="12"/>
  <c r="C10" i="1"/>
  <c r="B9" i="12"/>
  <c r="C37" i="1"/>
  <c r="B36" i="12"/>
  <c r="C6" i="1"/>
  <c r="B5" i="12"/>
  <c r="C56" i="1"/>
  <c r="B55" i="12"/>
  <c r="C22" i="1"/>
  <c r="B21" i="12"/>
  <c r="C52" i="1"/>
  <c r="B51" i="12"/>
  <c r="C98" i="1"/>
  <c r="B97" i="12"/>
  <c r="C84" i="1"/>
  <c r="B83" i="12"/>
  <c r="C92" i="1"/>
  <c r="B91" i="12"/>
  <c r="C100" i="1"/>
  <c r="B99" i="12"/>
  <c r="C59" i="1"/>
  <c r="B58" i="12"/>
  <c r="C91" i="1"/>
  <c r="B90" i="12"/>
  <c r="C36" i="1"/>
  <c r="B35" i="12"/>
  <c r="C96" i="1"/>
  <c r="B95" i="12"/>
  <c r="C19" i="1"/>
  <c r="B18" i="12"/>
  <c r="C21" i="1"/>
  <c r="B20" i="12"/>
  <c r="C48" i="1"/>
  <c r="B47" i="12"/>
  <c r="C74" i="1"/>
  <c r="B73" i="12"/>
  <c r="C95" i="1"/>
  <c r="B94" i="12"/>
  <c r="C60" i="1"/>
  <c r="B59" i="12"/>
  <c r="C77" i="1"/>
  <c r="B76" i="12"/>
  <c r="C23" i="1"/>
  <c r="B22" i="12"/>
  <c r="C54" i="1"/>
  <c r="B53" i="12"/>
  <c r="C46" i="1"/>
  <c r="B45" i="12"/>
  <c r="C72" i="1"/>
  <c r="B71" i="12"/>
  <c r="C93" i="1"/>
  <c r="B92" i="12"/>
  <c r="C16" i="1"/>
  <c r="B15" i="12"/>
  <c r="C58" i="1"/>
  <c r="B57" i="12"/>
  <c r="D41" i="3"/>
  <c r="C12" i="1"/>
  <c r="D77" i="3"/>
  <c r="D99" i="3"/>
  <c r="D54" i="3"/>
  <c r="D27" i="3"/>
  <c r="D39" i="3"/>
  <c r="D21" i="3"/>
  <c r="D64" i="3"/>
  <c r="C4" i="1"/>
  <c r="D71" i="3"/>
  <c r="D57" i="3"/>
  <c r="D28" i="3"/>
  <c r="D55" i="3"/>
  <c r="D37" i="3"/>
  <c r="D25" i="3"/>
  <c r="D30" i="3"/>
  <c r="D88" i="3"/>
  <c r="D97" i="3"/>
  <c r="D10" i="3"/>
  <c r="D9" i="3"/>
  <c r="D63" i="3"/>
  <c r="D47" i="3"/>
  <c r="D14" i="3"/>
  <c r="D82" i="3"/>
  <c r="D67" i="3"/>
  <c r="D50" i="3"/>
  <c r="D40" i="3"/>
  <c r="D48" i="3"/>
  <c r="D102" i="3"/>
  <c r="D68" i="3"/>
  <c r="D8" i="3"/>
  <c r="D90" i="3"/>
  <c r="D70" i="3"/>
  <c r="D69" i="3"/>
  <c r="D51" i="3"/>
  <c r="D101" i="3"/>
  <c r="D49" i="3"/>
  <c r="D53" i="3"/>
  <c r="D32" i="3"/>
  <c r="D100" i="3"/>
  <c r="D15" i="3"/>
  <c r="D29" i="3"/>
  <c r="D91" i="3"/>
  <c r="D86" i="3"/>
  <c r="D96" i="3"/>
  <c r="D95" i="3"/>
  <c r="D87" i="3"/>
  <c r="D58" i="3"/>
  <c r="D84" i="3"/>
  <c r="D85" i="3"/>
  <c r="D45" i="3"/>
  <c r="D26" i="3"/>
  <c r="D60" i="3"/>
  <c r="D19" i="3"/>
  <c r="D24" i="3"/>
  <c r="D36" i="3"/>
  <c r="D72" i="3"/>
  <c r="D43" i="3"/>
  <c r="D13" i="3"/>
  <c r="D22" i="3"/>
  <c r="D79" i="3"/>
  <c r="D44" i="3"/>
  <c r="D11" i="3"/>
  <c r="D76" i="3"/>
  <c r="D35" i="3"/>
  <c r="D56" i="3"/>
  <c r="D65" i="3"/>
  <c r="D83" i="3"/>
  <c r="D17" i="3"/>
  <c r="D81" i="3"/>
  <c r="D52" i="3"/>
  <c r="D94" i="3"/>
  <c r="D34" i="3"/>
  <c r="D23" i="3"/>
  <c r="D6" i="3"/>
  <c r="F5" i="12" s="1"/>
  <c r="D93" i="3"/>
  <c r="D16" i="3"/>
  <c r="D92" i="3"/>
  <c r="D33" i="3"/>
  <c r="D31" i="3"/>
  <c r="D7" i="3"/>
  <c r="D74" i="3"/>
  <c r="D59" i="3"/>
  <c r="D18" i="3"/>
  <c r="D12" i="3"/>
  <c r="D75" i="3"/>
  <c r="D20" i="3"/>
  <c r="D98" i="3"/>
  <c r="D5" i="3"/>
  <c r="D46" i="3"/>
  <c r="D38" i="3"/>
  <c r="D62" i="3"/>
  <c r="D66" i="3"/>
  <c r="D61" i="3"/>
  <c r="D80" i="3"/>
  <c r="D103" i="3"/>
  <c r="D73" i="3"/>
  <c r="D89" i="3"/>
  <c r="D42" i="3"/>
  <c r="D78" i="3"/>
  <c r="D110" i="1" l="1"/>
  <c r="D4" i="1"/>
  <c r="D104" i="1"/>
  <c r="D113" i="1"/>
  <c r="F109" i="12"/>
  <c r="F112" i="12"/>
  <c r="D105" i="1"/>
  <c r="D119" i="1"/>
  <c r="D114" i="1"/>
  <c r="D107" i="1"/>
  <c r="D122" i="1"/>
  <c r="D120" i="1"/>
  <c r="D108" i="1"/>
  <c r="F103" i="12"/>
  <c r="D109" i="1"/>
  <c r="D123" i="1"/>
  <c r="D116" i="1"/>
  <c r="D117" i="1"/>
  <c r="F137" i="1" s="1"/>
  <c r="D115" i="1"/>
  <c r="D118" i="1"/>
  <c r="D121" i="1"/>
  <c r="D106" i="1"/>
  <c r="B4" i="14"/>
  <c r="F111" i="12"/>
  <c r="D112" i="1"/>
  <c r="D111" i="1"/>
  <c r="AB144" i="1"/>
  <c r="B3" i="15"/>
  <c r="B4" i="15"/>
  <c r="C4" i="15" s="1"/>
  <c r="A3" i="10"/>
  <c r="T3" i="10" s="1"/>
  <c r="A5" i="14"/>
  <c r="D80" i="1"/>
  <c r="F79" i="12"/>
  <c r="D61" i="1"/>
  <c r="F60" i="12"/>
  <c r="D75" i="1"/>
  <c r="F74" i="12"/>
  <c r="D92" i="1"/>
  <c r="F91" i="12"/>
  <c r="D81" i="1"/>
  <c r="F80" i="12"/>
  <c r="D44" i="1"/>
  <c r="F43" i="12"/>
  <c r="D19" i="1"/>
  <c r="F18" i="12"/>
  <c r="D95" i="1"/>
  <c r="F94" i="12"/>
  <c r="D53" i="1"/>
  <c r="F52" i="12"/>
  <c r="D68" i="1"/>
  <c r="F67" i="12"/>
  <c r="D47" i="1"/>
  <c r="F46" i="12"/>
  <c r="D37" i="1"/>
  <c r="F36" i="12"/>
  <c r="D39" i="1"/>
  <c r="F38" i="12"/>
  <c r="E5" i="12"/>
  <c r="E68" i="12"/>
  <c r="E82" i="12"/>
  <c r="E3" i="12"/>
  <c r="E101" i="12"/>
  <c r="E49" i="12"/>
  <c r="E29" i="12"/>
  <c r="E93" i="12"/>
  <c r="E48" i="12"/>
  <c r="E8" i="12"/>
  <c r="E60" i="12"/>
  <c r="D66" i="1"/>
  <c r="F65" i="12"/>
  <c r="D12" i="1"/>
  <c r="F11" i="12"/>
  <c r="D16" i="1"/>
  <c r="F15" i="12"/>
  <c r="D17" i="1"/>
  <c r="F16" i="12"/>
  <c r="D79" i="1"/>
  <c r="F78" i="12"/>
  <c r="D60" i="1"/>
  <c r="F59" i="12"/>
  <c r="D96" i="1"/>
  <c r="F95" i="12"/>
  <c r="D49" i="1"/>
  <c r="F48" i="12"/>
  <c r="D102" i="1"/>
  <c r="F101" i="12"/>
  <c r="D63" i="1"/>
  <c r="F62" i="12"/>
  <c r="D55" i="1"/>
  <c r="F54" i="12"/>
  <c r="D27" i="1"/>
  <c r="F26" i="12"/>
  <c r="E15" i="12"/>
  <c r="E53" i="12"/>
  <c r="E94" i="12"/>
  <c r="E18" i="12"/>
  <c r="E58" i="12"/>
  <c r="E97" i="12"/>
  <c r="D6" i="1"/>
  <c r="E50" i="12"/>
  <c r="E28" i="12"/>
  <c r="E74" i="12"/>
  <c r="E72" i="12"/>
  <c r="E26" i="12"/>
  <c r="C3" i="7" a="1"/>
  <c r="E7" i="12"/>
  <c r="E6" i="12"/>
  <c r="E69" i="12"/>
  <c r="D78" i="1"/>
  <c r="F77" i="12"/>
  <c r="D62" i="1"/>
  <c r="F61" i="12"/>
  <c r="D18" i="1"/>
  <c r="F17" i="12"/>
  <c r="D93" i="1"/>
  <c r="F92" i="12"/>
  <c r="D83" i="1"/>
  <c r="F82" i="12"/>
  <c r="D22" i="1"/>
  <c r="F21" i="12"/>
  <c r="D26" i="1"/>
  <c r="F25" i="12"/>
  <c r="D86" i="1"/>
  <c r="F85" i="12"/>
  <c r="D101" i="1"/>
  <c r="F100" i="12"/>
  <c r="D48" i="1"/>
  <c r="F47" i="12"/>
  <c r="D9" i="1"/>
  <c r="F8" i="12"/>
  <c r="D28" i="1"/>
  <c r="F27" i="12"/>
  <c r="D54" i="1"/>
  <c r="F53" i="12"/>
  <c r="E36" i="12"/>
  <c r="E87" i="12"/>
  <c r="E84" i="12"/>
  <c r="E4" i="12"/>
  <c r="E86" i="12"/>
  <c r="E61" i="12"/>
  <c r="E14" i="12"/>
  <c r="E81" i="12"/>
  <c r="E85" i="12"/>
  <c r="E43" i="12"/>
  <c r="D89" i="1"/>
  <c r="F88" i="12"/>
  <c r="D59" i="1"/>
  <c r="F58" i="12"/>
  <c r="D65" i="1"/>
  <c r="F64" i="12"/>
  <c r="D13" i="1"/>
  <c r="F12" i="12"/>
  <c r="D45" i="1"/>
  <c r="F44" i="12"/>
  <c r="D91" i="1"/>
  <c r="F90" i="12"/>
  <c r="D51" i="1"/>
  <c r="F50" i="12"/>
  <c r="D40" i="1"/>
  <c r="F39" i="12"/>
  <c r="D10" i="1"/>
  <c r="F9" i="12"/>
  <c r="D57" i="1"/>
  <c r="F56" i="12"/>
  <c r="D99" i="1"/>
  <c r="F98" i="12"/>
  <c r="E92" i="12"/>
  <c r="E22" i="12"/>
  <c r="E73" i="12"/>
  <c r="E95" i="12"/>
  <c r="E99" i="12"/>
  <c r="E51" i="12"/>
  <c r="E79" i="12"/>
  <c r="E25" i="12"/>
  <c r="E41" i="12"/>
  <c r="E78" i="12"/>
  <c r="E44" i="12"/>
  <c r="E75" i="12"/>
  <c r="E102" i="12"/>
  <c r="E37" i="12"/>
  <c r="E52" i="12"/>
  <c r="E31" i="12"/>
  <c r="D38" i="1"/>
  <c r="F37" i="12"/>
  <c r="D46" i="1"/>
  <c r="F45" i="12"/>
  <c r="D74" i="1"/>
  <c r="F73" i="12"/>
  <c r="D23" i="1"/>
  <c r="F22" i="12"/>
  <c r="D56" i="1"/>
  <c r="F55" i="12"/>
  <c r="D43" i="1"/>
  <c r="F42" i="12"/>
  <c r="D85" i="1"/>
  <c r="F84" i="12"/>
  <c r="D29" i="1"/>
  <c r="F28" i="12"/>
  <c r="D69" i="1"/>
  <c r="F68" i="12"/>
  <c r="D50" i="1"/>
  <c r="F49" i="12"/>
  <c r="D97" i="1"/>
  <c r="F96" i="12"/>
  <c r="D71" i="1"/>
  <c r="F70" i="12"/>
  <c r="D77" i="1"/>
  <c r="F76" i="12"/>
  <c r="E21" i="12"/>
  <c r="E9" i="12"/>
  <c r="E30" i="12"/>
  <c r="E39" i="12"/>
  <c r="E66" i="12"/>
  <c r="E80" i="12"/>
  <c r="E24" i="12"/>
  <c r="E13" i="12"/>
  <c r="E10" i="12"/>
  <c r="E65" i="12"/>
  <c r="E88" i="12"/>
  <c r="E40" i="12"/>
  <c r="F3" i="12"/>
  <c r="D73" i="1"/>
  <c r="F72" i="12"/>
  <c r="D5" i="1"/>
  <c r="F4" i="12"/>
  <c r="D7" i="1"/>
  <c r="F6" i="12"/>
  <c r="D34" i="1"/>
  <c r="F33" i="12"/>
  <c r="D35" i="1"/>
  <c r="F34" i="12"/>
  <c r="D72" i="1"/>
  <c r="F71" i="12"/>
  <c r="D84" i="1"/>
  <c r="F83" i="12"/>
  <c r="D15" i="1"/>
  <c r="F14" i="12"/>
  <c r="D70" i="1"/>
  <c r="F69" i="12"/>
  <c r="D67" i="1"/>
  <c r="I145" i="1" s="1"/>
  <c r="F66" i="12"/>
  <c r="D88" i="1"/>
  <c r="F87" i="12"/>
  <c r="B12" i="11"/>
  <c r="B4" i="11"/>
  <c r="B11" i="11"/>
  <c r="B10" i="11"/>
  <c r="B9" i="11"/>
  <c r="B8" i="11"/>
  <c r="B6" i="11"/>
  <c r="B5" i="11"/>
  <c r="B16" i="11" s="1"/>
  <c r="E71" i="12"/>
  <c r="E76" i="12"/>
  <c r="E47" i="12"/>
  <c r="E35" i="12"/>
  <c r="E91" i="12"/>
  <c r="E12" i="12"/>
  <c r="E17" i="12"/>
  <c r="E56" i="12"/>
  <c r="E19" i="12"/>
  <c r="E34" i="12"/>
  <c r="E32" i="12"/>
  <c r="E89" i="12"/>
  <c r="E77" i="12"/>
  <c r="D42" i="1"/>
  <c r="F41" i="12"/>
  <c r="D98" i="1"/>
  <c r="F97" i="12"/>
  <c r="D31" i="1"/>
  <c r="F30" i="12"/>
  <c r="D94" i="1"/>
  <c r="F93" i="12"/>
  <c r="D76" i="1"/>
  <c r="F75" i="12"/>
  <c r="D36" i="1"/>
  <c r="F35" i="12"/>
  <c r="D58" i="1"/>
  <c r="F57" i="12"/>
  <c r="D100" i="1"/>
  <c r="F99" i="12"/>
  <c r="D90" i="1"/>
  <c r="F89" i="12"/>
  <c r="D82" i="1"/>
  <c r="F81" i="12"/>
  <c r="D30" i="1"/>
  <c r="F29" i="12"/>
  <c r="D64" i="1"/>
  <c r="F63" i="12"/>
  <c r="D41" i="1"/>
  <c r="F40" i="12"/>
  <c r="E55" i="12"/>
  <c r="E63" i="12"/>
  <c r="E42" i="12"/>
  <c r="E33" i="12"/>
  <c r="E64" i="12"/>
  <c r="E23" i="12"/>
  <c r="E62" i="12"/>
  <c r="E46" i="12"/>
  <c r="E38" i="12"/>
  <c r="E98" i="12"/>
  <c r="D103" i="1"/>
  <c r="W143" i="1" s="1"/>
  <c r="F102" i="12"/>
  <c r="D20" i="1"/>
  <c r="F19" i="12"/>
  <c r="D33" i="1"/>
  <c r="F32" i="12"/>
  <c r="D52" i="1"/>
  <c r="F51" i="12"/>
  <c r="D11" i="1"/>
  <c r="F10" i="12"/>
  <c r="D24" i="1"/>
  <c r="F23" i="12"/>
  <c r="D87" i="1"/>
  <c r="F86" i="12"/>
  <c r="D32" i="1"/>
  <c r="F31" i="12"/>
  <c r="D8" i="1"/>
  <c r="F7" i="12"/>
  <c r="D14" i="1"/>
  <c r="F13" i="12"/>
  <c r="D25" i="1"/>
  <c r="F24" i="12"/>
  <c r="D21" i="1"/>
  <c r="F20" i="12"/>
  <c r="E57" i="12"/>
  <c r="E45" i="12"/>
  <c r="E59" i="12"/>
  <c r="E20" i="12"/>
  <c r="E90" i="12"/>
  <c r="E83" i="12"/>
  <c r="E100" i="12"/>
  <c r="E96" i="12"/>
  <c r="E70" i="12"/>
  <c r="E54" i="12"/>
  <c r="E27" i="12"/>
  <c r="E67" i="12"/>
  <c r="E16" i="12"/>
  <c r="G137" i="1" l="1"/>
  <c r="F3" i="10"/>
  <c r="AC3" i="10"/>
  <c r="P3" i="10"/>
  <c r="E3" i="10"/>
  <c r="L3" i="10"/>
  <c r="C3" i="10"/>
  <c r="Q3" i="10"/>
  <c r="AB3" i="10"/>
  <c r="AA3" i="10"/>
  <c r="X3" i="10"/>
  <c r="Z3" i="10"/>
  <c r="AE3" i="10"/>
  <c r="O3" i="10"/>
  <c r="V3" i="10"/>
  <c r="M3" i="10"/>
  <c r="M143" i="1"/>
  <c r="I135" i="1"/>
  <c r="T143" i="1"/>
  <c r="N135" i="1"/>
  <c r="E143" i="1"/>
  <c r="N143" i="1"/>
  <c r="E135" i="1"/>
  <c r="K135" i="1"/>
  <c r="M135" i="1"/>
  <c r="I137" i="1"/>
  <c r="K143" i="1"/>
  <c r="V143" i="1"/>
  <c r="J135" i="1"/>
  <c r="S135" i="1"/>
  <c r="S143" i="1"/>
  <c r="I143" i="1"/>
  <c r="P135" i="1"/>
  <c r="P143" i="1"/>
  <c r="H135" i="1"/>
  <c r="H143" i="1"/>
  <c r="L143" i="1"/>
  <c r="F145" i="1"/>
  <c r="L135" i="1"/>
  <c r="R143" i="1"/>
  <c r="R135" i="1"/>
  <c r="F144" i="1"/>
  <c r="U135" i="1"/>
  <c r="U143" i="1"/>
  <c r="Q135" i="1"/>
  <c r="Q143" i="1"/>
  <c r="G135" i="1"/>
  <c r="G143" i="1"/>
  <c r="H4" i="14"/>
  <c r="B5" i="14"/>
  <c r="O147" i="1"/>
  <c r="C104" i="12"/>
  <c r="D104" i="12" s="1"/>
  <c r="C113" i="12"/>
  <c r="D113" i="12" s="1"/>
  <c r="C107" i="12"/>
  <c r="D107" i="12" s="1"/>
  <c r="C115" i="12"/>
  <c r="D115" i="12" s="1"/>
  <c r="C112" i="12"/>
  <c r="D112" i="12" s="1"/>
  <c r="C119" i="12"/>
  <c r="D119" i="12" s="1"/>
  <c r="C108" i="12"/>
  <c r="D108" i="12" s="1"/>
  <c r="C110" i="12"/>
  <c r="D110" i="12" s="1"/>
  <c r="C118" i="12"/>
  <c r="D118" i="12" s="1"/>
  <c r="C105" i="12"/>
  <c r="D105" i="12" s="1"/>
  <c r="C117" i="12"/>
  <c r="D117" i="12" s="1"/>
  <c r="C116" i="12"/>
  <c r="D116" i="12" s="1"/>
  <c r="C109" i="12"/>
  <c r="D109" i="12" s="1"/>
  <c r="C111" i="12"/>
  <c r="D111" i="12" s="1"/>
  <c r="C106" i="12"/>
  <c r="D106" i="12" s="1"/>
  <c r="C114" i="12"/>
  <c r="D114" i="12" s="1"/>
  <c r="C103" i="12"/>
  <c r="D103" i="12" s="1"/>
  <c r="C120" i="12"/>
  <c r="D120" i="12" s="1"/>
  <c r="C121" i="12"/>
  <c r="D121" i="12" s="1"/>
  <c r="C122" i="12"/>
  <c r="D122" i="12" s="1"/>
  <c r="N3" i="10"/>
  <c r="W3" i="10"/>
  <c r="AD3" i="10"/>
  <c r="D3" i="10"/>
  <c r="J3" i="10"/>
  <c r="G3" i="10"/>
  <c r="S3" i="10"/>
  <c r="Y3" i="10"/>
  <c r="I3" i="10"/>
  <c r="U3" i="10"/>
  <c r="K3" i="10"/>
  <c r="R3" i="10"/>
  <c r="H3" i="10"/>
  <c r="F136" i="1"/>
  <c r="AD144" i="1"/>
  <c r="AE147" i="1"/>
  <c r="AH144" i="1"/>
  <c r="AD145" i="1"/>
  <c r="AC144" i="1"/>
  <c r="AF145" i="1"/>
  <c r="AC146" i="1"/>
  <c r="I138" i="1"/>
  <c r="AG147" i="1"/>
  <c r="AH147" i="1"/>
  <c r="AC147" i="1"/>
  <c r="G144" i="1"/>
  <c r="AH145" i="1"/>
  <c r="AF146" i="1"/>
  <c r="AG145" i="1"/>
  <c r="AG144" i="1"/>
  <c r="AD146" i="1"/>
  <c r="AF147" i="1"/>
  <c r="AC145" i="1"/>
  <c r="AE145" i="1"/>
  <c r="AH146" i="1"/>
  <c r="AE144" i="1"/>
  <c r="AF144" i="1"/>
  <c r="AG146" i="1"/>
  <c r="AE146" i="1"/>
  <c r="AD147" i="1"/>
  <c r="G136" i="1"/>
  <c r="AC143" i="1"/>
  <c r="AD143" i="1"/>
  <c r="AE143" i="1"/>
  <c r="AF143" i="1"/>
  <c r="AG143" i="1"/>
  <c r="AH143" i="1"/>
  <c r="I5" i="14"/>
  <c r="A13" i="17"/>
  <c r="A5" i="20" s="1"/>
  <c r="A8" i="19"/>
  <c r="B8" i="19" s="1"/>
  <c r="D5" i="20" s="1"/>
  <c r="A13" i="18"/>
  <c r="X135" i="1"/>
  <c r="W135" i="1"/>
  <c r="O144" i="1"/>
  <c r="G145" i="1"/>
  <c r="B6" i="17"/>
  <c r="B6" i="18"/>
  <c r="S145" i="1"/>
  <c r="K137" i="1"/>
  <c r="Q137" i="1"/>
  <c r="K144" i="1"/>
  <c r="O146" i="1"/>
  <c r="N145" i="1"/>
  <c r="B7" i="18"/>
  <c r="B7" i="17"/>
  <c r="G2" i="17" s="1"/>
  <c r="J4" i="14"/>
  <c r="C7" i="19"/>
  <c r="C12" i="18"/>
  <c r="C12" i="17"/>
  <c r="C3" i="15"/>
  <c r="D3" i="15"/>
  <c r="D4" i="15" s="1"/>
  <c r="R146" i="1"/>
  <c r="E139" i="1"/>
  <c r="B17" i="11"/>
  <c r="T135" i="1"/>
  <c r="O138" i="1"/>
  <c r="I146" i="1"/>
  <c r="V144" i="1"/>
  <c r="H138" i="1"/>
  <c r="K145" i="1"/>
  <c r="L147" i="1"/>
  <c r="F143" i="1"/>
  <c r="M137" i="1"/>
  <c r="L146" i="1"/>
  <c r="Y139" i="1"/>
  <c r="K138" i="1"/>
  <c r="M145" i="1"/>
  <c r="I147" i="1"/>
  <c r="G5" i="14"/>
  <c r="H5" i="14" s="1"/>
  <c r="C5" i="14"/>
  <c r="E5" i="14" s="1"/>
  <c r="Q139" i="1"/>
  <c r="X138" i="1"/>
  <c r="U147" i="1"/>
  <c r="O143" i="1"/>
  <c r="C67" i="12"/>
  <c r="D67" i="12" s="1"/>
  <c r="C4" i="14"/>
  <c r="AB145" i="1"/>
  <c r="Y135" i="1"/>
  <c r="N147" i="1"/>
  <c r="X146" i="1"/>
  <c r="N138" i="1"/>
  <c r="E144" i="1"/>
  <c r="O139" i="1"/>
  <c r="C16" i="12"/>
  <c r="D16" i="12" s="1"/>
  <c r="C90" i="12"/>
  <c r="D90" i="12" s="1"/>
  <c r="AB143" i="1"/>
  <c r="AA143" i="1"/>
  <c r="AA135" i="1"/>
  <c r="H136" i="1"/>
  <c r="J138" i="1"/>
  <c r="N137" i="1"/>
  <c r="Y147" i="1"/>
  <c r="L139" i="1"/>
  <c r="U137" i="1"/>
  <c r="W147" i="1"/>
  <c r="W136" i="1"/>
  <c r="C98" i="12"/>
  <c r="D98" i="12" s="1"/>
  <c r="C62" i="12"/>
  <c r="D62" i="12" s="1"/>
  <c r="V135" i="1"/>
  <c r="AA139" i="1"/>
  <c r="AA147" i="1"/>
  <c r="AA146" i="1"/>
  <c r="AA138" i="1"/>
  <c r="S147" i="1"/>
  <c r="F138" i="1"/>
  <c r="C20" i="12"/>
  <c r="D20" i="12" s="1"/>
  <c r="N146" i="1"/>
  <c r="H146" i="1"/>
  <c r="C70" i="12"/>
  <c r="D70" i="12" s="1"/>
  <c r="F135" i="1"/>
  <c r="X143" i="1"/>
  <c r="J146" i="1"/>
  <c r="V139" i="1"/>
  <c r="E138" i="1"/>
  <c r="F146" i="1"/>
  <c r="C96" i="12"/>
  <c r="D96" i="12" s="1"/>
  <c r="C59" i="12"/>
  <c r="D59" i="12" s="1"/>
  <c r="C38" i="12"/>
  <c r="D38" i="12" s="1"/>
  <c r="C77" i="12"/>
  <c r="D77" i="12" s="1"/>
  <c r="Q146" i="1"/>
  <c r="Z145" i="1"/>
  <c r="O136" i="1"/>
  <c r="M144" i="1"/>
  <c r="H145" i="1"/>
  <c r="Q147" i="1"/>
  <c r="M136" i="1"/>
  <c r="E146" i="1"/>
  <c r="AB146" i="1"/>
  <c r="AA136" i="1"/>
  <c r="AB147" i="1"/>
  <c r="AA144" i="1"/>
  <c r="AA137" i="1"/>
  <c r="AA145" i="1"/>
  <c r="C57" i="12"/>
  <c r="D57" i="12" s="1"/>
  <c r="E133" i="1"/>
  <c r="R147" i="1"/>
  <c r="Z147" i="1"/>
  <c r="Q136" i="1"/>
  <c r="K139" i="1"/>
  <c r="T145" i="1"/>
  <c r="H144" i="1"/>
  <c r="Y137" i="1"/>
  <c r="X144" i="1"/>
  <c r="W146" i="1"/>
  <c r="G147" i="1"/>
  <c r="T144" i="1"/>
  <c r="C27" i="12"/>
  <c r="D27" i="12" s="1"/>
  <c r="C100" i="12"/>
  <c r="D100" i="12" s="1"/>
  <c r="C48" i="12"/>
  <c r="D48" i="12" s="1"/>
  <c r="C42" i="12"/>
  <c r="D42" i="12" s="1"/>
  <c r="L138" i="1"/>
  <c r="M139" i="1"/>
  <c r="V146" i="1"/>
  <c r="W138" i="1"/>
  <c r="X139" i="1"/>
  <c r="U144" i="1"/>
  <c r="Y146" i="1"/>
  <c r="G138" i="1"/>
  <c r="L144" i="1"/>
  <c r="Z144" i="1"/>
  <c r="S139" i="1"/>
  <c r="X145" i="1"/>
  <c r="V147" i="1"/>
  <c r="Y136" i="1"/>
  <c r="J145" i="1"/>
  <c r="V145" i="1"/>
  <c r="Z139" i="1"/>
  <c r="H139" i="1"/>
  <c r="R137" i="1"/>
  <c r="G139" i="1"/>
  <c r="M146" i="1"/>
  <c r="T147" i="1"/>
  <c r="M147" i="1"/>
  <c r="Q145" i="1"/>
  <c r="U146" i="1"/>
  <c r="U139" i="1"/>
  <c r="K147" i="1"/>
  <c r="T136" i="1"/>
  <c r="P139" i="1"/>
  <c r="W145" i="1"/>
  <c r="X147" i="1"/>
  <c r="I144" i="1"/>
  <c r="J136" i="1"/>
  <c r="Y138" i="1"/>
  <c r="U138" i="1"/>
  <c r="J139" i="1"/>
  <c r="T137" i="1"/>
  <c r="J143" i="1"/>
  <c r="R144" i="1"/>
  <c r="E147" i="1"/>
  <c r="L137" i="1"/>
  <c r="Y144" i="1"/>
  <c r="W139" i="1"/>
  <c r="J144" i="1"/>
  <c r="X136" i="1"/>
  <c r="S144" i="1"/>
  <c r="O145" i="1"/>
  <c r="H147" i="1"/>
  <c r="F139" i="1"/>
  <c r="K136" i="1"/>
  <c r="J147" i="1"/>
  <c r="E137" i="1"/>
  <c r="R138" i="1"/>
  <c r="Y143" i="1"/>
  <c r="R136" i="1"/>
  <c r="O135" i="1"/>
  <c r="P147" i="1"/>
  <c r="T138" i="1"/>
  <c r="Q138" i="1"/>
  <c r="P137" i="1"/>
  <c r="S138" i="1"/>
  <c r="P145" i="1"/>
  <c r="L145" i="1"/>
  <c r="S146" i="1"/>
  <c r="Z137" i="1"/>
  <c r="R139" i="1"/>
  <c r="Z146" i="1"/>
  <c r="M138" i="1"/>
  <c r="Q144" i="1"/>
  <c r="T139" i="1"/>
  <c r="V136" i="1"/>
  <c r="U136" i="1"/>
  <c r="V138" i="1"/>
  <c r="G146" i="1"/>
  <c r="E145" i="1"/>
  <c r="N144" i="1"/>
  <c r="C54" i="12"/>
  <c r="D54" i="12" s="1"/>
  <c r="C83" i="12"/>
  <c r="D83" i="12" s="1"/>
  <c r="C45" i="12"/>
  <c r="D45" i="12" s="1"/>
  <c r="C46" i="12"/>
  <c r="D46" i="12" s="1"/>
  <c r="C63" i="12"/>
  <c r="D63" i="12" s="1"/>
  <c r="Z136" i="1"/>
  <c r="U145" i="1"/>
  <c r="P144" i="1"/>
  <c r="T146" i="1"/>
  <c r="W144" i="1"/>
  <c r="N139" i="1"/>
  <c r="X137" i="1"/>
  <c r="K146" i="1"/>
  <c r="J137" i="1"/>
  <c r="S137" i="1"/>
  <c r="R145" i="1"/>
  <c r="P146" i="1"/>
  <c r="I136" i="1"/>
  <c r="Z138" i="1"/>
  <c r="W137" i="1"/>
  <c r="P138" i="1"/>
  <c r="I139" i="1"/>
  <c r="Y145" i="1"/>
  <c r="E136" i="1"/>
  <c r="L136" i="1"/>
  <c r="N136" i="1"/>
  <c r="C23" i="12"/>
  <c r="D23" i="12" s="1"/>
  <c r="P136" i="1"/>
  <c r="H137" i="1"/>
  <c r="V137" i="1"/>
  <c r="S136" i="1"/>
  <c r="F147" i="1"/>
  <c r="E141" i="1"/>
  <c r="O137" i="1"/>
  <c r="C64" i="12"/>
  <c r="D64" i="12" s="1"/>
  <c r="C55" i="12"/>
  <c r="D55" i="12" s="1"/>
  <c r="C32" i="12"/>
  <c r="D32" i="12" s="1"/>
  <c r="C17" i="12"/>
  <c r="D17" i="12" s="1"/>
  <c r="C88" i="12"/>
  <c r="D88" i="12" s="1"/>
  <c r="C13" i="12"/>
  <c r="D13" i="12" s="1"/>
  <c r="C39" i="12"/>
  <c r="D39" i="12" s="1"/>
  <c r="C78" i="12"/>
  <c r="D78" i="12" s="1"/>
  <c r="C51" i="12"/>
  <c r="D51" i="12" s="1"/>
  <c r="C22" i="12"/>
  <c r="D22" i="12" s="1"/>
  <c r="C26" i="12"/>
  <c r="D26" i="12" s="1"/>
  <c r="C50" i="12"/>
  <c r="D50" i="12" s="1"/>
  <c r="C29" i="12"/>
  <c r="D29" i="12" s="1"/>
  <c r="C47" i="12"/>
  <c r="D47" i="12" s="1"/>
  <c r="C24" i="12"/>
  <c r="D24" i="12" s="1"/>
  <c r="C37" i="12"/>
  <c r="D37" i="12" s="1"/>
  <c r="C69" i="12"/>
  <c r="D69" i="12" s="1"/>
  <c r="C72" i="12"/>
  <c r="D72" i="12" s="1"/>
  <c r="C94" i="12"/>
  <c r="D94" i="12" s="1"/>
  <c r="C8" i="12"/>
  <c r="D8" i="12" s="1"/>
  <c r="C49" i="12"/>
  <c r="D49" i="12" s="1"/>
  <c r="C34" i="12"/>
  <c r="D34" i="12" s="1"/>
  <c r="C65" i="12"/>
  <c r="D65" i="12" s="1"/>
  <c r="C30" i="12"/>
  <c r="D30" i="12" s="1"/>
  <c r="C31" i="12"/>
  <c r="D31" i="12" s="1"/>
  <c r="C41" i="12"/>
  <c r="D41" i="12" s="1"/>
  <c r="C99" i="12"/>
  <c r="D99" i="12" s="1"/>
  <c r="C43" i="12"/>
  <c r="D43" i="12" s="1"/>
  <c r="C61" i="12"/>
  <c r="D61" i="12" s="1"/>
  <c r="C6" i="12"/>
  <c r="D6" i="12" s="1"/>
  <c r="C97" i="12"/>
  <c r="D97" i="12" s="1"/>
  <c r="C68" i="12"/>
  <c r="D68" i="12" s="1"/>
  <c r="C12" i="12"/>
  <c r="D12" i="12" s="1"/>
  <c r="C76" i="12"/>
  <c r="D76" i="12" s="1"/>
  <c r="C80" i="12"/>
  <c r="D80" i="12" s="1"/>
  <c r="C9" i="12"/>
  <c r="D9" i="12" s="1"/>
  <c r="C102" i="12"/>
  <c r="D102" i="12" s="1"/>
  <c r="C92" i="12"/>
  <c r="D92" i="12" s="1"/>
  <c r="C86" i="12"/>
  <c r="D86" i="12" s="1"/>
  <c r="C87" i="12"/>
  <c r="D87" i="12" s="1"/>
  <c r="C74" i="12"/>
  <c r="D74" i="12" s="1"/>
  <c r="C53" i="12"/>
  <c r="D53" i="12" s="1"/>
  <c r="C60" i="12"/>
  <c r="D60" i="12" s="1"/>
  <c r="C19" i="12"/>
  <c r="D19" i="12" s="1"/>
  <c r="C91" i="12"/>
  <c r="D91" i="12" s="1"/>
  <c r="C11" i="12"/>
  <c r="D11" i="12" s="1"/>
  <c r="C52" i="12"/>
  <c r="D52" i="12" s="1"/>
  <c r="C75" i="12"/>
  <c r="D75" i="12" s="1"/>
  <c r="C25" i="12"/>
  <c r="D25" i="12" s="1"/>
  <c r="C85" i="12"/>
  <c r="D85" i="12" s="1"/>
  <c r="C36" i="12"/>
  <c r="D36" i="12" s="1"/>
  <c r="C101" i="12"/>
  <c r="D101" i="12" s="1"/>
  <c r="C33" i="12"/>
  <c r="D33" i="12" s="1"/>
  <c r="C71" i="12"/>
  <c r="D71" i="12" s="1"/>
  <c r="C10" i="12"/>
  <c r="D10" i="12" s="1"/>
  <c r="C95" i="12"/>
  <c r="D95" i="12" s="1"/>
  <c r="C81" i="12"/>
  <c r="D81" i="12" s="1"/>
  <c r="C4" i="12"/>
  <c r="D4" i="12" s="1"/>
  <c r="C7" i="12"/>
  <c r="D7" i="12" s="1"/>
  <c r="C58" i="12"/>
  <c r="D58" i="12" s="1"/>
  <c r="C15" i="12"/>
  <c r="D15" i="12" s="1"/>
  <c r="C3" i="12"/>
  <c r="D3" i="12" s="1"/>
  <c r="C5" i="12"/>
  <c r="D5" i="12" s="1"/>
  <c r="C89" i="12"/>
  <c r="D89" i="12" s="1"/>
  <c r="C56" i="12"/>
  <c r="D56" i="12" s="1"/>
  <c r="C35" i="12"/>
  <c r="D35" i="12" s="1"/>
  <c r="C40" i="12"/>
  <c r="D40" i="12" s="1"/>
  <c r="C66" i="12"/>
  <c r="D66" i="12" s="1"/>
  <c r="C21" i="12"/>
  <c r="D21" i="12" s="1"/>
  <c r="C44" i="12"/>
  <c r="D44" i="12" s="1"/>
  <c r="C73" i="12"/>
  <c r="D73" i="12" s="1"/>
  <c r="C3" i="7"/>
  <c r="C28" i="12"/>
  <c r="D28" i="12" s="1"/>
  <c r="C18" i="12"/>
  <c r="D18" i="12" s="1"/>
  <c r="C93" i="12"/>
  <c r="D93" i="12" s="1"/>
  <c r="C79" i="12"/>
  <c r="D79" i="12" s="1"/>
  <c r="C14" i="12"/>
  <c r="D14" i="12" s="1"/>
  <c r="C84" i="12"/>
  <c r="D84" i="12" s="1"/>
  <c r="C82" i="12"/>
  <c r="D82" i="12" s="1"/>
  <c r="F134" i="1" l="1"/>
  <c r="L134" i="1"/>
  <c r="F5" i="14"/>
  <c r="E142" i="1"/>
  <c r="D5" i="14"/>
  <c r="D4" i="14"/>
  <c r="H4" i="18"/>
  <c r="Q142" i="1"/>
  <c r="F117" i="13"/>
  <c r="G119" i="13"/>
  <c r="F120" i="13"/>
  <c r="C109" i="13"/>
  <c r="G111" i="13"/>
  <c r="H106" i="13"/>
  <c r="C108" i="13"/>
  <c r="G117" i="13"/>
  <c r="E111" i="13"/>
  <c r="G105" i="13"/>
  <c r="F112" i="13"/>
  <c r="F106" i="13"/>
  <c r="H108" i="13"/>
  <c r="G116" i="13"/>
  <c r="F105" i="13"/>
  <c r="D115" i="13"/>
  <c r="C110" i="13"/>
  <c r="E113" i="13"/>
  <c r="C111" i="13"/>
  <c r="C117" i="13"/>
  <c r="H111" i="13"/>
  <c r="C105" i="13"/>
  <c r="G107" i="13"/>
  <c r="G115" i="13"/>
  <c r="F109" i="13"/>
  <c r="E110" i="13"/>
  <c r="G113" i="13"/>
  <c r="D105" i="13"/>
  <c r="G114" i="13"/>
  <c r="G120" i="13"/>
  <c r="F116" i="13"/>
  <c r="G112" i="13"/>
  <c r="D117" i="13"/>
  <c r="H118" i="13"/>
  <c r="D120" i="13"/>
  <c r="F111" i="13"/>
  <c r="E120" i="13"/>
  <c r="E115" i="13"/>
  <c r="D116" i="13"/>
  <c r="D119" i="13"/>
  <c r="D113" i="13"/>
  <c r="D107" i="13"/>
  <c r="D108" i="13"/>
  <c r="D111" i="13"/>
  <c r="E119" i="13"/>
  <c r="H116" i="13"/>
  <c r="C120" i="13"/>
  <c r="C115" i="13"/>
  <c r="H117" i="13"/>
  <c r="H105" i="13"/>
  <c r="C112" i="13"/>
  <c r="E106" i="13"/>
  <c r="H120" i="13"/>
  <c r="H115" i="13"/>
  <c r="E109" i="13"/>
  <c r="C106" i="13"/>
  <c r="G108" i="13"/>
  <c r="E112" i="13"/>
  <c r="D106" i="13"/>
  <c r="E118" i="13"/>
  <c r="H119" i="13"/>
  <c r="H113" i="13"/>
  <c r="F110" i="13"/>
  <c r="F108" i="13"/>
  <c r="E116" i="13"/>
  <c r="H112" i="13"/>
  <c r="C119" i="13"/>
  <c r="F118" i="13"/>
  <c r="G109" i="13"/>
  <c r="G118" i="13"/>
  <c r="H114" i="13"/>
  <c r="C118" i="13"/>
  <c r="D109" i="13"/>
  <c r="C114" i="13"/>
  <c r="F113" i="13"/>
  <c r="F107" i="13"/>
  <c r="C116" i="13"/>
  <c r="C113" i="13"/>
  <c r="F119" i="13"/>
  <c r="D110" i="13"/>
  <c r="H109" i="13"/>
  <c r="C107" i="13"/>
  <c r="F115" i="13"/>
  <c r="E114" i="13"/>
  <c r="E107" i="13"/>
  <c r="E117" i="13"/>
  <c r="E108" i="13"/>
  <c r="H107" i="13"/>
  <c r="D114" i="13"/>
  <c r="G110" i="13"/>
  <c r="H110" i="13"/>
  <c r="G106" i="13"/>
  <c r="D112" i="13"/>
  <c r="F114" i="13"/>
  <c r="E105" i="13"/>
  <c r="D118" i="13"/>
  <c r="D104" i="13"/>
  <c r="G104" i="13"/>
  <c r="H104" i="13"/>
  <c r="F104" i="13"/>
  <c r="E104" i="13"/>
  <c r="C104" i="13"/>
  <c r="G123" i="13"/>
  <c r="E122" i="13"/>
  <c r="G121" i="13"/>
  <c r="F123" i="13"/>
  <c r="H122" i="13"/>
  <c r="E121" i="13"/>
  <c r="E123" i="13"/>
  <c r="D122" i="13"/>
  <c r="C121" i="13"/>
  <c r="F122" i="13"/>
  <c r="F121" i="13"/>
  <c r="H121" i="13"/>
  <c r="C123" i="13"/>
  <c r="D121" i="13"/>
  <c r="D123" i="13"/>
  <c r="G122" i="13"/>
  <c r="H123" i="13"/>
  <c r="C122" i="13"/>
  <c r="AE142" i="1"/>
  <c r="AH142" i="1"/>
  <c r="AF142" i="1"/>
  <c r="H134" i="1"/>
  <c r="AC142" i="1"/>
  <c r="AD142" i="1"/>
  <c r="W142" i="1"/>
  <c r="I142" i="1"/>
  <c r="AG142" i="1"/>
  <c r="O142" i="1"/>
  <c r="O134" i="1"/>
  <c r="G142" i="1"/>
  <c r="L142" i="1"/>
  <c r="F6" i="17"/>
  <c r="F5" i="17" a="1"/>
  <c r="F5" i="17" s="1"/>
  <c r="G6" i="17"/>
  <c r="B13" i="17"/>
  <c r="B5" i="20" s="1"/>
  <c r="B12" i="17"/>
  <c r="I6" i="18"/>
  <c r="I4" i="18"/>
  <c r="H5" i="18"/>
  <c r="I5" i="18"/>
  <c r="H6" i="18"/>
  <c r="H7" i="18"/>
  <c r="J7" i="18" s="1" a="1"/>
  <c r="J7" i="18" s="1"/>
  <c r="I3" i="18"/>
  <c r="V142" i="1"/>
  <c r="K134" i="1"/>
  <c r="E3" i="15"/>
  <c r="E4" i="15" s="1"/>
  <c r="F142" i="1"/>
  <c r="R142" i="1"/>
  <c r="J5" i="14"/>
  <c r="C13" i="17"/>
  <c r="C13" i="18"/>
  <c r="C8" i="19"/>
  <c r="J142" i="1"/>
  <c r="Z142" i="1"/>
  <c r="V134" i="1"/>
  <c r="N134" i="1"/>
  <c r="Y134" i="1"/>
  <c r="N142" i="1"/>
  <c r="M134" i="1"/>
  <c r="X142" i="1"/>
  <c r="U142" i="1"/>
  <c r="K142" i="1"/>
  <c r="E134" i="1"/>
  <c r="U134" i="1"/>
  <c r="S142" i="1"/>
  <c r="Y142" i="1"/>
  <c r="Q134" i="1"/>
  <c r="G18" i="13"/>
  <c r="G92" i="13"/>
  <c r="F59" i="13"/>
  <c r="G60" i="13"/>
  <c r="C46" i="13"/>
  <c r="D58" i="13"/>
  <c r="H88" i="13"/>
  <c r="C39" i="13"/>
  <c r="D98" i="13"/>
  <c r="G27" i="13"/>
  <c r="C38" i="13"/>
  <c r="C89" i="13"/>
  <c r="F57" i="13"/>
  <c r="C97" i="13"/>
  <c r="C101" i="13"/>
  <c r="F100" i="13"/>
  <c r="E36" i="13"/>
  <c r="D22" i="13"/>
  <c r="F77" i="13"/>
  <c r="E16" i="13"/>
  <c r="D11" i="13"/>
  <c r="F9" i="13"/>
  <c r="H63" i="13"/>
  <c r="D99" i="13"/>
  <c r="E14" i="13"/>
  <c r="H66" i="13"/>
  <c r="F82" i="13"/>
  <c r="E86" i="13"/>
  <c r="C49" i="13"/>
  <c r="G75" i="13"/>
  <c r="C42" i="13"/>
  <c r="F26" i="13"/>
  <c r="G10" i="13"/>
  <c r="C6" i="13"/>
  <c r="H74" i="13"/>
  <c r="D54" i="13"/>
  <c r="G44" i="13"/>
  <c r="D61" i="13"/>
  <c r="D78" i="13"/>
  <c r="G32" i="13"/>
  <c r="C15" i="13"/>
  <c r="F70" i="13"/>
  <c r="H17" i="13"/>
  <c r="D24" i="13"/>
  <c r="E81" i="13"/>
  <c r="D62" i="13"/>
  <c r="F64" i="13"/>
  <c r="E19" i="13"/>
  <c r="H95" i="13"/>
  <c r="C72" i="13"/>
  <c r="E87" i="13"/>
  <c r="H34" i="13"/>
  <c r="D102" i="13"/>
  <c r="F29" i="13"/>
  <c r="H51" i="13"/>
  <c r="C37" i="13"/>
  <c r="H48" i="13"/>
  <c r="H23" i="13"/>
  <c r="G93" i="13"/>
  <c r="E67" i="13"/>
  <c r="H50" i="13"/>
  <c r="F40" i="13"/>
  <c r="E43" i="13"/>
  <c r="E85" i="13"/>
  <c r="D7" i="13"/>
  <c r="H68" i="13"/>
  <c r="H35" i="13"/>
  <c r="G33" i="13"/>
  <c r="E103" i="13"/>
  <c r="G73" i="13"/>
  <c r="F8" i="13"/>
  <c r="E83" i="13"/>
  <c r="E18" i="13"/>
  <c r="C92" i="13"/>
  <c r="D59" i="13"/>
  <c r="H60" i="13"/>
  <c r="H46" i="13"/>
  <c r="F58" i="13"/>
  <c r="G88" i="13"/>
  <c r="H39" i="13"/>
  <c r="F98" i="13"/>
  <c r="E27" i="13"/>
  <c r="H38" i="13"/>
  <c r="E89" i="13"/>
  <c r="G79" i="13"/>
  <c r="D57" i="13"/>
  <c r="E97" i="13"/>
  <c r="H80" i="13"/>
  <c r="E100" i="13"/>
  <c r="C36" i="13"/>
  <c r="H21" i="13"/>
  <c r="D77" i="13"/>
  <c r="F16" i="13"/>
  <c r="G90" i="13"/>
  <c r="D9" i="13"/>
  <c r="F63" i="13"/>
  <c r="G47" i="13"/>
  <c r="C14" i="13"/>
  <c r="D66" i="13"/>
  <c r="H41" i="13"/>
  <c r="C86" i="13"/>
  <c r="G49" i="13"/>
  <c r="E75" i="13"/>
  <c r="H42" i="13"/>
  <c r="D26" i="13"/>
  <c r="E10" i="13"/>
  <c r="F6" i="13"/>
  <c r="F74" i="13"/>
  <c r="H44" i="13"/>
  <c r="E61" i="13"/>
  <c r="F78" i="13"/>
  <c r="H32" i="13"/>
  <c r="H15" i="13"/>
  <c r="D70" i="13"/>
  <c r="F17" i="13"/>
  <c r="C24" i="13"/>
  <c r="G81" i="13"/>
  <c r="F62" i="13"/>
  <c r="G91" i="13"/>
  <c r="C19" i="13"/>
  <c r="F95" i="13"/>
  <c r="H65" i="13"/>
  <c r="C87" i="13"/>
  <c r="D34" i="13"/>
  <c r="G31" i="13"/>
  <c r="G71" i="13"/>
  <c r="D29" i="13"/>
  <c r="F51" i="13"/>
  <c r="G56" i="13"/>
  <c r="D48" i="13"/>
  <c r="F23" i="13"/>
  <c r="G30" i="13"/>
  <c r="C67" i="13"/>
  <c r="D50" i="13"/>
  <c r="H5" i="13"/>
  <c r="C43" i="13"/>
  <c r="G85" i="13"/>
  <c r="G28" i="13"/>
  <c r="F68" i="13"/>
  <c r="F35" i="13"/>
  <c r="H45" i="13"/>
  <c r="C103" i="13"/>
  <c r="C73" i="13"/>
  <c r="G55" i="13"/>
  <c r="G20" i="13"/>
  <c r="C83" i="13"/>
  <c r="C18" i="13"/>
  <c r="E92" i="13"/>
  <c r="H96" i="13"/>
  <c r="F60" i="13"/>
  <c r="F46" i="13"/>
  <c r="G52" i="13"/>
  <c r="D88" i="13"/>
  <c r="F39" i="13"/>
  <c r="H69" i="13"/>
  <c r="C27" i="13"/>
  <c r="D38" i="13"/>
  <c r="H84" i="13"/>
  <c r="E79" i="13"/>
  <c r="C57" i="13"/>
  <c r="G97" i="13"/>
  <c r="D80" i="13"/>
  <c r="C100" i="13"/>
  <c r="D36" i="13"/>
  <c r="F21" i="13"/>
  <c r="E77" i="13"/>
  <c r="C16" i="13"/>
  <c r="E90" i="13"/>
  <c r="G9" i="13"/>
  <c r="D63" i="13"/>
  <c r="E47" i="13"/>
  <c r="H14" i="13"/>
  <c r="F66" i="13"/>
  <c r="F41" i="13"/>
  <c r="H86" i="13"/>
  <c r="E49" i="13"/>
  <c r="C75" i="13"/>
  <c r="F42" i="13"/>
  <c r="H13" i="13"/>
  <c r="C10" i="13"/>
  <c r="H6" i="13"/>
  <c r="D74" i="13"/>
  <c r="H76" i="13"/>
  <c r="F44" i="13"/>
  <c r="C61" i="13"/>
  <c r="H25" i="13"/>
  <c r="D32" i="13"/>
  <c r="F15" i="13"/>
  <c r="G94" i="13"/>
  <c r="D17" i="13"/>
  <c r="E24" i="13"/>
  <c r="H53" i="13"/>
  <c r="E91" i="13"/>
  <c r="H19" i="13"/>
  <c r="D95" i="13"/>
  <c r="F65" i="13"/>
  <c r="H87" i="13"/>
  <c r="F34" i="13"/>
  <c r="E31" i="13"/>
  <c r="E71" i="13"/>
  <c r="E29" i="13"/>
  <c r="D51" i="13"/>
  <c r="H56" i="13"/>
  <c r="E48" i="13"/>
  <c r="D23" i="13"/>
  <c r="E30" i="13"/>
  <c r="H67" i="13"/>
  <c r="F50" i="13"/>
  <c r="F5" i="13"/>
  <c r="H43" i="13"/>
  <c r="C85" i="13"/>
  <c r="H28" i="13"/>
  <c r="C68" i="13"/>
  <c r="D35" i="13"/>
  <c r="F45" i="13"/>
  <c r="H103" i="13"/>
  <c r="E73" i="13"/>
  <c r="E55" i="13"/>
  <c r="H20" i="13"/>
  <c r="H83" i="13"/>
  <c r="H18" i="13"/>
  <c r="D92" i="13"/>
  <c r="D96" i="13"/>
  <c r="C60" i="13"/>
  <c r="D46" i="13"/>
  <c r="H52" i="13"/>
  <c r="C88" i="13"/>
  <c r="D39" i="13"/>
  <c r="F69" i="13"/>
  <c r="H27" i="13"/>
  <c r="F38" i="13"/>
  <c r="F84" i="13"/>
  <c r="C79" i="13"/>
  <c r="E57" i="13"/>
  <c r="H101" i="13"/>
  <c r="C80" i="13"/>
  <c r="D100" i="13"/>
  <c r="G22" i="13"/>
  <c r="D21" i="13"/>
  <c r="C77" i="13"/>
  <c r="G11" i="13"/>
  <c r="C90" i="13"/>
  <c r="C9" i="13"/>
  <c r="G99" i="13"/>
  <c r="C47" i="13"/>
  <c r="F14" i="13"/>
  <c r="G82" i="13"/>
  <c r="D41" i="13"/>
  <c r="F86" i="13"/>
  <c r="H75" i="13"/>
  <c r="D42" i="13"/>
  <c r="F13" i="13"/>
  <c r="H10" i="13"/>
  <c r="D6" i="13"/>
  <c r="G54" i="13"/>
  <c r="F76" i="13"/>
  <c r="E44" i="13"/>
  <c r="G61" i="13"/>
  <c r="F25" i="13"/>
  <c r="C32" i="13"/>
  <c r="D15" i="13"/>
  <c r="E94" i="13"/>
  <c r="C17" i="13"/>
  <c r="F24" i="13"/>
  <c r="F53" i="13"/>
  <c r="G64" i="13"/>
  <c r="C91" i="13"/>
  <c r="F19" i="13"/>
  <c r="H72" i="13"/>
  <c r="D65" i="13"/>
  <c r="F87" i="13"/>
  <c r="G102" i="13"/>
  <c r="C31" i="13"/>
  <c r="C71" i="13"/>
  <c r="C29" i="13"/>
  <c r="H37" i="13"/>
  <c r="D56" i="13"/>
  <c r="F48" i="13"/>
  <c r="H93" i="13"/>
  <c r="C30" i="13"/>
  <c r="F67" i="13"/>
  <c r="G40" i="13"/>
  <c r="D5" i="13"/>
  <c r="F43" i="13"/>
  <c r="G7" i="13"/>
  <c r="F28" i="13"/>
  <c r="D68" i="13"/>
  <c r="H33" i="13"/>
  <c r="D45" i="13"/>
  <c r="F103" i="13"/>
  <c r="G8" i="13"/>
  <c r="C55" i="13"/>
  <c r="F20" i="13"/>
  <c r="F83" i="13"/>
  <c r="D18" i="13"/>
  <c r="G59" i="13"/>
  <c r="E96" i="13"/>
  <c r="E60" i="13"/>
  <c r="G58" i="13"/>
  <c r="F52" i="13"/>
  <c r="E88" i="13"/>
  <c r="G98" i="13"/>
  <c r="D69" i="13"/>
  <c r="F27" i="13"/>
  <c r="H89" i="13"/>
  <c r="E84" i="13"/>
  <c r="H79" i="13"/>
  <c r="G57" i="13"/>
  <c r="F101" i="13"/>
  <c r="E80" i="13"/>
  <c r="G100" i="13"/>
  <c r="E22" i="13"/>
  <c r="E21" i="13"/>
  <c r="G77" i="13"/>
  <c r="E11" i="13"/>
  <c r="H90" i="13"/>
  <c r="E9" i="13"/>
  <c r="E99" i="13"/>
  <c r="H47" i="13"/>
  <c r="D14" i="13"/>
  <c r="E82" i="13"/>
  <c r="G41" i="13"/>
  <c r="D86" i="13"/>
  <c r="F75" i="13"/>
  <c r="G26" i="13"/>
  <c r="D13" i="13"/>
  <c r="D10" i="13"/>
  <c r="E54" i="13"/>
  <c r="E76" i="13"/>
  <c r="C44" i="13"/>
  <c r="G78" i="13"/>
  <c r="D25" i="13"/>
  <c r="E32" i="13"/>
  <c r="G70" i="13"/>
  <c r="C94" i="13"/>
  <c r="G17" i="13"/>
  <c r="H81" i="13"/>
  <c r="G62" i="13"/>
  <c r="D53" i="13"/>
  <c r="H64" i="13"/>
  <c r="H91" i="13"/>
  <c r="D19" i="13"/>
  <c r="G72" i="13"/>
  <c r="C65" i="13"/>
  <c r="D87" i="13"/>
  <c r="E102" i="13"/>
  <c r="H31" i="13"/>
  <c r="H71" i="13"/>
  <c r="G29" i="13"/>
  <c r="F37" i="13"/>
  <c r="E56" i="13"/>
  <c r="C48" i="13"/>
  <c r="F93" i="13"/>
  <c r="H30" i="13"/>
  <c r="D67" i="13"/>
  <c r="H40" i="13"/>
  <c r="G5" i="13"/>
  <c r="D43" i="13"/>
  <c r="E7" i="13"/>
  <c r="C28" i="13"/>
  <c r="E68" i="13"/>
  <c r="F33" i="13"/>
  <c r="G45" i="13"/>
  <c r="D103" i="13"/>
  <c r="H8" i="13"/>
  <c r="H55" i="13"/>
  <c r="E20" i="13"/>
  <c r="D83" i="13"/>
  <c r="F18" i="13"/>
  <c r="E59" i="13"/>
  <c r="C96" i="13"/>
  <c r="D60" i="13"/>
  <c r="E58" i="13"/>
  <c r="C52" i="13"/>
  <c r="F88" i="13"/>
  <c r="E98" i="13"/>
  <c r="E69" i="13"/>
  <c r="D27" i="13"/>
  <c r="F89" i="13"/>
  <c r="C84" i="13"/>
  <c r="F79" i="13"/>
  <c r="H97" i="13"/>
  <c r="D101" i="13"/>
  <c r="G80" i="13"/>
  <c r="G36" i="13"/>
  <c r="C22" i="13"/>
  <c r="G21" i="13"/>
  <c r="G16" i="13"/>
  <c r="C11" i="13"/>
  <c r="D90" i="13"/>
  <c r="G63" i="13"/>
  <c r="C99" i="13"/>
  <c r="F47" i="13"/>
  <c r="G66" i="13"/>
  <c r="C82" i="13"/>
  <c r="C41" i="13"/>
  <c r="H49" i="13"/>
  <c r="D75" i="13"/>
  <c r="E26" i="13"/>
  <c r="G13" i="13"/>
  <c r="F10" i="13"/>
  <c r="G74" i="13"/>
  <c r="C54" i="13"/>
  <c r="G76" i="13"/>
  <c r="D44" i="13"/>
  <c r="E78" i="13"/>
  <c r="C25" i="13"/>
  <c r="F32" i="13"/>
  <c r="E70" i="13"/>
  <c r="H94" i="13"/>
  <c r="E17" i="13"/>
  <c r="F81" i="13"/>
  <c r="E62" i="13"/>
  <c r="E53" i="13"/>
  <c r="D64" i="13"/>
  <c r="F91" i="13"/>
  <c r="G95" i="13"/>
  <c r="D72" i="13"/>
  <c r="E65" i="13"/>
  <c r="G34" i="13"/>
  <c r="C102" i="13"/>
  <c r="F31" i="13"/>
  <c r="F71" i="13"/>
  <c r="G51" i="13"/>
  <c r="D37" i="13"/>
  <c r="C56" i="13"/>
  <c r="G23" i="13"/>
  <c r="D93" i="13"/>
  <c r="D30" i="13"/>
  <c r="G50" i="13"/>
  <c r="D40" i="13"/>
  <c r="E5" i="13"/>
  <c r="H85" i="13"/>
  <c r="C7" i="13"/>
  <c r="D28" i="13"/>
  <c r="G35" i="13"/>
  <c r="D33" i="13"/>
  <c r="E45" i="13"/>
  <c r="H73" i="13"/>
  <c r="D8" i="13"/>
  <c r="F55" i="13"/>
  <c r="C20" i="13"/>
  <c r="H92" i="13"/>
  <c r="C59" i="13"/>
  <c r="G96" i="13"/>
  <c r="G46" i="13"/>
  <c r="C58" i="13"/>
  <c r="D52" i="13"/>
  <c r="G39" i="13"/>
  <c r="C98" i="13"/>
  <c r="C69" i="13"/>
  <c r="G38" i="13"/>
  <c r="D89" i="13"/>
  <c r="D84" i="13"/>
  <c r="D79" i="13"/>
  <c r="F97" i="13"/>
  <c r="E101" i="13"/>
  <c r="F80" i="13"/>
  <c r="H36" i="13"/>
  <c r="H22" i="13"/>
  <c r="C21" i="13"/>
  <c r="H16" i="13"/>
  <c r="H11" i="13"/>
  <c r="F90" i="13"/>
  <c r="E63" i="13"/>
  <c r="H99" i="13"/>
  <c r="D47" i="13"/>
  <c r="E66" i="13"/>
  <c r="H82" i="13"/>
  <c r="E41" i="13"/>
  <c r="F49" i="13"/>
  <c r="G42" i="13"/>
  <c r="C26" i="13"/>
  <c r="E13" i="13"/>
  <c r="G6" i="13"/>
  <c r="E74" i="13"/>
  <c r="H54" i="13"/>
  <c r="C76" i="13"/>
  <c r="H61" i="13"/>
  <c r="C78" i="13"/>
  <c r="E25" i="13"/>
  <c r="G15" i="13"/>
  <c r="C70" i="13"/>
  <c r="D94" i="13"/>
  <c r="G24" i="13"/>
  <c r="D81" i="13"/>
  <c r="C62" i="13"/>
  <c r="G53" i="13"/>
  <c r="C64" i="13"/>
  <c r="D91" i="13"/>
  <c r="E95" i="13"/>
  <c r="E72" i="13"/>
  <c r="G65" i="13"/>
  <c r="E34" i="13"/>
  <c r="H102" i="13"/>
  <c r="D31" i="13"/>
  <c r="D71" i="13"/>
  <c r="E51" i="13"/>
  <c r="E37" i="13"/>
  <c r="F56" i="13"/>
  <c r="E23" i="13"/>
  <c r="E93" i="13"/>
  <c r="F30" i="13"/>
  <c r="E50" i="13"/>
  <c r="C40" i="13"/>
  <c r="C5" i="13"/>
  <c r="F85" i="13"/>
  <c r="H7" i="13"/>
  <c r="E28" i="13"/>
  <c r="E35" i="13"/>
  <c r="C33" i="13"/>
  <c r="C45" i="13"/>
  <c r="F73" i="13"/>
  <c r="E8" i="13"/>
  <c r="D55" i="13"/>
  <c r="D20" i="13"/>
  <c r="F92" i="13"/>
  <c r="H59" i="13"/>
  <c r="F96" i="13"/>
  <c r="E46" i="13"/>
  <c r="H58" i="13"/>
  <c r="E52" i="13"/>
  <c r="E39" i="13"/>
  <c r="H98" i="13"/>
  <c r="G69" i="13"/>
  <c r="E38" i="13"/>
  <c r="G89" i="13"/>
  <c r="F22" i="13"/>
  <c r="C66" i="13"/>
  <c r="H24" i="13"/>
  <c r="G67" i="13"/>
  <c r="E33" i="13"/>
  <c r="G84" i="13"/>
  <c r="H77" i="13"/>
  <c r="D82" i="13"/>
  <c r="E42" i="13"/>
  <c r="D76" i="13"/>
  <c r="C81" i="13"/>
  <c r="E64" i="13"/>
  <c r="C50" i="13"/>
  <c r="G103" i="13"/>
  <c r="F36" i="13"/>
  <c r="G14" i="13"/>
  <c r="F54" i="13"/>
  <c r="F94" i="13"/>
  <c r="F102" i="13"/>
  <c r="C93" i="13"/>
  <c r="C35" i="13"/>
  <c r="D16" i="13"/>
  <c r="G86" i="13"/>
  <c r="H26" i="13"/>
  <c r="F61" i="13"/>
  <c r="G19" i="13"/>
  <c r="H29" i="13"/>
  <c r="E40" i="13"/>
  <c r="D73" i="13"/>
  <c r="H57" i="13"/>
  <c r="F11" i="13"/>
  <c r="D49" i="13"/>
  <c r="C13" i="13"/>
  <c r="H78" i="13"/>
  <c r="C95" i="13"/>
  <c r="C51" i="13"/>
  <c r="G43" i="13"/>
  <c r="C8" i="13"/>
  <c r="D97" i="13"/>
  <c r="H9" i="13"/>
  <c r="E6" i="13"/>
  <c r="G25" i="13"/>
  <c r="H62" i="13"/>
  <c r="F72" i="13"/>
  <c r="G37" i="13"/>
  <c r="D85" i="13"/>
  <c r="G101" i="13"/>
  <c r="C63" i="13"/>
  <c r="E15" i="13"/>
  <c r="C53" i="13"/>
  <c r="G87" i="13"/>
  <c r="G48" i="13"/>
  <c r="F7" i="13"/>
  <c r="H100" i="13"/>
  <c r="F99" i="13"/>
  <c r="C74" i="13"/>
  <c r="H70" i="13"/>
  <c r="C34" i="13"/>
  <c r="C23" i="13"/>
  <c r="G68" i="13"/>
  <c r="G83" i="13"/>
  <c r="G12" i="13"/>
  <c r="H12" i="13"/>
  <c r="H4" i="13"/>
  <c r="F12" i="13"/>
  <c r="C4" i="13"/>
  <c r="C12" i="13"/>
  <c r="G4" i="13"/>
  <c r="E12" i="13"/>
  <c r="F4" i="13"/>
  <c r="D12" i="13"/>
  <c r="E4" i="13"/>
  <c r="D4" i="13"/>
  <c r="AA134" i="1"/>
  <c r="W134" i="1"/>
  <c r="H142" i="1"/>
  <c r="E4" i="14"/>
  <c r="F4" i="14" s="1"/>
  <c r="T142" i="1"/>
  <c r="R134" i="1"/>
  <c r="T134" i="1"/>
  <c r="M142" i="1"/>
  <c r="AA142" i="1"/>
  <c r="X134" i="1"/>
  <c r="P134" i="1"/>
  <c r="AB142" i="1"/>
  <c r="S134" i="1"/>
  <c r="Z134" i="1"/>
  <c r="I134" i="1"/>
  <c r="P142" i="1"/>
  <c r="J134" i="1"/>
  <c r="G134" i="1"/>
  <c r="E3" i="9"/>
  <c r="D3" i="7"/>
  <c r="J4" i="18" l="1" a="1"/>
  <c r="J4" i="18" s="1"/>
  <c r="I3" i="4" a="1"/>
  <c r="J6" i="18" a="1"/>
  <c r="J6" i="18" s="1"/>
  <c r="B4" i="20"/>
  <c r="J5" i="18" a="1"/>
  <c r="J5" i="18" s="1"/>
  <c r="O3" i="4" a="1"/>
  <c r="I3" i="4" l="1"/>
  <c r="O3" i="4"/>
  <c r="K7" i="18" l="1"/>
  <c r="K6" i="18"/>
  <c r="K5" i="18"/>
  <c r="K4" i="18"/>
  <c r="G5" i="17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A32" i="6"/>
  <c r="E32" i="6" s="1"/>
  <c r="A31" i="6"/>
  <c r="E31" i="6" s="1"/>
  <c r="A30" i="6"/>
  <c r="E30" i="6" s="1"/>
  <c r="A29" i="6"/>
  <c r="E29" i="6" s="1"/>
  <c r="A28" i="6"/>
  <c r="E28" i="6" s="1"/>
  <c r="A27" i="6"/>
  <c r="E27" i="6" s="1"/>
  <c r="A26" i="6"/>
  <c r="A25" i="6"/>
  <c r="E25" i="6" s="1"/>
  <c r="A24" i="6"/>
  <c r="A23" i="6"/>
  <c r="E23" i="6" s="1"/>
  <c r="A22" i="6"/>
  <c r="E22" i="6" s="1"/>
  <c r="A21" i="6"/>
  <c r="E21" i="6" s="1"/>
  <c r="A20" i="6"/>
  <c r="E20" i="6" s="1"/>
  <c r="A19" i="6"/>
  <c r="E19" i="6" s="1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T32" i="4"/>
  <c r="S32" i="4"/>
  <c r="R32" i="4"/>
  <c r="Q32" i="4"/>
  <c r="P32" i="4"/>
  <c r="O32" i="4"/>
  <c r="T31" i="4"/>
  <c r="S31" i="4"/>
  <c r="R31" i="4"/>
  <c r="Q31" i="4"/>
  <c r="P31" i="4"/>
  <c r="O31" i="4"/>
  <c r="T30" i="4"/>
  <c r="S30" i="4"/>
  <c r="R30" i="4"/>
  <c r="Q30" i="4"/>
  <c r="P30" i="4"/>
  <c r="O30" i="4"/>
  <c r="T29" i="4"/>
  <c r="S29" i="4"/>
  <c r="R29" i="4"/>
  <c r="Q29" i="4"/>
  <c r="P29" i="4"/>
  <c r="O29" i="4"/>
  <c r="T28" i="4"/>
  <c r="S28" i="4"/>
  <c r="R28" i="4"/>
  <c r="Q28" i="4"/>
  <c r="P28" i="4"/>
  <c r="O28" i="4"/>
  <c r="T27" i="4"/>
  <c r="S27" i="4"/>
  <c r="R27" i="4"/>
  <c r="Q27" i="4"/>
  <c r="P27" i="4"/>
  <c r="O27" i="4"/>
  <c r="T26" i="4"/>
  <c r="S26" i="4"/>
  <c r="R26" i="4"/>
  <c r="Q26" i="4"/>
  <c r="P26" i="4"/>
  <c r="O26" i="4"/>
  <c r="T25" i="4"/>
  <c r="S25" i="4"/>
  <c r="R25" i="4"/>
  <c r="Q25" i="4"/>
  <c r="P25" i="4"/>
  <c r="O25" i="4"/>
  <c r="T24" i="4"/>
  <c r="S24" i="4"/>
  <c r="R24" i="4"/>
  <c r="Q24" i="4"/>
  <c r="P24" i="4"/>
  <c r="O24" i="4"/>
  <c r="T23" i="4"/>
  <c r="S23" i="4"/>
  <c r="R23" i="4"/>
  <c r="Q23" i="4"/>
  <c r="P23" i="4"/>
  <c r="O23" i="4"/>
  <c r="T22" i="4"/>
  <c r="S22" i="4"/>
  <c r="R22" i="4"/>
  <c r="Q22" i="4"/>
  <c r="P22" i="4"/>
  <c r="O22" i="4"/>
  <c r="T21" i="4"/>
  <c r="S21" i="4"/>
  <c r="R21" i="4"/>
  <c r="Q21" i="4"/>
  <c r="P21" i="4"/>
  <c r="O21" i="4"/>
  <c r="T20" i="4"/>
  <c r="S20" i="4"/>
  <c r="R20" i="4"/>
  <c r="Q20" i="4"/>
  <c r="P20" i="4"/>
  <c r="O20" i="4"/>
  <c r="T19" i="4"/>
  <c r="S19" i="4"/>
  <c r="R19" i="4"/>
  <c r="Q19" i="4"/>
  <c r="P19" i="4"/>
  <c r="O19" i="4"/>
  <c r="T18" i="4"/>
  <c r="S18" i="4"/>
  <c r="R18" i="4"/>
  <c r="Q18" i="4"/>
  <c r="P18" i="4"/>
  <c r="O18" i="4"/>
  <c r="T17" i="4"/>
  <c r="S17" i="4"/>
  <c r="R17" i="4"/>
  <c r="Q17" i="4"/>
  <c r="P17" i="4"/>
  <c r="O17" i="4"/>
  <c r="T16" i="4"/>
  <c r="S16" i="4"/>
  <c r="R16" i="4"/>
  <c r="Q16" i="4"/>
  <c r="P16" i="4"/>
  <c r="O16" i="4"/>
  <c r="T15" i="4"/>
  <c r="S15" i="4"/>
  <c r="R15" i="4"/>
  <c r="Q15" i="4"/>
  <c r="P15" i="4"/>
  <c r="O15" i="4"/>
  <c r="T14" i="4"/>
  <c r="S14" i="4"/>
  <c r="R14" i="4"/>
  <c r="Q14" i="4"/>
  <c r="P14" i="4"/>
  <c r="O14" i="4"/>
  <c r="T13" i="4"/>
  <c r="S13" i="4"/>
  <c r="R13" i="4"/>
  <c r="Q13" i="4"/>
  <c r="P13" i="4"/>
  <c r="O13" i="4"/>
  <c r="T12" i="4"/>
  <c r="S12" i="4"/>
  <c r="R12" i="4"/>
  <c r="Q12" i="4"/>
  <c r="P12" i="4"/>
  <c r="O12" i="4"/>
  <c r="T11" i="4"/>
  <c r="S11" i="4"/>
  <c r="R11" i="4"/>
  <c r="Q11" i="4"/>
  <c r="P11" i="4"/>
  <c r="O11" i="4"/>
  <c r="T10" i="4"/>
  <c r="S10" i="4"/>
  <c r="R10" i="4"/>
  <c r="Q10" i="4"/>
  <c r="P10" i="4"/>
  <c r="O10" i="4"/>
  <c r="T9" i="4"/>
  <c r="S9" i="4"/>
  <c r="R9" i="4"/>
  <c r="Q9" i="4"/>
  <c r="P9" i="4"/>
  <c r="O9" i="4"/>
  <c r="T8" i="4"/>
  <c r="S8" i="4"/>
  <c r="R8" i="4"/>
  <c r="Q8" i="4"/>
  <c r="P8" i="4"/>
  <c r="O8" i="4"/>
  <c r="T7" i="4"/>
  <c r="S7" i="4"/>
  <c r="R7" i="4"/>
  <c r="Q7" i="4"/>
  <c r="P7" i="4"/>
  <c r="O7" i="4"/>
  <c r="T6" i="4"/>
  <c r="S6" i="4"/>
  <c r="R6" i="4"/>
  <c r="Q6" i="4"/>
  <c r="P6" i="4"/>
  <c r="O6" i="4"/>
  <c r="T5" i="4"/>
  <c r="S5" i="4"/>
  <c r="R5" i="4"/>
  <c r="Q5" i="4"/>
  <c r="P5" i="4"/>
  <c r="O5" i="4"/>
  <c r="T4" i="4"/>
  <c r="S4" i="4"/>
  <c r="R4" i="4"/>
  <c r="Q4" i="4"/>
  <c r="P4" i="4"/>
  <c r="O4" i="4"/>
  <c r="T3" i="4"/>
  <c r="AF3" i="4" s="1"/>
  <c r="S3" i="4"/>
  <c r="AE3" i="4" s="1"/>
  <c r="D3" i="6" s="1"/>
  <c r="R3" i="4"/>
  <c r="AD3" i="4" s="1"/>
  <c r="Q3" i="4"/>
  <c r="AC3" i="4" s="1"/>
  <c r="P3" i="4"/>
  <c r="N32" i="4"/>
  <c r="M32" i="4"/>
  <c r="L32" i="4"/>
  <c r="K32" i="4"/>
  <c r="J32" i="4"/>
  <c r="I32" i="4"/>
  <c r="N31" i="4"/>
  <c r="M31" i="4"/>
  <c r="L31" i="4"/>
  <c r="K31" i="4"/>
  <c r="J31" i="4"/>
  <c r="I31" i="4"/>
  <c r="N30" i="4"/>
  <c r="M30" i="4"/>
  <c r="L30" i="4"/>
  <c r="K30" i="4"/>
  <c r="J30" i="4"/>
  <c r="I30" i="4"/>
  <c r="N29" i="4"/>
  <c r="M29" i="4"/>
  <c r="L29" i="4"/>
  <c r="K29" i="4"/>
  <c r="J29" i="4"/>
  <c r="I29" i="4"/>
  <c r="N28" i="4"/>
  <c r="M28" i="4"/>
  <c r="L28" i="4"/>
  <c r="K28" i="4"/>
  <c r="J28" i="4"/>
  <c r="I28" i="4"/>
  <c r="N27" i="4"/>
  <c r="M27" i="4"/>
  <c r="L27" i="4"/>
  <c r="K27" i="4"/>
  <c r="J27" i="4"/>
  <c r="I27" i="4"/>
  <c r="N26" i="4"/>
  <c r="M26" i="4"/>
  <c r="L26" i="4"/>
  <c r="K26" i="4"/>
  <c r="J26" i="4"/>
  <c r="I26" i="4"/>
  <c r="N25" i="4"/>
  <c r="M25" i="4"/>
  <c r="L25" i="4"/>
  <c r="K25" i="4"/>
  <c r="J25" i="4"/>
  <c r="I25" i="4"/>
  <c r="N24" i="4"/>
  <c r="M24" i="4"/>
  <c r="L24" i="4"/>
  <c r="K24" i="4"/>
  <c r="J24" i="4"/>
  <c r="I24" i="4"/>
  <c r="N23" i="4"/>
  <c r="M23" i="4"/>
  <c r="L23" i="4"/>
  <c r="K23" i="4"/>
  <c r="J23" i="4"/>
  <c r="I23" i="4"/>
  <c r="N22" i="4"/>
  <c r="M22" i="4"/>
  <c r="L22" i="4"/>
  <c r="K22" i="4"/>
  <c r="J22" i="4"/>
  <c r="I22" i="4"/>
  <c r="N21" i="4"/>
  <c r="M21" i="4"/>
  <c r="L21" i="4"/>
  <c r="K21" i="4"/>
  <c r="J21" i="4"/>
  <c r="I21" i="4"/>
  <c r="N20" i="4"/>
  <c r="M20" i="4"/>
  <c r="L20" i="4"/>
  <c r="K20" i="4"/>
  <c r="J20" i="4"/>
  <c r="I20" i="4"/>
  <c r="N19" i="4"/>
  <c r="M19" i="4"/>
  <c r="L19" i="4"/>
  <c r="K19" i="4"/>
  <c r="J19" i="4"/>
  <c r="I19" i="4"/>
  <c r="N18" i="4"/>
  <c r="M18" i="4"/>
  <c r="L18" i="4"/>
  <c r="K18" i="4"/>
  <c r="J18" i="4"/>
  <c r="I18" i="4"/>
  <c r="N17" i="4"/>
  <c r="M17" i="4"/>
  <c r="L17" i="4"/>
  <c r="K17" i="4"/>
  <c r="J17" i="4"/>
  <c r="I17" i="4"/>
  <c r="N16" i="4"/>
  <c r="M16" i="4"/>
  <c r="L16" i="4"/>
  <c r="K16" i="4"/>
  <c r="J16" i="4"/>
  <c r="I16" i="4"/>
  <c r="N15" i="4"/>
  <c r="M15" i="4"/>
  <c r="L15" i="4"/>
  <c r="K15" i="4"/>
  <c r="J15" i="4"/>
  <c r="I15" i="4"/>
  <c r="N14" i="4"/>
  <c r="M14" i="4"/>
  <c r="L14" i="4"/>
  <c r="K14" i="4"/>
  <c r="J14" i="4"/>
  <c r="I14" i="4"/>
  <c r="N13" i="4"/>
  <c r="M13" i="4"/>
  <c r="L13" i="4"/>
  <c r="K13" i="4"/>
  <c r="J13" i="4"/>
  <c r="I13" i="4"/>
  <c r="N12" i="4"/>
  <c r="M12" i="4"/>
  <c r="L12" i="4"/>
  <c r="K12" i="4"/>
  <c r="J12" i="4"/>
  <c r="I12" i="4"/>
  <c r="N11" i="4"/>
  <c r="M11" i="4"/>
  <c r="L11" i="4"/>
  <c r="K11" i="4"/>
  <c r="J11" i="4"/>
  <c r="I11" i="4"/>
  <c r="N10" i="4"/>
  <c r="M10" i="4"/>
  <c r="L10" i="4"/>
  <c r="K10" i="4"/>
  <c r="J10" i="4"/>
  <c r="I10" i="4"/>
  <c r="N9" i="4"/>
  <c r="M9" i="4"/>
  <c r="L9" i="4"/>
  <c r="K9" i="4"/>
  <c r="J9" i="4"/>
  <c r="I9" i="4"/>
  <c r="N8" i="4"/>
  <c r="M8" i="4"/>
  <c r="L8" i="4"/>
  <c r="K8" i="4"/>
  <c r="J8" i="4"/>
  <c r="I8" i="4"/>
  <c r="N7" i="4"/>
  <c r="M7" i="4"/>
  <c r="L7" i="4"/>
  <c r="K7" i="4"/>
  <c r="J7" i="4"/>
  <c r="I7" i="4"/>
  <c r="N6" i="4"/>
  <c r="M6" i="4"/>
  <c r="L6" i="4"/>
  <c r="K6" i="4"/>
  <c r="J6" i="4"/>
  <c r="I6" i="4"/>
  <c r="N5" i="4"/>
  <c r="M5" i="4"/>
  <c r="L5" i="4"/>
  <c r="K5" i="4"/>
  <c r="J5" i="4"/>
  <c r="I5" i="4"/>
  <c r="N4" i="4"/>
  <c r="M4" i="4"/>
  <c r="L4" i="4"/>
  <c r="K4" i="4"/>
  <c r="J4" i="4"/>
  <c r="I4" i="4"/>
  <c r="N3" i="4"/>
  <c r="AB3" i="4" s="1"/>
  <c r="M3" i="4"/>
  <c r="AA3" i="4" s="1"/>
  <c r="C3" i="6" s="1"/>
  <c r="L3" i="4"/>
  <c r="Z3" i="4" s="1"/>
  <c r="K3" i="4"/>
  <c r="Y3" i="4" s="1"/>
  <c r="J3" i="4"/>
  <c r="H32" i="4"/>
  <c r="G32" i="4"/>
  <c r="F32" i="4"/>
  <c r="E32" i="4"/>
  <c r="D32" i="4"/>
  <c r="C32" i="4"/>
  <c r="H31" i="4"/>
  <c r="G31" i="4"/>
  <c r="F31" i="4"/>
  <c r="E31" i="4"/>
  <c r="D31" i="4"/>
  <c r="C31" i="4"/>
  <c r="H30" i="4"/>
  <c r="G30" i="4"/>
  <c r="F30" i="4"/>
  <c r="E30" i="4"/>
  <c r="D30" i="4"/>
  <c r="C30" i="4"/>
  <c r="H29" i="4"/>
  <c r="G29" i="4"/>
  <c r="F29" i="4"/>
  <c r="E29" i="4"/>
  <c r="D29" i="4"/>
  <c r="C29" i="4"/>
  <c r="H28" i="4"/>
  <c r="G28" i="4"/>
  <c r="F28" i="4"/>
  <c r="E28" i="4"/>
  <c r="D28" i="4"/>
  <c r="C28" i="4"/>
  <c r="H27" i="4"/>
  <c r="G27" i="4"/>
  <c r="F27" i="4"/>
  <c r="E27" i="4"/>
  <c r="D27" i="4"/>
  <c r="C27" i="4"/>
  <c r="H26" i="4"/>
  <c r="G26" i="4"/>
  <c r="F26" i="4"/>
  <c r="E26" i="4"/>
  <c r="D26" i="4"/>
  <c r="C26" i="4"/>
  <c r="H25" i="4"/>
  <c r="G25" i="4"/>
  <c r="F25" i="4"/>
  <c r="E25" i="4"/>
  <c r="D25" i="4"/>
  <c r="C25" i="4"/>
  <c r="H24" i="4"/>
  <c r="G24" i="4"/>
  <c r="F24" i="4"/>
  <c r="E24" i="4"/>
  <c r="D24" i="4"/>
  <c r="C24" i="4"/>
  <c r="H23" i="4"/>
  <c r="G23" i="4"/>
  <c r="F23" i="4"/>
  <c r="E23" i="4"/>
  <c r="D23" i="4"/>
  <c r="C23" i="4"/>
  <c r="H22" i="4"/>
  <c r="G22" i="4"/>
  <c r="F22" i="4"/>
  <c r="E22" i="4"/>
  <c r="D22" i="4"/>
  <c r="C22" i="4"/>
  <c r="H21" i="4"/>
  <c r="G21" i="4"/>
  <c r="F21" i="4"/>
  <c r="E21" i="4"/>
  <c r="D21" i="4"/>
  <c r="C21" i="4"/>
  <c r="H20" i="4"/>
  <c r="G20" i="4"/>
  <c r="F20" i="4"/>
  <c r="E20" i="4"/>
  <c r="D20" i="4"/>
  <c r="C20" i="4"/>
  <c r="H19" i="4"/>
  <c r="G19" i="4"/>
  <c r="F19" i="4"/>
  <c r="E19" i="4"/>
  <c r="D19" i="4"/>
  <c r="C19" i="4"/>
  <c r="H18" i="4"/>
  <c r="G18" i="4"/>
  <c r="F18" i="4"/>
  <c r="E18" i="4"/>
  <c r="D18" i="4"/>
  <c r="C18" i="4"/>
  <c r="H17" i="4"/>
  <c r="G17" i="4"/>
  <c r="F17" i="4"/>
  <c r="E17" i="4"/>
  <c r="D17" i="4"/>
  <c r="C17" i="4"/>
  <c r="H16" i="4"/>
  <c r="G16" i="4"/>
  <c r="F16" i="4"/>
  <c r="E16" i="4"/>
  <c r="D16" i="4"/>
  <c r="C16" i="4"/>
  <c r="H15" i="4"/>
  <c r="G15" i="4"/>
  <c r="F15" i="4"/>
  <c r="E15" i="4"/>
  <c r="D15" i="4"/>
  <c r="C15" i="4"/>
  <c r="H14" i="4"/>
  <c r="G14" i="4"/>
  <c r="F14" i="4"/>
  <c r="E14" i="4"/>
  <c r="D14" i="4"/>
  <c r="C14" i="4"/>
  <c r="H13" i="4"/>
  <c r="G13" i="4"/>
  <c r="F13" i="4"/>
  <c r="E13" i="4"/>
  <c r="D13" i="4"/>
  <c r="C13" i="4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H9" i="4"/>
  <c r="G9" i="4"/>
  <c r="F9" i="4"/>
  <c r="E9" i="4"/>
  <c r="D9" i="4"/>
  <c r="C9" i="4"/>
  <c r="H8" i="4"/>
  <c r="G8" i="4"/>
  <c r="F8" i="4"/>
  <c r="E8" i="4"/>
  <c r="D8" i="4"/>
  <c r="C8" i="4"/>
  <c r="H7" i="4"/>
  <c r="G7" i="4"/>
  <c r="F7" i="4"/>
  <c r="E7" i="4"/>
  <c r="D7" i="4"/>
  <c r="C7" i="4"/>
  <c r="H6" i="4"/>
  <c r="G6" i="4"/>
  <c r="F6" i="4"/>
  <c r="E6" i="4"/>
  <c r="D6" i="4"/>
  <c r="C6" i="4"/>
  <c r="H5" i="4"/>
  <c r="G5" i="4"/>
  <c r="F5" i="4"/>
  <c r="E5" i="4"/>
  <c r="D5" i="4"/>
  <c r="C5" i="4"/>
  <c r="H4" i="4"/>
  <c r="G4" i="4"/>
  <c r="F4" i="4"/>
  <c r="E4" i="4"/>
  <c r="D4" i="4"/>
  <c r="C4" i="4"/>
  <c r="H3" i="4"/>
  <c r="X3" i="4" s="1"/>
  <c r="G3" i="4"/>
  <c r="W3" i="4" s="1"/>
  <c r="C3" i="5" s="1"/>
  <c r="F3" i="4"/>
  <c r="V3" i="4" s="1"/>
  <c r="E3" i="4"/>
  <c r="U3" i="4" s="1"/>
  <c r="D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J3" i="8" l="1"/>
  <c r="E3" i="6"/>
  <c r="D3" i="9" s="1"/>
  <c r="B12" i="18"/>
  <c r="C4" i="20" s="1"/>
  <c r="B13" i="18"/>
  <c r="C5" i="20" s="1"/>
  <c r="F23" i="6"/>
  <c r="D23" i="9"/>
  <c r="E27" i="9"/>
  <c r="D27" i="7"/>
  <c r="A5" i="15"/>
  <c r="A6" i="14"/>
  <c r="A4" i="10"/>
  <c r="A13" i="15"/>
  <c r="B13" i="15" s="1"/>
  <c r="C13" i="15" s="1"/>
  <c r="A14" i="14"/>
  <c r="A12" i="10"/>
  <c r="U16" i="4"/>
  <c r="C16" i="8" s="1"/>
  <c r="W16" i="4"/>
  <c r="E16" i="8" s="1"/>
  <c r="V16" i="4"/>
  <c r="C16" i="5" s="1"/>
  <c r="X16" i="4"/>
  <c r="I16" i="9" s="1"/>
  <c r="AE16" i="4"/>
  <c r="AD16" i="4"/>
  <c r="D16" i="6" s="1"/>
  <c r="Y16" i="4"/>
  <c r="AA16" i="4"/>
  <c r="AF16" i="4"/>
  <c r="AC16" i="4"/>
  <c r="AB16" i="4"/>
  <c r="Z16" i="4"/>
  <c r="C16" i="6" s="1"/>
  <c r="W32" i="4"/>
  <c r="H32" i="9" s="1"/>
  <c r="V32" i="4"/>
  <c r="D32" i="8" s="1"/>
  <c r="U32" i="4"/>
  <c r="C32" i="8" s="1"/>
  <c r="X32" i="4"/>
  <c r="F32" i="8" s="1"/>
  <c r="Z32" i="4"/>
  <c r="Y32" i="4"/>
  <c r="AF32" i="4"/>
  <c r="D32" i="6" s="1"/>
  <c r="AB32" i="4"/>
  <c r="C32" i="6" s="1"/>
  <c r="AD32" i="4"/>
  <c r="AA32" i="4"/>
  <c r="AE32" i="4"/>
  <c r="AC32" i="4"/>
  <c r="F32" i="6"/>
  <c r="D32" i="9"/>
  <c r="D4" i="7"/>
  <c r="E4" i="9"/>
  <c r="I12" i="7"/>
  <c r="I11" i="7"/>
  <c r="I10" i="7"/>
  <c r="E12" i="9"/>
  <c r="D12" i="7"/>
  <c r="D20" i="7"/>
  <c r="E20" i="9"/>
  <c r="E28" i="9"/>
  <c r="D28" i="7"/>
  <c r="I18" i="8"/>
  <c r="E18" i="8"/>
  <c r="J26" i="8"/>
  <c r="H26" i="8"/>
  <c r="I26" i="8"/>
  <c r="G26" i="8"/>
  <c r="A6" i="15"/>
  <c r="B6" i="15" s="1"/>
  <c r="C6" i="15" s="1"/>
  <c r="A7" i="14"/>
  <c r="A5" i="10"/>
  <c r="A15" i="14"/>
  <c r="A13" i="10"/>
  <c r="A14" i="15"/>
  <c r="B14" i="15" s="1"/>
  <c r="C14" i="15" s="1"/>
  <c r="A21" i="10"/>
  <c r="A23" i="14"/>
  <c r="A22" i="15"/>
  <c r="B22" i="15" s="1"/>
  <c r="C22" i="15" s="1"/>
  <c r="A29" i="10"/>
  <c r="A30" i="15"/>
  <c r="B30" i="15" s="1"/>
  <c r="C30" i="15" s="1"/>
  <c r="A31" i="14"/>
  <c r="G16" i="9"/>
  <c r="K16" i="9"/>
  <c r="L24" i="9"/>
  <c r="J24" i="9"/>
  <c r="K24" i="9"/>
  <c r="M24" i="9"/>
  <c r="M32" i="9"/>
  <c r="K32" i="9"/>
  <c r="J32" i="9"/>
  <c r="L32" i="9"/>
  <c r="W9" i="4"/>
  <c r="E9" i="8" s="1"/>
  <c r="U9" i="4"/>
  <c r="X9" i="4"/>
  <c r="F9" i="8" s="1"/>
  <c r="V9" i="4"/>
  <c r="D9" i="8" s="1"/>
  <c r="AA9" i="4"/>
  <c r="AD9" i="4"/>
  <c r="Z9" i="4"/>
  <c r="Y9" i="4"/>
  <c r="AB9" i="4"/>
  <c r="AE9" i="4"/>
  <c r="AC9" i="4"/>
  <c r="AF9" i="4"/>
  <c r="V17" i="4"/>
  <c r="D17" i="8" s="1"/>
  <c r="U17" i="4"/>
  <c r="W17" i="4"/>
  <c r="H17" i="9" s="1"/>
  <c r="X17" i="4"/>
  <c r="F17" i="8" s="1"/>
  <c r="AC17" i="4"/>
  <c r="AA17" i="4"/>
  <c r="AE17" i="4"/>
  <c r="AB17" i="4"/>
  <c r="Z17" i="4"/>
  <c r="AF17" i="4"/>
  <c r="AD17" i="4"/>
  <c r="Y17" i="4"/>
  <c r="W25" i="4"/>
  <c r="H25" i="9" s="1"/>
  <c r="V25" i="4"/>
  <c r="G25" i="9" s="1"/>
  <c r="U25" i="4"/>
  <c r="F25" i="9" s="1"/>
  <c r="X25" i="4"/>
  <c r="F25" i="8" s="1"/>
  <c r="AD25" i="4"/>
  <c r="Z25" i="4"/>
  <c r="AB25" i="4"/>
  <c r="C25" i="6" s="1"/>
  <c r="AA25" i="4"/>
  <c r="AC25" i="4"/>
  <c r="AE25" i="4"/>
  <c r="AF25" i="4"/>
  <c r="D25" i="6" s="1"/>
  <c r="Y25" i="4"/>
  <c r="D25" i="9"/>
  <c r="F25" i="6"/>
  <c r="E5" i="9"/>
  <c r="D5" i="7"/>
  <c r="E13" i="9"/>
  <c r="D13" i="7"/>
  <c r="D21" i="7"/>
  <c r="E21" i="9"/>
  <c r="D29" i="7"/>
  <c r="E29" i="9"/>
  <c r="I11" i="8"/>
  <c r="E11" i="8"/>
  <c r="I19" i="8"/>
  <c r="G19" i="8"/>
  <c r="H19" i="8"/>
  <c r="G27" i="8"/>
  <c r="H27" i="8"/>
  <c r="I27" i="8"/>
  <c r="J27" i="8"/>
  <c r="A8" i="14"/>
  <c r="A6" i="10"/>
  <c r="A7" i="15"/>
  <c r="B7" i="15" s="1"/>
  <c r="C7" i="15" s="1"/>
  <c r="A15" i="15"/>
  <c r="B15" i="15" s="1"/>
  <c r="C15" i="15" s="1"/>
  <c r="A16" i="14"/>
  <c r="A14" i="10"/>
  <c r="A23" i="15"/>
  <c r="B23" i="15" s="1"/>
  <c r="C23" i="15" s="1"/>
  <c r="A22" i="10"/>
  <c r="A24" i="14"/>
  <c r="A31" i="15"/>
  <c r="B31" i="15" s="1"/>
  <c r="C31" i="15" s="1"/>
  <c r="A30" i="10"/>
  <c r="A32" i="14"/>
  <c r="L25" i="9"/>
  <c r="M25" i="9"/>
  <c r="J25" i="9"/>
  <c r="K25" i="9"/>
  <c r="X7" i="4"/>
  <c r="I7" i="9" s="1"/>
  <c r="U7" i="4"/>
  <c r="F7" i="9" s="1"/>
  <c r="W7" i="4"/>
  <c r="E7" i="8" s="1"/>
  <c r="V7" i="4"/>
  <c r="G7" i="9" s="1"/>
  <c r="Z7" i="4"/>
  <c r="Y7" i="4"/>
  <c r="AF7" i="4"/>
  <c r="AE7" i="4"/>
  <c r="AB7" i="4"/>
  <c r="AD7" i="4"/>
  <c r="AC7" i="4"/>
  <c r="AA7" i="4"/>
  <c r="X31" i="4"/>
  <c r="I31" i="9" s="1"/>
  <c r="W31" i="4"/>
  <c r="H31" i="9" s="1"/>
  <c r="V31" i="4"/>
  <c r="D31" i="8" s="1"/>
  <c r="U31" i="4"/>
  <c r="C31" i="8" s="1"/>
  <c r="AA31" i="4"/>
  <c r="AB31" i="4"/>
  <c r="C31" i="6" s="1"/>
  <c r="AE31" i="4"/>
  <c r="AC31" i="4"/>
  <c r="Y31" i="4"/>
  <c r="AD31" i="4"/>
  <c r="Z31" i="4"/>
  <c r="AF31" i="4"/>
  <c r="D31" i="6" s="1"/>
  <c r="V8" i="4"/>
  <c r="G8" i="9" s="1"/>
  <c r="X8" i="4"/>
  <c r="F8" i="8" s="1"/>
  <c r="U8" i="4"/>
  <c r="W8" i="4"/>
  <c r="H8" i="9" s="1"/>
  <c r="AF8" i="4"/>
  <c r="AC8" i="4"/>
  <c r="AB8" i="4"/>
  <c r="AA8" i="4"/>
  <c r="Z8" i="4"/>
  <c r="AE8" i="4"/>
  <c r="AD8" i="4"/>
  <c r="Y8" i="4"/>
  <c r="V10" i="4"/>
  <c r="G10" i="9" s="1"/>
  <c r="X10" i="4"/>
  <c r="F10" i="8" s="1"/>
  <c r="U10" i="4"/>
  <c r="C10" i="8" s="1"/>
  <c r="W10" i="4"/>
  <c r="H10" i="9" s="1"/>
  <c r="Z10" i="4"/>
  <c r="AA10" i="4"/>
  <c r="AE10" i="4"/>
  <c r="AC10" i="4"/>
  <c r="AD10" i="4"/>
  <c r="AB10" i="4"/>
  <c r="Y10" i="4"/>
  <c r="AF10" i="4"/>
  <c r="V26" i="4"/>
  <c r="G26" i="9" s="1"/>
  <c r="X26" i="4"/>
  <c r="C26" i="5" s="1"/>
  <c r="U26" i="4"/>
  <c r="C26" i="8" s="1"/>
  <c r="W26" i="4"/>
  <c r="H26" i="9" s="1"/>
  <c r="AF26" i="4"/>
  <c r="D26" i="6" s="1"/>
  <c r="AB26" i="4"/>
  <c r="C26" i="6" s="1"/>
  <c r="E26" i="6" s="1"/>
  <c r="AA26" i="4"/>
  <c r="AC26" i="4"/>
  <c r="AE26" i="4"/>
  <c r="AD26" i="4"/>
  <c r="Z26" i="4"/>
  <c r="Y26" i="4"/>
  <c r="E6" i="9"/>
  <c r="D6" i="7"/>
  <c r="D14" i="7"/>
  <c r="E14" i="9"/>
  <c r="E22" i="9"/>
  <c r="D22" i="7"/>
  <c r="D30" i="7"/>
  <c r="E30" i="9"/>
  <c r="I20" i="8"/>
  <c r="H20" i="8"/>
  <c r="G20" i="8"/>
  <c r="J20" i="8"/>
  <c r="I28" i="8"/>
  <c r="G28" i="8"/>
  <c r="J28" i="8"/>
  <c r="H28" i="8"/>
  <c r="A9" i="14"/>
  <c r="A8" i="15"/>
  <c r="B8" i="15" s="1"/>
  <c r="C8" i="15" s="1"/>
  <c r="A7" i="10"/>
  <c r="A17" i="14"/>
  <c r="A15" i="10"/>
  <c r="A16" i="15"/>
  <c r="B16" i="15" s="1"/>
  <c r="C16" i="15" s="1"/>
  <c r="A23" i="10"/>
  <c r="A25" i="14"/>
  <c r="A24" i="15"/>
  <c r="B24" i="15" s="1"/>
  <c r="C24" i="15" s="1"/>
  <c r="M26" i="9"/>
  <c r="J26" i="9"/>
  <c r="L26" i="9"/>
  <c r="K26" i="9"/>
  <c r="U15" i="4"/>
  <c r="F15" i="9" s="1"/>
  <c r="X15" i="4"/>
  <c r="F15" i="8" s="1"/>
  <c r="V15" i="4"/>
  <c r="D15" i="8" s="1"/>
  <c r="W15" i="4"/>
  <c r="AC15" i="4"/>
  <c r="AA15" i="4"/>
  <c r="AD15" i="4"/>
  <c r="Y15" i="4"/>
  <c r="AB15" i="4"/>
  <c r="AF15" i="4"/>
  <c r="AE15" i="4"/>
  <c r="Z15" i="4"/>
  <c r="D31" i="9"/>
  <c r="F31" i="6"/>
  <c r="E11" i="9"/>
  <c r="D11" i="7"/>
  <c r="A21" i="15"/>
  <c r="B21" i="15" s="1"/>
  <c r="C21" i="15" s="1"/>
  <c r="A22" i="14"/>
  <c r="A20" i="10"/>
  <c r="K23" i="9"/>
  <c r="L23" i="9"/>
  <c r="J23" i="9"/>
  <c r="M23" i="9"/>
  <c r="A33" i="14"/>
  <c r="A31" i="10"/>
  <c r="AE31" i="10" s="1"/>
  <c r="A32" i="15"/>
  <c r="B32" i="15" s="1"/>
  <c r="C32" i="15" s="1"/>
  <c r="D3" i="8"/>
  <c r="G3" i="9"/>
  <c r="M3" i="9"/>
  <c r="D19" i="9"/>
  <c r="F19" i="6"/>
  <c r="F27" i="6"/>
  <c r="D27" i="9"/>
  <c r="E7" i="9"/>
  <c r="D7" i="7"/>
  <c r="E15" i="9"/>
  <c r="D15" i="7"/>
  <c r="D23" i="7"/>
  <c r="E23" i="9"/>
  <c r="E31" i="9"/>
  <c r="D31" i="7"/>
  <c r="H21" i="8"/>
  <c r="I21" i="8"/>
  <c r="G21" i="8"/>
  <c r="J21" i="8"/>
  <c r="J29" i="8"/>
  <c r="H29" i="8"/>
  <c r="I29" i="8"/>
  <c r="G29" i="8"/>
  <c r="A8" i="10"/>
  <c r="A9" i="15"/>
  <c r="B9" i="15" s="1"/>
  <c r="C9" i="15" s="1"/>
  <c r="A10" i="14"/>
  <c r="A17" i="15"/>
  <c r="B17" i="15" s="1"/>
  <c r="C17" i="15" s="1"/>
  <c r="A16" i="10"/>
  <c r="A18" i="14"/>
  <c r="A25" i="15"/>
  <c r="B25" i="15" s="1"/>
  <c r="C25" i="15" s="1"/>
  <c r="A26" i="14"/>
  <c r="A24" i="10"/>
  <c r="A32" i="10"/>
  <c r="A34" i="14"/>
  <c r="A33" i="15"/>
  <c r="B33" i="15" s="1"/>
  <c r="C33" i="15" s="1"/>
  <c r="L11" i="9"/>
  <c r="H11" i="9"/>
  <c r="L19" i="9"/>
  <c r="K19" i="9"/>
  <c r="M19" i="9"/>
  <c r="J19" i="9"/>
  <c r="J27" i="9"/>
  <c r="M27" i="9"/>
  <c r="L27" i="9"/>
  <c r="K27" i="9"/>
  <c r="A29" i="15"/>
  <c r="B29" i="15" s="1"/>
  <c r="C29" i="15" s="1"/>
  <c r="A30" i="14"/>
  <c r="A28" i="10"/>
  <c r="C3" i="8"/>
  <c r="F3" i="9"/>
  <c r="C3" i="9"/>
  <c r="D3" i="5"/>
  <c r="D20" i="9"/>
  <c r="F20" i="6"/>
  <c r="F28" i="6"/>
  <c r="D28" i="9"/>
  <c r="E8" i="9"/>
  <c r="D8" i="7"/>
  <c r="E16" i="9"/>
  <c r="D16" i="7"/>
  <c r="E24" i="9"/>
  <c r="D24" i="7"/>
  <c r="D32" i="7"/>
  <c r="E32" i="9"/>
  <c r="H22" i="8"/>
  <c r="J22" i="8"/>
  <c r="G22" i="8"/>
  <c r="J30" i="8"/>
  <c r="I30" i="8"/>
  <c r="G30" i="8"/>
  <c r="H30" i="8"/>
  <c r="A9" i="10"/>
  <c r="A10" i="15"/>
  <c r="B10" i="15" s="1"/>
  <c r="C10" i="15" s="1"/>
  <c r="A11" i="14"/>
  <c r="A18" i="15"/>
  <c r="B18" i="15" s="1"/>
  <c r="C18" i="15" s="1"/>
  <c r="A19" i="14"/>
  <c r="A17" i="10"/>
  <c r="A27" i="14"/>
  <c r="A26" i="15"/>
  <c r="B26" i="15" s="1"/>
  <c r="C26" i="15" s="1"/>
  <c r="A25" i="10"/>
  <c r="L20" i="9"/>
  <c r="M20" i="9"/>
  <c r="J20" i="9"/>
  <c r="K20" i="9"/>
  <c r="L28" i="9"/>
  <c r="J28" i="9"/>
  <c r="M28" i="9"/>
  <c r="K28" i="9"/>
  <c r="E19" i="9"/>
  <c r="D19" i="7"/>
  <c r="M31" i="9"/>
  <c r="J31" i="9"/>
  <c r="L31" i="9"/>
  <c r="K31" i="9"/>
  <c r="V24" i="4"/>
  <c r="G24" i="9" s="1"/>
  <c r="X24" i="4"/>
  <c r="F24" i="8" s="1"/>
  <c r="U24" i="4"/>
  <c r="C24" i="8" s="1"/>
  <c r="W24" i="4"/>
  <c r="H24" i="9" s="1"/>
  <c r="AB24" i="4"/>
  <c r="J24" i="8" s="1"/>
  <c r="AC24" i="4"/>
  <c r="AD24" i="4"/>
  <c r="AE24" i="4"/>
  <c r="AF24" i="4"/>
  <c r="D24" i="6" s="1"/>
  <c r="E24" i="6" s="1"/>
  <c r="Z24" i="4"/>
  <c r="H24" i="8" s="1"/>
  <c r="AA24" i="4"/>
  <c r="Y24" i="4"/>
  <c r="U18" i="4"/>
  <c r="F18" i="9" s="1"/>
  <c r="W18" i="4"/>
  <c r="C18" i="5" s="1"/>
  <c r="V18" i="4"/>
  <c r="D18" i="8" s="1"/>
  <c r="X18" i="4"/>
  <c r="F18" i="8" s="1"/>
  <c r="AD18" i="4"/>
  <c r="AF18" i="4"/>
  <c r="AA18" i="4"/>
  <c r="C18" i="6" s="1"/>
  <c r="AE18" i="4"/>
  <c r="D18" i="6" s="1"/>
  <c r="Z18" i="4"/>
  <c r="AB18" i="4"/>
  <c r="AC18" i="4"/>
  <c r="Y18" i="4"/>
  <c r="L18" i="9"/>
  <c r="H18" i="9"/>
  <c r="W11" i="4"/>
  <c r="C11" i="5" s="1"/>
  <c r="V11" i="4"/>
  <c r="G11" i="9" s="1"/>
  <c r="U11" i="4"/>
  <c r="C11" i="8" s="1"/>
  <c r="X11" i="4"/>
  <c r="F11" i="8" s="1"/>
  <c r="AF11" i="4"/>
  <c r="AC11" i="4"/>
  <c r="AA11" i="4"/>
  <c r="C11" i="6" s="1"/>
  <c r="Z11" i="4"/>
  <c r="AE11" i="4"/>
  <c r="D11" i="6" s="1"/>
  <c r="AB11" i="4"/>
  <c r="AD11" i="4"/>
  <c r="Y11" i="4"/>
  <c r="V19" i="4"/>
  <c r="D19" i="8" s="1"/>
  <c r="U19" i="4"/>
  <c r="F19" i="9" s="1"/>
  <c r="X19" i="4"/>
  <c r="F19" i="8" s="1"/>
  <c r="W19" i="4"/>
  <c r="AA19" i="4"/>
  <c r="Z19" i="4"/>
  <c r="AB19" i="4"/>
  <c r="J19" i="8" s="1"/>
  <c r="AE19" i="4"/>
  <c r="AF19" i="4"/>
  <c r="Y19" i="4"/>
  <c r="AD19" i="4"/>
  <c r="AC19" i="4"/>
  <c r="V27" i="4"/>
  <c r="G27" i="9" s="1"/>
  <c r="U27" i="4"/>
  <c r="F27" i="9" s="1"/>
  <c r="X27" i="4"/>
  <c r="I27" i="9" s="1"/>
  <c r="W27" i="4"/>
  <c r="E27" i="8" s="1"/>
  <c r="Z27" i="4"/>
  <c r="AE27" i="4"/>
  <c r="AB27" i="4"/>
  <c r="C27" i="6" s="1"/>
  <c r="AF27" i="4"/>
  <c r="D27" i="6" s="1"/>
  <c r="AA27" i="4"/>
  <c r="AC27" i="4"/>
  <c r="AD27" i="4"/>
  <c r="Y27" i="4"/>
  <c r="X4" i="4"/>
  <c r="F4" i="8" s="1"/>
  <c r="U4" i="4"/>
  <c r="F4" i="9" s="1"/>
  <c r="W4" i="4"/>
  <c r="E4" i="8" s="1"/>
  <c r="V4" i="4"/>
  <c r="D4" i="8" s="1"/>
  <c r="AC4" i="4"/>
  <c r="Z4" i="4"/>
  <c r="AB4" i="4"/>
  <c r="AF4" i="4"/>
  <c r="Y4" i="4"/>
  <c r="AD4" i="4"/>
  <c r="AA4" i="4"/>
  <c r="AE4" i="4"/>
  <c r="U12" i="4"/>
  <c r="C12" i="8" s="1"/>
  <c r="V12" i="4"/>
  <c r="D12" i="8" s="1"/>
  <c r="X12" i="4"/>
  <c r="W12" i="4"/>
  <c r="H12" i="9" s="1"/>
  <c r="AC12" i="4"/>
  <c r="AB12" i="4"/>
  <c r="Z12" i="4"/>
  <c r="AA12" i="4"/>
  <c r="AF12" i="4"/>
  <c r="AE12" i="4"/>
  <c r="Y12" i="4"/>
  <c r="AD12" i="4"/>
  <c r="U20" i="4"/>
  <c r="C20" i="8" s="1"/>
  <c r="W20" i="4"/>
  <c r="X20" i="4"/>
  <c r="I20" i="9" s="1"/>
  <c r="V20" i="4"/>
  <c r="G20" i="9" s="1"/>
  <c r="Y20" i="4"/>
  <c r="AE20" i="4"/>
  <c r="AF20" i="4"/>
  <c r="Z20" i="4"/>
  <c r="AC20" i="4"/>
  <c r="AD20" i="4"/>
  <c r="AA20" i="4"/>
  <c r="AB20" i="4"/>
  <c r="V28" i="4"/>
  <c r="D28" i="8" s="1"/>
  <c r="X28" i="4"/>
  <c r="F28" i="8" s="1"/>
  <c r="U28" i="4"/>
  <c r="C28" i="8" s="1"/>
  <c r="W28" i="4"/>
  <c r="E28" i="8" s="1"/>
  <c r="Z28" i="4"/>
  <c r="AC28" i="4"/>
  <c r="AB28" i="4"/>
  <c r="C28" i="6" s="1"/>
  <c r="Y28" i="4"/>
  <c r="AE28" i="4"/>
  <c r="AD28" i="4"/>
  <c r="AF28" i="4"/>
  <c r="D28" i="6" s="1"/>
  <c r="AA28" i="4"/>
  <c r="U5" i="4"/>
  <c r="C5" i="8" s="1"/>
  <c r="X5" i="4"/>
  <c r="W5" i="4"/>
  <c r="H5" i="9" s="1"/>
  <c r="V5" i="4"/>
  <c r="G5" i="9" s="1"/>
  <c r="AD5" i="4"/>
  <c r="AA5" i="4"/>
  <c r="Z5" i="4"/>
  <c r="AE5" i="4"/>
  <c r="AB5" i="4"/>
  <c r="AF5" i="4"/>
  <c r="Y5" i="4"/>
  <c r="AC5" i="4"/>
  <c r="U13" i="4"/>
  <c r="C13" i="8" s="1"/>
  <c r="W13" i="4"/>
  <c r="E13" i="8" s="1"/>
  <c r="X13" i="4"/>
  <c r="I13" i="9" s="1"/>
  <c r="V13" i="4"/>
  <c r="G13" i="9" s="1"/>
  <c r="AA13" i="4"/>
  <c r="Y13" i="4"/>
  <c r="Z13" i="4"/>
  <c r="AC13" i="4"/>
  <c r="AB13" i="4"/>
  <c r="AE13" i="4"/>
  <c r="AD13" i="4"/>
  <c r="AF13" i="4"/>
  <c r="V21" i="4"/>
  <c r="U21" i="4"/>
  <c r="C21" i="8" s="1"/>
  <c r="W21" i="4"/>
  <c r="E21" i="8" s="1"/>
  <c r="X21" i="4"/>
  <c r="F21" i="8" s="1"/>
  <c r="Y21" i="4"/>
  <c r="AC21" i="4"/>
  <c r="AF21" i="4"/>
  <c r="AE21" i="4"/>
  <c r="Z21" i="4"/>
  <c r="AD21" i="4"/>
  <c r="AB21" i="4"/>
  <c r="AA21" i="4"/>
  <c r="W29" i="4"/>
  <c r="E29" i="8" s="1"/>
  <c r="V29" i="4"/>
  <c r="D29" i="8" s="1"/>
  <c r="X29" i="4"/>
  <c r="F29" i="8" s="1"/>
  <c r="U29" i="4"/>
  <c r="C29" i="8" s="1"/>
  <c r="AD29" i="4"/>
  <c r="AF29" i="4"/>
  <c r="D29" i="6" s="1"/>
  <c r="AE29" i="4"/>
  <c r="Z29" i="4"/>
  <c r="AB29" i="4"/>
  <c r="C29" i="6" s="1"/>
  <c r="Y29" i="4"/>
  <c r="AA29" i="4"/>
  <c r="AC29" i="4"/>
  <c r="F3" i="8"/>
  <c r="I3" i="9"/>
  <c r="G3" i="8"/>
  <c r="J3" i="9"/>
  <c r="D21" i="9"/>
  <c r="F21" i="6"/>
  <c r="F29" i="6"/>
  <c r="D29" i="9"/>
  <c r="E9" i="9"/>
  <c r="D9" i="7"/>
  <c r="E17" i="9"/>
  <c r="D17" i="7"/>
  <c r="D25" i="7"/>
  <c r="E25" i="9"/>
  <c r="H23" i="8"/>
  <c r="I23" i="8"/>
  <c r="J23" i="8"/>
  <c r="G23" i="8"/>
  <c r="J31" i="8"/>
  <c r="G31" i="8"/>
  <c r="H31" i="8"/>
  <c r="I31" i="8"/>
  <c r="A12" i="14"/>
  <c r="A11" i="15"/>
  <c r="B11" i="15" s="1"/>
  <c r="C11" i="15" s="1"/>
  <c r="A10" i="10"/>
  <c r="A20" i="14"/>
  <c r="A19" i="15"/>
  <c r="B19" i="15" s="1"/>
  <c r="C19" i="15" s="1"/>
  <c r="A18" i="10"/>
  <c r="A27" i="15"/>
  <c r="B27" i="15" s="1"/>
  <c r="C27" i="15" s="1"/>
  <c r="A28" i="14"/>
  <c r="A26" i="10"/>
  <c r="K21" i="9"/>
  <c r="L21" i="9"/>
  <c r="M21" i="9"/>
  <c r="J21" i="9"/>
  <c r="M29" i="9"/>
  <c r="K29" i="9"/>
  <c r="L29" i="9"/>
  <c r="J29" i="9"/>
  <c r="U23" i="4"/>
  <c r="C23" i="8" s="1"/>
  <c r="X23" i="4"/>
  <c r="F23" i="8" s="1"/>
  <c r="V23" i="4"/>
  <c r="D23" i="8" s="1"/>
  <c r="W23" i="4"/>
  <c r="E23" i="8" s="1"/>
  <c r="AC23" i="4"/>
  <c r="AB23" i="4"/>
  <c r="C23" i="6" s="1"/>
  <c r="AA23" i="4"/>
  <c r="Z23" i="4"/>
  <c r="AD23" i="4"/>
  <c r="AE23" i="4"/>
  <c r="AF23" i="4"/>
  <c r="D23" i="6" s="1"/>
  <c r="Y23" i="4"/>
  <c r="I25" i="8"/>
  <c r="J25" i="8"/>
  <c r="H25" i="8"/>
  <c r="G25" i="8"/>
  <c r="V6" i="4"/>
  <c r="D6" i="8" s="1"/>
  <c r="X6" i="4"/>
  <c r="I6" i="9" s="1"/>
  <c r="U6" i="4"/>
  <c r="F6" i="9" s="1"/>
  <c r="W6" i="4"/>
  <c r="E6" i="8" s="1"/>
  <c r="AD6" i="4"/>
  <c r="Y6" i="4"/>
  <c r="AF6" i="4"/>
  <c r="AB6" i="4"/>
  <c r="AE6" i="4"/>
  <c r="AC6" i="4"/>
  <c r="AA6" i="4"/>
  <c r="Z6" i="4"/>
  <c r="U14" i="4"/>
  <c r="F14" i="9" s="1"/>
  <c r="W14" i="4"/>
  <c r="E14" i="8" s="1"/>
  <c r="V14" i="4"/>
  <c r="D14" i="8" s="1"/>
  <c r="X14" i="4"/>
  <c r="F14" i="8" s="1"/>
  <c r="AB14" i="4"/>
  <c r="AF14" i="4"/>
  <c r="Y14" i="4"/>
  <c r="AC14" i="4"/>
  <c r="AA14" i="4"/>
  <c r="AD14" i="4"/>
  <c r="AE14" i="4"/>
  <c r="Z14" i="4"/>
  <c r="V22" i="4"/>
  <c r="X22" i="4"/>
  <c r="F22" i="8" s="1"/>
  <c r="U22" i="4"/>
  <c r="F22" i="9" s="1"/>
  <c r="W22" i="4"/>
  <c r="H22" i="9" s="1"/>
  <c r="AF22" i="4"/>
  <c r="Z22" i="4"/>
  <c r="AD22" i="4"/>
  <c r="Y22" i="4"/>
  <c r="AB22" i="4"/>
  <c r="AC22" i="4"/>
  <c r="AE22" i="4"/>
  <c r="AA22" i="4"/>
  <c r="I22" i="8" s="1"/>
  <c r="X30" i="4"/>
  <c r="I30" i="9" s="1"/>
  <c r="V30" i="4"/>
  <c r="D30" i="8" s="1"/>
  <c r="W30" i="4"/>
  <c r="E30" i="8" s="1"/>
  <c r="U30" i="4"/>
  <c r="C30" i="8" s="1"/>
  <c r="AF30" i="4"/>
  <c r="D30" i="6" s="1"/>
  <c r="Y30" i="4"/>
  <c r="Z30" i="4"/>
  <c r="AB30" i="4"/>
  <c r="C30" i="6" s="1"/>
  <c r="AE30" i="4"/>
  <c r="AD30" i="4"/>
  <c r="AA30" i="4"/>
  <c r="AC30" i="4"/>
  <c r="H3" i="8"/>
  <c r="K3" i="9"/>
  <c r="F22" i="6"/>
  <c r="D22" i="9"/>
  <c r="D30" i="9"/>
  <c r="F30" i="6"/>
  <c r="E10" i="9"/>
  <c r="D10" i="7"/>
  <c r="D18" i="7"/>
  <c r="E18" i="9"/>
  <c r="E26" i="9"/>
  <c r="D26" i="7"/>
  <c r="H16" i="8"/>
  <c r="D16" i="8"/>
  <c r="I24" i="8"/>
  <c r="G24" i="8"/>
  <c r="J32" i="8"/>
  <c r="H32" i="8"/>
  <c r="G32" i="8"/>
  <c r="I32" i="8"/>
  <c r="A11" i="10"/>
  <c r="A12" i="15"/>
  <c r="B12" i="15" s="1"/>
  <c r="C12" i="15" s="1"/>
  <c r="A13" i="14"/>
  <c r="A19" i="10"/>
  <c r="A20" i="15"/>
  <c r="B20" i="15" s="1"/>
  <c r="C20" i="15" s="1"/>
  <c r="A21" i="14"/>
  <c r="A29" i="14"/>
  <c r="A27" i="10"/>
  <c r="A28" i="15"/>
  <c r="B28" i="15" s="1"/>
  <c r="C28" i="15" s="1"/>
  <c r="K22" i="9"/>
  <c r="L22" i="9"/>
  <c r="J22" i="9"/>
  <c r="M22" i="9"/>
  <c r="M30" i="9"/>
  <c r="J30" i="9"/>
  <c r="L30" i="9"/>
  <c r="K30" i="9"/>
  <c r="D17" i="6" l="1"/>
  <c r="H16" i="9"/>
  <c r="J17" i="9"/>
  <c r="C17" i="5"/>
  <c r="C13" i="6"/>
  <c r="D15" i="6"/>
  <c r="F17" i="9"/>
  <c r="D13" i="6"/>
  <c r="C17" i="6"/>
  <c r="E17" i="6" s="1"/>
  <c r="D17" i="9" s="1"/>
  <c r="C17" i="8"/>
  <c r="C15" i="5"/>
  <c r="C15" i="9" s="1"/>
  <c r="G17" i="8"/>
  <c r="J14" i="9"/>
  <c r="E15" i="8"/>
  <c r="C12" i="5"/>
  <c r="D12" i="5" s="1"/>
  <c r="C15" i="6"/>
  <c r="I15" i="8"/>
  <c r="L15" i="9"/>
  <c r="C14" i="6"/>
  <c r="H15" i="9"/>
  <c r="C7" i="8"/>
  <c r="C14" i="5"/>
  <c r="D14" i="5" s="1"/>
  <c r="D14" i="6"/>
  <c r="C14" i="8"/>
  <c r="G14" i="8"/>
  <c r="C10" i="5"/>
  <c r="D10" i="5" s="1"/>
  <c r="L10" i="9"/>
  <c r="K13" i="9"/>
  <c r="C12" i="6"/>
  <c r="H13" i="8"/>
  <c r="C13" i="5"/>
  <c r="D13" i="5" s="1"/>
  <c r="D13" i="8"/>
  <c r="I12" i="9"/>
  <c r="J12" i="8"/>
  <c r="D12" i="6"/>
  <c r="F12" i="8"/>
  <c r="M12" i="9"/>
  <c r="E10" i="8"/>
  <c r="C9" i="5"/>
  <c r="D9" i="5" s="1"/>
  <c r="C9" i="6"/>
  <c r="M5" i="9"/>
  <c r="C5" i="5"/>
  <c r="D5" i="5" s="1"/>
  <c r="C9" i="8"/>
  <c r="C6" i="6"/>
  <c r="C8" i="6"/>
  <c r="D10" i="6"/>
  <c r="C8" i="5"/>
  <c r="D8" i="5" s="1"/>
  <c r="D7" i="6"/>
  <c r="C10" i="6"/>
  <c r="D9" i="6"/>
  <c r="I10" i="8"/>
  <c r="I5" i="9"/>
  <c r="G9" i="8"/>
  <c r="J5" i="8"/>
  <c r="J9" i="9"/>
  <c r="F9" i="9"/>
  <c r="D6" i="6"/>
  <c r="F8" i="9"/>
  <c r="J8" i="9"/>
  <c r="G8" i="8"/>
  <c r="C8" i="8"/>
  <c r="D8" i="6"/>
  <c r="C7" i="6"/>
  <c r="C7" i="5"/>
  <c r="D7" i="5" s="1"/>
  <c r="J7" i="9"/>
  <c r="G7" i="8"/>
  <c r="C6" i="5"/>
  <c r="D6" i="5" s="1"/>
  <c r="M6" i="9"/>
  <c r="F6" i="8"/>
  <c r="J6" i="8"/>
  <c r="D5" i="6"/>
  <c r="F5" i="8"/>
  <c r="D4" i="6"/>
  <c r="C5" i="6"/>
  <c r="C4" i="6"/>
  <c r="M4" i="9"/>
  <c r="J4" i="8"/>
  <c r="C4" i="5"/>
  <c r="C4" i="9" s="1"/>
  <c r="I4" i="9"/>
  <c r="J16" i="8"/>
  <c r="C24" i="6"/>
  <c r="G16" i="8"/>
  <c r="E25" i="8"/>
  <c r="D25" i="8"/>
  <c r="H7" i="9"/>
  <c r="F16" i="8"/>
  <c r="D8" i="8"/>
  <c r="D7" i="8"/>
  <c r="H9" i="8"/>
  <c r="F5" i="9"/>
  <c r="H7" i="8"/>
  <c r="M16" i="9"/>
  <c r="J8" i="8"/>
  <c r="L4" i="9"/>
  <c r="K9" i="9"/>
  <c r="E24" i="8"/>
  <c r="L13" i="9"/>
  <c r="J11" i="8"/>
  <c r="F32" i="9"/>
  <c r="C20" i="5"/>
  <c r="C20" i="9" s="1"/>
  <c r="H15" i="8"/>
  <c r="F10" i="9"/>
  <c r="J10" i="9"/>
  <c r="J16" i="9"/>
  <c r="F31" i="8"/>
  <c r="F3" i="6"/>
  <c r="K12" i="9"/>
  <c r="H9" i="9"/>
  <c r="L8" i="9"/>
  <c r="H5" i="8"/>
  <c r="G31" i="9"/>
  <c r="I26" i="9"/>
  <c r="M15" i="9"/>
  <c r="K7" i="9"/>
  <c r="J17" i="8"/>
  <c r="M9" i="9"/>
  <c r="D24" i="8"/>
  <c r="C22" i="8"/>
  <c r="G17" i="9"/>
  <c r="L14" i="9"/>
  <c r="D20" i="6"/>
  <c r="H4" i="8"/>
  <c r="J7" i="8"/>
  <c r="E31" i="8"/>
  <c r="J13" i="9"/>
  <c r="F29" i="9"/>
  <c r="J13" i="8"/>
  <c r="K5" i="9"/>
  <c r="E18" i="6"/>
  <c r="F18" i="6" s="1"/>
  <c r="L16" i="9"/>
  <c r="I12" i="8"/>
  <c r="E16" i="6"/>
  <c r="D16" i="9" s="1"/>
  <c r="I8" i="8"/>
  <c r="C22" i="5"/>
  <c r="D22" i="5" s="1"/>
  <c r="M14" i="9"/>
  <c r="L6" i="9"/>
  <c r="K18" i="9"/>
  <c r="K15" i="9"/>
  <c r="K10" i="9"/>
  <c r="I7" i="8"/>
  <c r="G13" i="8"/>
  <c r="G12" i="8"/>
  <c r="H8" i="8"/>
  <c r="K17" i="9"/>
  <c r="I9" i="8"/>
  <c r="G32" i="9"/>
  <c r="C32" i="5"/>
  <c r="D32" i="5" s="1"/>
  <c r="J18" i="8"/>
  <c r="H6" i="9"/>
  <c r="J6" i="9"/>
  <c r="K6" i="9"/>
  <c r="E22" i="8"/>
  <c r="J15" i="9"/>
  <c r="L17" i="9"/>
  <c r="I32" i="9"/>
  <c r="G5" i="8"/>
  <c r="G14" i="9"/>
  <c r="H6" i="8"/>
  <c r="J5" i="9"/>
  <c r="F7" i="8"/>
  <c r="D21" i="6"/>
  <c r="H12" i="8"/>
  <c r="C19" i="5"/>
  <c r="D19" i="5" s="1"/>
  <c r="H11" i="8"/>
  <c r="H18" i="8"/>
  <c r="H20" i="9"/>
  <c r="C19" i="8"/>
  <c r="I17" i="8"/>
  <c r="G30" i="9"/>
  <c r="H14" i="9"/>
  <c r="H21" i="9"/>
  <c r="C15" i="8"/>
  <c r="C21" i="5"/>
  <c r="D21" i="5" s="1"/>
  <c r="I13" i="8"/>
  <c r="E11" i="6"/>
  <c r="D11" i="9" s="1"/>
  <c r="M18" i="9"/>
  <c r="F31" i="9"/>
  <c r="H28" i="9"/>
  <c r="I19" i="9"/>
  <c r="H10" i="8"/>
  <c r="K8" i="9"/>
  <c r="L9" i="9"/>
  <c r="F16" i="9"/>
  <c r="E26" i="8"/>
  <c r="J15" i="8"/>
  <c r="H30" i="9"/>
  <c r="I21" i="9"/>
  <c r="C28" i="5"/>
  <c r="C28" i="9" s="1"/>
  <c r="G4" i="8"/>
  <c r="I28" i="9"/>
  <c r="J9" i="8"/>
  <c r="G15" i="8"/>
  <c r="M7" i="9"/>
  <c r="I16" i="8"/>
  <c r="C30" i="5"/>
  <c r="C30" i="9" s="1"/>
  <c r="C27" i="5"/>
  <c r="C27" i="9" s="1"/>
  <c r="M11" i="9"/>
  <c r="K4" i="9"/>
  <c r="G6" i="8"/>
  <c r="G10" i="8"/>
  <c r="M8" i="9"/>
  <c r="L7" i="9"/>
  <c r="G9" i="9"/>
  <c r="I15" i="9"/>
  <c r="E8" i="8"/>
  <c r="E32" i="8"/>
  <c r="K14" i="9"/>
  <c r="I29" i="9"/>
  <c r="M13" i="9"/>
  <c r="I5" i="8"/>
  <c r="J12" i="9"/>
  <c r="D19" i="6"/>
  <c r="G11" i="8"/>
  <c r="H4" i="9"/>
  <c r="C6" i="8"/>
  <c r="E5" i="8"/>
  <c r="M10" i="9"/>
  <c r="I17" i="9"/>
  <c r="L12" i="9"/>
  <c r="G18" i="8"/>
  <c r="D5" i="8"/>
  <c r="G23" i="9"/>
  <c r="F24" i="6"/>
  <c r="D24" i="9"/>
  <c r="F26" i="6"/>
  <c r="D26" i="9"/>
  <c r="E12" i="8"/>
  <c r="I25" i="9"/>
  <c r="AA14" i="10"/>
  <c r="R14" i="10"/>
  <c r="Q14" i="10"/>
  <c r="U14" i="10"/>
  <c r="Y14" i="10"/>
  <c r="AB14" i="10"/>
  <c r="O14" i="10"/>
  <c r="AC14" i="10"/>
  <c r="V14" i="10"/>
  <c r="W14" i="10"/>
  <c r="S14" i="10"/>
  <c r="AE14" i="10"/>
  <c r="Z14" i="10"/>
  <c r="AD14" i="10"/>
  <c r="P14" i="10"/>
  <c r="X14" i="10"/>
  <c r="T14" i="10"/>
  <c r="N14" i="10"/>
  <c r="AD29" i="10"/>
  <c r="AE29" i="10"/>
  <c r="AC29" i="10"/>
  <c r="I7" i="14"/>
  <c r="A10" i="19"/>
  <c r="B10" i="19" s="1"/>
  <c r="D7" i="20" s="1"/>
  <c r="G7" i="14"/>
  <c r="H7" i="14" s="1"/>
  <c r="A15" i="17"/>
  <c r="A15" i="18"/>
  <c r="B15" i="18" s="1"/>
  <c r="C7" i="20" s="1"/>
  <c r="B7" i="14"/>
  <c r="C7" i="14"/>
  <c r="E7" i="14" s="1"/>
  <c r="F7" i="14" s="1"/>
  <c r="J10" i="8"/>
  <c r="A9" i="19"/>
  <c r="B9" i="19" s="1"/>
  <c r="A14" i="17"/>
  <c r="A14" i="18"/>
  <c r="B14" i="18" s="1"/>
  <c r="G6" i="14"/>
  <c r="H6" i="14" s="1"/>
  <c r="B6" i="14"/>
  <c r="I6" i="14"/>
  <c r="C6" i="14"/>
  <c r="D6" i="14" s="1"/>
  <c r="F30" i="9"/>
  <c r="I22" i="9"/>
  <c r="I14" i="9"/>
  <c r="I13" i="14"/>
  <c r="A16" i="19"/>
  <c r="B16" i="19" s="1"/>
  <c r="D13" i="20" s="1"/>
  <c r="A21" i="17"/>
  <c r="A21" i="18"/>
  <c r="B21" i="18" s="1"/>
  <c r="C13" i="20" s="1"/>
  <c r="B13" i="14"/>
  <c r="G13" i="14"/>
  <c r="H13" i="14" s="1"/>
  <c r="C13" i="14"/>
  <c r="D13" i="14" s="1"/>
  <c r="D22" i="6"/>
  <c r="C23" i="5"/>
  <c r="F21" i="9"/>
  <c r="F13" i="9"/>
  <c r="W10" i="10"/>
  <c r="T10" i="10"/>
  <c r="AA10" i="10"/>
  <c r="X10" i="10"/>
  <c r="AE10" i="10"/>
  <c r="Q10" i="10"/>
  <c r="Z10" i="10"/>
  <c r="M10" i="10"/>
  <c r="Y10" i="10"/>
  <c r="AC10" i="10"/>
  <c r="U10" i="10"/>
  <c r="AB10" i="10"/>
  <c r="AD10" i="10"/>
  <c r="N10" i="10"/>
  <c r="J10" i="10"/>
  <c r="K10" i="10"/>
  <c r="L10" i="10"/>
  <c r="P10" i="10"/>
  <c r="V10" i="10"/>
  <c r="O10" i="10"/>
  <c r="R10" i="10"/>
  <c r="S10" i="10"/>
  <c r="J18" i="9"/>
  <c r="C18" i="9"/>
  <c r="D18" i="5"/>
  <c r="G28" i="9"/>
  <c r="B27" i="14"/>
  <c r="A30" i="19"/>
  <c r="B30" i="19" s="1"/>
  <c r="D27" i="20" s="1"/>
  <c r="G27" i="14"/>
  <c r="I27" i="14"/>
  <c r="A35" i="17"/>
  <c r="A35" i="18"/>
  <c r="B35" i="18" s="1"/>
  <c r="C27" i="20" s="1"/>
  <c r="H27" i="14"/>
  <c r="C27" i="14"/>
  <c r="E27" i="14"/>
  <c r="F27" i="14" s="1"/>
  <c r="D27" i="14"/>
  <c r="D22" i="8"/>
  <c r="H27" i="9"/>
  <c r="H19" i="9"/>
  <c r="F13" i="8"/>
  <c r="F23" i="9"/>
  <c r="D15" i="5"/>
  <c r="F26" i="9"/>
  <c r="A12" i="19"/>
  <c r="B12" i="19" s="1"/>
  <c r="D9" i="20" s="1"/>
  <c r="G9" i="14"/>
  <c r="H9" i="14" s="1"/>
  <c r="A17" i="17"/>
  <c r="B9" i="14"/>
  <c r="I9" i="14"/>
  <c r="A17" i="18"/>
  <c r="B17" i="18" s="1"/>
  <c r="C9" i="20" s="1"/>
  <c r="C9" i="14"/>
  <c r="E9" i="14" s="1"/>
  <c r="F9" i="14" s="1"/>
  <c r="F20" i="8"/>
  <c r="I16" i="14"/>
  <c r="B16" i="14"/>
  <c r="A24" i="18"/>
  <c r="B24" i="18" s="1"/>
  <c r="C16" i="20" s="1"/>
  <c r="A19" i="19"/>
  <c r="B19" i="19" s="1"/>
  <c r="D16" i="20" s="1"/>
  <c r="A24" i="17"/>
  <c r="G16" i="14"/>
  <c r="H16" i="14" s="1"/>
  <c r="C16" i="14"/>
  <c r="E16" i="14" s="1"/>
  <c r="F16" i="14" s="1"/>
  <c r="C27" i="8"/>
  <c r="E19" i="8"/>
  <c r="G15" i="9"/>
  <c r="B5" i="15"/>
  <c r="D5" i="15" s="1"/>
  <c r="D6" i="15" s="1"/>
  <c r="D7" i="15" s="1"/>
  <c r="D8" i="15" s="1"/>
  <c r="D9" i="15" s="1"/>
  <c r="D10" i="15" s="1"/>
  <c r="D11" i="15" s="1"/>
  <c r="D12" i="15" s="1"/>
  <c r="D13" i="15" s="1"/>
  <c r="D14" i="15" s="1"/>
  <c r="D15" i="15" s="1"/>
  <c r="D16" i="15" s="1"/>
  <c r="D17" i="15" s="1"/>
  <c r="D18" i="15" s="1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G18" i="9"/>
  <c r="J4" i="9"/>
  <c r="AC17" i="10"/>
  <c r="V17" i="10"/>
  <c r="T17" i="10"/>
  <c r="AA17" i="10"/>
  <c r="R17" i="10"/>
  <c r="S17" i="10"/>
  <c r="AD17" i="10"/>
  <c r="U17" i="10"/>
  <c r="X17" i="10"/>
  <c r="W17" i="10"/>
  <c r="Z17" i="10"/>
  <c r="AB17" i="10"/>
  <c r="Q17" i="10"/>
  <c r="AE17" i="10"/>
  <c r="Y17" i="10"/>
  <c r="AE28" i="10"/>
  <c r="AB28" i="10"/>
  <c r="AD28" i="10"/>
  <c r="AC28" i="10"/>
  <c r="B34" i="14"/>
  <c r="G34" i="14"/>
  <c r="I34" i="14"/>
  <c r="A42" i="18"/>
  <c r="B42" i="18" s="1"/>
  <c r="C34" i="20" s="1"/>
  <c r="A37" i="19"/>
  <c r="B37" i="19" s="1"/>
  <c r="D34" i="20" s="1"/>
  <c r="A42" i="17"/>
  <c r="H34" i="14"/>
  <c r="C34" i="14"/>
  <c r="D34" i="14"/>
  <c r="E34" i="14"/>
  <c r="F34" i="14" s="1"/>
  <c r="I10" i="14"/>
  <c r="A18" i="18"/>
  <c r="B18" i="18" s="1"/>
  <c r="C10" i="20" s="1"/>
  <c r="B10" i="14"/>
  <c r="A13" i="19"/>
  <c r="B13" i="19" s="1"/>
  <c r="D10" i="20" s="1"/>
  <c r="G10" i="14"/>
  <c r="H10" i="14" s="1"/>
  <c r="A18" i="17"/>
  <c r="C10" i="14"/>
  <c r="E10" i="14" s="1"/>
  <c r="F10" i="14" s="1"/>
  <c r="H23" i="9"/>
  <c r="A33" i="18"/>
  <c r="B33" i="18" s="1"/>
  <c r="C25" i="20" s="1"/>
  <c r="A28" i="19"/>
  <c r="B28" i="19" s="1"/>
  <c r="D25" i="20" s="1"/>
  <c r="A33" i="17"/>
  <c r="G25" i="14"/>
  <c r="B25" i="14"/>
  <c r="I25" i="14"/>
  <c r="H25" i="14"/>
  <c r="C25" i="14"/>
  <c r="E25" i="14"/>
  <c r="F25" i="14" s="1"/>
  <c r="D25" i="14"/>
  <c r="D20" i="8"/>
  <c r="A40" i="18"/>
  <c r="B40" i="18" s="1"/>
  <c r="C32" i="20" s="1"/>
  <c r="A40" i="17"/>
  <c r="I32" i="14"/>
  <c r="A35" i="19"/>
  <c r="B35" i="19" s="1"/>
  <c r="D32" i="20" s="1"/>
  <c r="B32" i="14"/>
  <c r="G32" i="14"/>
  <c r="H32" i="14"/>
  <c r="C32" i="14"/>
  <c r="D32" i="14"/>
  <c r="E32" i="14"/>
  <c r="F32" i="14" s="1"/>
  <c r="F27" i="8"/>
  <c r="A31" i="17"/>
  <c r="A31" i="18"/>
  <c r="B31" i="18" s="1"/>
  <c r="C23" i="20" s="1"/>
  <c r="G23" i="14"/>
  <c r="B23" i="14"/>
  <c r="I23" i="14"/>
  <c r="A26" i="19"/>
  <c r="B26" i="19" s="1"/>
  <c r="D23" i="20" s="1"/>
  <c r="C23" i="14"/>
  <c r="H23" i="14"/>
  <c r="E23" i="14"/>
  <c r="F23" i="14" s="1"/>
  <c r="D23" i="14"/>
  <c r="D10" i="8"/>
  <c r="D16" i="5"/>
  <c r="C16" i="9"/>
  <c r="H17" i="8"/>
  <c r="H7" i="10"/>
  <c r="K7" i="10"/>
  <c r="R7" i="10"/>
  <c r="P7" i="10"/>
  <c r="S7" i="10"/>
  <c r="U7" i="10"/>
  <c r="X7" i="10"/>
  <c r="AB7" i="10"/>
  <c r="AC7" i="10"/>
  <c r="I7" i="10"/>
  <c r="L7" i="10"/>
  <c r="V7" i="10"/>
  <c r="Q7" i="10"/>
  <c r="T7" i="10"/>
  <c r="AD7" i="10"/>
  <c r="G7" i="10"/>
  <c r="Y7" i="10"/>
  <c r="J7" i="10"/>
  <c r="AE7" i="10"/>
  <c r="O7" i="10"/>
  <c r="W7" i="10"/>
  <c r="Z7" i="10"/>
  <c r="AA7" i="10"/>
  <c r="M7" i="10"/>
  <c r="N7" i="10"/>
  <c r="G6" i="9"/>
  <c r="I18" i="9"/>
  <c r="A22" i="19"/>
  <c r="B22" i="19" s="1"/>
  <c r="D19" i="20" s="1"/>
  <c r="B19" i="14"/>
  <c r="I19" i="14"/>
  <c r="A27" i="17"/>
  <c r="G19" i="14"/>
  <c r="H19" i="14" s="1"/>
  <c r="A27" i="18"/>
  <c r="B27" i="18" s="1"/>
  <c r="C19" i="20" s="1"/>
  <c r="C19" i="14"/>
  <c r="D19" i="14" s="1"/>
  <c r="F30" i="8"/>
  <c r="H14" i="8"/>
  <c r="A38" i="18"/>
  <c r="B38" i="18" s="1"/>
  <c r="C30" i="20" s="1"/>
  <c r="G30" i="14"/>
  <c r="I30" i="14"/>
  <c r="B30" i="14"/>
  <c r="A33" i="19"/>
  <c r="B33" i="19" s="1"/>
  <c r="D30" i="20" s="1"/>
  <c r="A38" i="17"/>
  <c r="C30" i="14"/>
  <c r="H30" i="14"/>
  <c r="E30" i="14"/>
  <c r="F30" i="14" s="1"/>
  <c r="D30" i="14"/>
  <c r="K11" i="9"/>
  <c r="I23" i="9"/>
  <c r="Y23" i="10"/>
  <c r="Z23" i="10"/>
  <c r="AA23" i="10"/>
  <c r="AB23" i="10"/>
  <c r="AC23" i="10"/>
  <c r="W23" i="10"/>
  <c r="X23" i="10"/>
  <c r="AE23" i="10"/>
  <c r="AD23" i="10"/>
  <c r="E20" i="8"/>
  <c r="D26" i="5"/>
  <c r="C26" i="9"/>
  <c r="M17" i="9"/>
  <c r="AE30" i="10"/>
  <c r="AD30" i="10"/>
  <c r="D27" i="8"/>
  <c r="I8" i="9"/>
  <c r="V21" i="10"/>
  <c r="AD21" i="10"/>
  <c r="AA21" i="10"/>
  <c r="AB21" i="10"/>
  <c r="AE21" i="10"/>
  <c r="U21" i="10"/>
  <c r="AC21" i="10"/>
  <c r="W21" i="10"/>
  <c r="X21" i="10"/>
  <c r="Y21" i="10"/>
  <c r="Z21" i="10"/>
  <c r="I18" i="14"/>
  <c r="A26" i="18"/>
  <c r="B26" i="18" s="1"/>
  <c r="C18" i="20" s="1"/>
  <c r="A26" i="17"/>
  <c r="A21" i="19"/>
  <c r="B21" i="19" s="1"/>
  <c r="D18" i="20" s="1"/>
  <c r="B18" i="14"/>
  <c r="G18" i="14"/>
  <c r="H18" i="14" s="1"/>
  <c r="C18" i="14"/>
  <c r="D18" i="14" s="1"/>
  <c r="B20" i="14"/>
  <c r="I20" i="14"/>
  <c r="A28" i="17"/>
  <c r="G20" i="14"/>
  <c r="H20" i="14" s="1"/>
  <c r="A23" i="19"/>
  <c r="B23" i="19" s="1"/>
  <c r="D20" i="20" s="1"/>
  <c r="A28" i="18"/>
  <c r="B28" i="18" s="1"/>
  <c r="C20" i="20" s="1"/>
  <c r="C20" i="14"/>
  <c r="E20" i="14" s="1"/>
  <c r="F20" i="14" s="1"/>
  <c r="C22" i="6"/>
  <c r="H13" i="9"/>
  <c r="O11" i="10"/>
  <c r="P11" i="10"/>
  <c r="W11" i="10"/>
  <c r="S11" i="10"/>
  <c r="M11" i="10"/>
  <c r="AC11" i="10"/>
  <c r="T11" i="10"/>
  <c r="U11" i="10"/>
  <c r="Q11" i="10"/>
  <c r="X11" i="10"/>
  <c r="Z11" i="10"/>
  <c r="Y11" i="10"/>
  <c r="K11" i="10"/>
  <c r="V11" i="10"/>
  <c r="AA11" i="10"/>
  <c r="AD11" i="10"/>
  <c r="R11" i="10"/>
  <c r="AB11" i="10"/>
  <c r="L11" i="10"/>
  <c r="AE11" i="10"/>
  <c r="N11" i="10"/>
  <c r="G29" i="9"/>
  <c r="Z26" i="10"/>
  <c r="AD26" i="10"/>
  <c r="AE26" i="10"/>
  <c r="AC26" i="10"/>
  <c r="AA26" i="10"/>
  <c r="AB26" i="10"/>
  <c r="AD27" i="10"/>
  <c r="AA27" i="10"/>
  <c r="AB27" i="10"/>
  <c r="AC27" i="10"/>
  <c r="AE27" i="10"/>
  <c r="I28" i="14"/>
  <c r="A36" i="17"/>
  <c r="B28" i="14"/>
  <c r="A31" i="19"/>
  <c r="B31" i="19" s="1"/>
  <c r="D28" i="20" s="1"/>
  <c r="A36" i="18"/>
  <c r="B36" i="18" s="1"/>
  <c r="C28" i="20" s="1"/>
  <c r="G28" i="14"/>
  <c r="H28" i="14"/>
  <c r="C28" i="14"/>
  <c r="D28" i="14"/>
  <c r="E28" i="14"/>
  <c r="F28" i="14" s="1"/>
  <c r="C21" i="6"/>
  <c r="I14" i="8"/>
  <c r="J11" i="9"/>
  <c r="Y24" i="10"/>
  <c r="AA24" i="10"/>
  <c r="AB24" i="10"/>
  <c r="AC24" i="10"/>
  <c r="AD24" i="10"/>
  <c r="Z24" i="10"/>
  <c r="X24" i="10"/>
  <c r="AE24" i="10"/>
  <c r="AA8" i="10"/>
  <c r="V8" i="10"/>
  <c r="P8" i="10"/>
  <c r="K8" i="10"/>
  <c r="O8" i="10"/>
  <c r="Q8" i="10"/>
  <c r="J8" i="10"/>
  <c r="W8" i="10"/>
  <c r="AE8" i="10"/>
  <c r="R8" i="10"/>
  <c r="AC8" i="10"/>
  <c r="Y8" i="10"/>
  <c r="X8" i="10"/>
  <c r="S8" i="10"/>
  <c r="N8" i="10"/>
  <c r="Z8" i="10"/>
  <c r="AB8" i="10"/>
  <c r="H8" i="10"/>
  <c r="L8" i="10"/>
  <c r="I8" i="10"/>
  <c r="T8" i="10"/>
  <c r="M8" i="10"/>
  <c r="AD8" i="10"/>
  <c r="U8" i="10"/>
  <c r="B33" i="14"/>
  <c r="I33" i="14"/>
  <c r="A41" i="18"/>
  <c r="B41" i="18" s="1"/>
  <c r="C33" i="20" s="1"/>
  <c r="A36" i="19"/>
  <c r="B36" i="19" s="1"/>
  <c r="D33" i="20" s="1"/>
  <c r="A41" i="17"/>
  <c r="G33" i="14"/>
  <c r="H33" i="14"/>
  <c r="C33" i="14"/>
  <c r="D33" i="14"/>
  <c r="E33" i="14"/>
  <c r="F33" i="14" s="1"/>
  <c r="C31" i="5"/>
  <c r="M6" i="10"/>
  <c r="Z6" i="10"/>
  <c r="AA6" i="10"/>
  <c r="U6" i="10"/>
  <c r="I6" i="10"/>
  <c r="S6" i="10"/>
  <c r="AE6" i="10"/>
  <c r="Q6" i="10"/>
  <c r="G6" i="10"/>
  <c r="N6" i="10"/>
  <c r="Y6" i="10"/>
  <c r="AB6" i="10"/>
  <c r="AC6" i="10"/>
  <c r="V6" i="10"/>
  <c r="J6" i="10"/>
  <c r="W6" i="10"/>
  <c r="L6" i="10"/>
  <c r="H6" i="10"/>
  <c r="K6" i="10"/>
  <c r="F6" i="10"/>
  <c r="O6" i="10"/>
  <c r="X6" i="10"/>
  <c r="R6" i="10"/>
  <c r="AD6" i="10"/>
  <c r="T6" i="10"/>
  <c r="P6" i="10"/>
  <c r="C18" i="8"/>
  <c r="T12" i="10"/>
  <c r="X12" i="10"/>
  <c r="Z12" i="10"/>
  <c r="AC12" i="10"/>
  <c r="Q12" i="10"/>
  <c r="AE12" i="10"/>
  <c r="M12" i="10"/>
  <c r="Y12" i="10"/>
  <c r="U12" i="10"/>
  <c r="AA12" i="10"/>
  <c r="AD12" i="10"/>
  <c r="O12" i="10"/>
  <c r="N12" i="10"/>
  <c r="R12" i="10"/>
  <c r="V12" i="10"/>
  <c r="P12" i="10"/>
  <c r="S12" i="10"/>
  <c r="W12" i="10"/>
  <c r="AB12" i="10"/>
  <c r="L12" i="10"/>
  <c r="E17" i="8"/>
  <c r="I6" i="8"/>
  <c r="AD19" i="10"/>
  <c r="AA19" i="10"/>
  <c r="S19" i="10"/>
  <c r="AB19" i="10"/>
  <c r="U19" i="10"/>
  <c r="AE19" i="10"/>
  <c r="Z19" i="10"/>
  <c r="V19" i="10"/>
  <c r="T19" i="10"/>
  <c r="AC19" i="10"/>
  <c r="Y19" i="10"/>
  <c r="X19" i="10"/>
  <c r="W19" i="10"/>
  <c r="P16" i="10"/>
  <c r="Q16" i="10"/>
  <c r="Z16" i="10"/>
  <c r="Y16" i="10"/>
  <c r="R16" i="10"/>
  <c r="AE16" i="10"/>
  <c r="U16" i="10"/>
  <c r="AA16" i="10"/>
  <c r="X16" i="10"/>
  <c r="S16" i="10"/>
  <c r="AD16" i="10"/>
  <c r="AB16" i="10"/>
  <c r="V16" i="10"/>
  <c r="AC16" i="10"/>
  <c r="W16" i="10"/>
  <c r="T16" i="10"/>
  <c r="G22" i="9"/>
  <c r="G12" i="14"/>
  <c r="H12" i="14" s="1"/>
  <c r="B12" i="14"/>
  <c r="I12" i="14"/>
  <c r="A20" i="17"/>
  <c r="A15" i="19"/>
  <c r="B15" i="19" s="1"/>
  <c r="D12" i="20" s="1"/>
  <c r="A20" i="18"/>
  <c r="B20" i="18" s="1"/>
  <c r="C12" i="20" s="1"/>
  <c r="C12" i="14"/>
  <c r="D12" i="14" s="1"/>
  <c r="H29" i="9"/>
  <c r="C29" i="5"/>
  <c r="F12" i="9"/>
  <c r="G4" i="9"/>
  <c r="I29" i="14"/>
  <c r="A32" i="19"/>
  <c r="B32" i="19" s="1"/>
  <c r="D29" i="20" s="1"/>
  <c r="B29" i="14"/>
  <c r="A37" i="17"/>
  <c r="A37" i="18"/>
  <c r="B37" i="18" s="1"/>
  <c r="C29" i="20" s="1"/>
  <c r="G29" i="14"/>
  <c r="H29" i="14" s="1"/>
  <c r="C29" i="14"/>
  <c r="E29" i="14"/>
  <c r="F29" i="14" s="1"/>
  <c r="D29" i="14"/>
  <c r="C25" i="8"/>
  <c r="G21" i="9"/>
  <c r="L5" i="9"/>
  <c r="C20" i="6"/>
  <c r="I4" i="8"/>
  <c r="C24" i="5"/>
  <c r="G12" i="9"/>
  <c r="A14" i="19"/>
  <c r="B14" i="19" s="1"/>
  <c r="D11" i="20" s="1"/>
  <c r="B11" i="14"/>
  <c r="G11" i="14"/>
  <c r="H11" i="14" s="1"/>
  <c r="I11" i="14"/>
  <c r="A19" i="17"/>
  <c r="A19" i="18"/>
  <c r="B19" i="18" s="1"/>
  <c r="C11" i="20" s="1"/>
  <c r="C11" i="14"/>
  <c r="D11" i="14" s="1"/>
  <c r="I11" i="9"/>
  <c r="B26" i="14"/>
  <c r="I26" i="14"/>
  <c r="A34" i="18"/>
  <c r="B34" i="18" s="1"/>
  <c r="C26" i="20" s="1"/>
  <c r="A34" i="17"/>
  <c r="G26" i="14"/>
  <c r="A29" i="19"/>
  <c r="B29" i="19" s="1"/>
  <c r="D26" i="20" s="1"/>
  <c r="H26" i="14"/>
  <c r="C26" i="14"/>
  <c r="E26" i="14"/>
  <c r="F26" i="14" s="1"/>
  <c r="D26" i="14"/>
  <c r="D21" i="8"/>
  <c r="AA20" i="10"/>
  <c r="X20" i="10"/>
  <c r="AD20" i="10"/>
  <c r="Y20" i="10"/>
  <c r="W20" i="10"/>
  <c r="Z20" i="10"/>
  <c r="U20" i="10"/>
  <c r="AE20" i="10"/>
  <c r="T20" i="10"/>
  <c r="AB20" i="10"/>
  <c r="AC20" i="10"/>
  <c r="V20" i="10"/>
  <c r="I10" i="9"/>
  <c r="T15" i="10"/>
  <c r="Q15" i="10"/>
  <c r="W15" i="10"/>
  <c r="AE15" i="10"/>
  <c r="P15" i="10"/>
  <c r="AA15" i="10"/>
  <c r="V15" i="10"/>
  <c r="X15" i="10"/>
  <c r="S15" i="10"/>
  <c r="Y15" i="10"/>
  <c r="AB15" i="10"/>
  <c r="Z15" i="10"/>
  <c r="AC15" i="10"/>
  <c r="R15" i="10"/>
  <c r="U15" i="10"/>
  <c r="AD15" i="10"/>
  <c r="O15" i="10"/>
  <c r="C4" i="8"/>
  <c r="I24" i="14"/>
  <c r="G24" i="14"/>
  <c r="A32" i="18"/>
  <c r="B32" i="18" s="1"/>
  <c r="C24" i="20" s="1"/>
  <c r="B24" i="14"/>
  <c r="A27" i="19"/>
  <c r="B27" i="19" s="1"/>
  <c r="D24" i="20" s="1"/>
  <c r="A32" i="17"/>
  <c r="C24" i="14"/>
  <c r="H24" i="14"/>
  <c r="D24" i="14"/>
  <c r="E24" i="14"/>
  <c r="F24" i="14" s="1"/>
  <c r="G8" i="14"/>
  <c r="H8" i="14" s="1"/>
  <c r="I8" i="14"/>
  <c r="A16" i="17"/>
  <c r="B8" i="14"/>
  <c r="A16" i="18"/>
  <c r="B16" i="18" s="1"/>
  <c r="C8" i="20" s="1"/>
  <c r="A11" i="19"/>
  <c r="B11" i="19" s="1"/>
  <c r="D8" i="20" s="1"/>
  <c r="C8" i="14"/>
  <c r="D8" i="14" s="1"/>
  <c r="D11" i="8"/>
  <c r="C17" i="9"/>
  <c r="D17" i="5"/>
  <c r="I24" i="9"/>
  <c r="AA13" i="10"/>
  <c r="X13" i="10"/>
  <c r="N13" i="10"/>
  <c r="AC13" i="10"/>
  <c r="V13" i="10"/>
  <c r="Y13" i="10"/>
  <c r="AB13" i="10"/>
  <c r="AD13" i="10"/>
  <c r="AE13" i="10"/>
  <c r="O13" i="10"/>
  <c r="M13" i="10"/>
  <c r="R13" i="10"/>
  <c r="W13" i="10"/>
  <c r="P13" i="10"/>
  <c r="S13" i="10"/>
  <c r="T13" i="10"/>
  <c r="Z13" i="10"/>
  <c r="U13" i="10"/>
  <c r="Q13" i="10"/>
  <c r="D26" i="8"/>
  <c r="B14" i="14"/>
  <c r="A22" i="17"/>
  <c r="G14" i="14"/>
  <c r="H14" i="14" s="1"/>
  <c r="A22" i="18"/>
  <c r="B22" i="18" s="1"/>
  <c r="C14" i="20" s="1"/>
  <c r="I14" i="14"/>
  <c r="A17" i="19"/>
  <c r="B17" i="19" s="1"/>
  <c r="D14" i="20" s="1"/>
  <c r="C14" i="14"/>
  <c r="E14" i="14" s="1"/>
  <c r="F14" i="14" s="1"/>
  <c r="AD9" i="10"/>
  <c r="Z9" i="10"/>
  <c r="K9" i="10"/>
  <c r="M9" i="10"/>
  <c r="I9" i="10"/>
  <c r="O9" i="10"/>
  <c r="U9" i="10"/>
  <c r="Q9" i="10"/>
  <c r="R9" i="10"/>
  <c r="AE9" i="10"/>
  <c r="Y9" i="10"/>
  <c r="S9" i="10"/>
  <c r="N9" i="10"/>
  <c r="W9" i="10"/>
  <c r="AC9" i="10"/>
  <c r="V9" i="10"/>
  <c r="AA9" i="10"/>
  <c r="P9" i="10"/>
  <c r="X9" i="10"/>
  <c r="T9" i="10"/>
  <c r="AB9" i="10"/>
  <c r="J9" i="10"/>
  <c r="L9" i="10"/>
  <c r="B21" i="14"/>
  <c r="I21" i="14"/>
  <c r="G21" i="14"/>
  <c r="A24" i="19"/>
  <c r="B24" i="19" s="1"/>
  <c r="D21" i="20" s="1"/>
  <c r="A29" i="17"/>
  <c r="A29" i="18"/>
  <c r="B29" i="18" s="1"/>
  <c r="C21" i="20" s="1"/>
  <c r="C21" i="14"/>
  <c r="H21" i="14"/>
  <c r="D21" i="14"/>
  <c r="E21" i="14"/>
  <c r="F21" i="14" s="1"/>
  <c r="J14" i="8"/>
  <c r="AE18" i="10"/>
  <c r="S18" i="10"/>
  <c r="U18" i="10"/>
  <c r="V18" i="10"/>
  <c r="X18" i="10"/>
  <c r="AB18" i="10"/>
  <c r="AA18" i="10"/>
  <c r="T18" i="10"/>
  <c r="Y18" i="10"/>
  <c r="Z18" i="10"/>
  <c r="W18" i="10"/>
  <c r="R18" i="10"/>
  <c r="AD18" i="10"/>
  <c r="AC18" i="10"/>
  <c r="C19" i="6"/>
  <c r="D11" i="5"/>
  <c r="C11" i="9"/>
  <c r="F28" i="9"/>
  <c r="F20" i="9"/>
  <c r="G19" i="9"/>
  <c r="F11" i="9"/>
  <c r="A30" i="18"/>
  <c r="B30" i="18" s="1"/>
  <c r="C22" i="20" s="1"/>
  <c r="B22" i="14"/>
  <c r="G22" i="14"/>
  <c r="I22" i="14"/>
  <c r="A25" i="19"/>
  <c r="B25" i="19" s="1"/>
  <c r="D22" i="20" s="1"/>
  <c r="A30" i="17"/>
  <c r="H22" i="14"/>
  <c r="C22" i="14"/>
  <c r="E22" i="14"/>
  <c r="F22" i="14" s="1"/>
  <c r="D22" i="14"/>
  <c r="B17" i="14"/>
  <c r="I17" i="14"/>
  <c r="A25" i="18"/>
  <c r="B25" i="18" s="1"/>
  <c r="C17" i="20" s="1"/>
  <c r="G17" i="14"/>
  <c r="H17" i="14" s="1"/>
  <c r="A20" i="19"/>
  <c r="B20" i="19" s="1"/>
  <c r="D17" i="20" s="1"/>
  <c r="A25" i="17"/>
  <c r="C17" i="14"/>
  <c r="E17" i="14" s="1"/>
  <c r="F17" i="14" s="1"/>
  <c r="I9" i="9"/>
  <c r="V22" i="10"/>
  <c r="AC22" i="10"/>
  <c r="AD22" i="10"/>
  <c r="AE22" i="10"/>
  <c r="W22" i="10"/>
  <c r="X22" i="10"/>
  <c r="Y22" i="10"/>
  <c r="Z22" i="10"/>
  <c r="AA22" i="10"/>
  <c r="AB22" i="10"/>
  <c r="C25" i="5"/>
  <c r="F24" i="9"/>
  <c r="I31" i="14"/>
  <c r="A34" i="19"/>
  <c r="B34" i="19" s="1"/>
  <c r="D31" i="20" s="1"/>
  <c r="A39" i="17"/>
  <c r="A39" i="18"/>
  <c r="B39" i="18" s="1"/>
  <c r="C31" i="20" s="1"/>
  <c r="B31" i="14"/>
  <c r="G31" i="14"/>
  <c r="C31" i="14"/>
  <c r="H31" i="14"/>
  <c r="E31" i="14"/>
  <c r="F31" i="14" s="1"/>
  <c r="D31" i="14"/>
  <c r="A23" i="18"/>
  <c r="B23" i="18" s="1"/>
  <c r="C15" i="20" s="1"/>
  <c r="B15" i="14"/>
  <c r="G15" i="14"/>
  <c r="H15" i="14" s="1"/>
  <c r="I15" i="14"/>
  <c r="A18" i="19"/>
  <c r="B18" i="19" s="1"/>
  <c r="D15" i="20" s="1"/>
  <c r="A23" i="17"/>
  <c r="C15" i="14"/>
  <c r="E15" i="14" s="1"/>
  <c r="F15" i="14" s="1"/>
  <c r="F26" i="8"/>
  <c r="AA25" i="10"/>
  <c r="AE25" i="10"/>
  <c r="Y25" i="10"/>
  <c r="Z25" i="10"/>
  <c r="AC25" i="10"/>
  <c r="AD25" i="10"/>
  <c r="AB25" i="10"/>
  <c r="P5" i="10"/>
  <c r="K5" i="10"/>
  <c r="U5" i="10"/>
  <c r="Z5" i="10"/>
  <c r="X5" i="10"/>
  <c r="S5" i="10"/>
  <c r="V5" i="10"/>
  <c r="AA5" i="10"/>
  <c r="Q5" i="10"/>
  <c r="N5" i="10"/>
  <c r="G5" i="10"/>
  <c r="Y5" i="10"/>
  <c r="R5" i="10"/>
  <c r="O5" i="10"/>
  <c r="E5" i="10"/>
  <c r="I5" i="10"/>
  <c r="AD5" i="10"/>
  <c r="W5" i="10"/>
  <c r="AE5" i="10"/>
  <c r="F5" i="10"/>
  <c r="AB5" i="10"/>
  <c r="L5" i="10"/>
  <c r="H5" i="10"/>
  <c r="T5" i="10"/>
  <c r="AC5" i="10"/>
  <c r="J5" i="10"/>
  <c r="M5" i="10"/>
  <c r="K6" i="7"/>
  <c r="K4" i="7"/>
  <c r="K5" i="7"/>
  <c r="K3" i="7"/>
  <c r="K7" i="7"/>
  <c r="K4" i="10"/>
  <c r="F4" i="10"/>
  <c r="T4" i="10"/>
  <c r="I4" i="10"/>
  <c r="S4" i="10"/>
  <c r="N4" i="10"/>
  <c r="W4" i="10"/>
  <c r="Q4" i="10"/>
  <c r="AA4" i="10"/>
  <c r="V4" i="10"/>
  <c r="X4" i="10"/>
  <c r="Y4" i="10"/>
  <c r="AB4" i="10"/>
  <c r="H4" i="10"/>
  <c r="G4" i="10"/>
  <c r="J4" i="10"/>
  <c r="E4" i="10"/>
  <c r="L4" i="10"/>
  <c r="AE4" i="10"/>
  <c r="R4" i="10"/>
  <c r="M4" i="10"/>
  <c r="O4" i="10"/>
  <c r="D4" i="10"/>
  <c r="Z4" i="10"/>
  <c r="U4" i="10"/>
  <c r="AC4" i="10"/>
  <c r="P4" i="10"/>
  <c r="AD4" i="10"/>
  <c r="C12" i="9" l="1"/>
  <c r="E15" i="6"/>
  <c r="F15" i="6" s="1"/>
  <c r="E13" i="6"/>
  <c r="D13" i="9" s="1"/>
  <c r="C5" i="9"/>
  <c r="C10" i="9"/>
  <c r="E14" i="6"/>
  <c r="F14" i="6" s="1"/>
  <c r="C14" i="9"/>
  <c r="E12" i="6"/>
  <c r="D12" i="9" s="1"/>
  <c r="C6" i="9"/>
  <c r="E6" i="6"/>
  <c r="F6" i="6" s="1"/>
  <c r="E10" i="6"/>
  <c r="D10" i="9" s="1"/>
  <c r="C13" i="9"/>
  <c r="C9" i="9"/>
  <c r="C8" i="9"/>
  <c r="E9" i="6"/>
  <c r="D9" i="9" s="1"/>
  <c r="E8" i="6"/>
  <c r="D8" i="9" s="1"/>
  <c r="E7" i="6"/>
  <c r="D7" i="9" s="1"/>
  <c r="E4" i="6"/>
  <c r="F4" i="6" s="1"/>
  <c r="C7" i="9"/>
  <c r="E5" i="6"/>
  <c r="D5" i="9" s="1"/>
  <c r="D4" i="5"/>
  <c r="D27" i="5"/>
  <c r="C32" i="9"/>
  <c r="F16" i="6"/>
  <c r="D30" i="5"/>
  <c r="F17" i="6"/>
  <c r="D20" i="5"/>
  <c r="C21" i="9"/>
  <c r="F11" i="6"/>
  <c r="D10" i="14"/>
  <c r="E11" i="14"/>
  <c r="F11" i="14" s="1"/>
  <c r="D18" i="9"/>
  <c r="E6" i="14"/>
  <c r="F6" i="14" s="1"/>
  <c r="D14" i="14"/>
  <c r="D9" i="14"/>
  <c r="C22" i="9"/>
  <c r="E13" i="14"/>
  <c r="F13" i="14" s="1"/>
  <c r="C19" i="9"/>
  <c r="D28" i="5"/>
  <c r="I11" i="5"/>
  <c r="D16" i="14"/>
  <c r="E12" i="14"/>
  <c r="F12" i="14" s="1"/>
  <c r="E19" i="14"/>
  <c r="F19" i="14" s="1"/>
  <c r="D15" i="14"/>
  <c r="D7" i="14"/>
  <c r="D17" i="14"/>
  <c r="J13" i="14"/>
  <c r="C21" i="17"/>
  <c r="C21" i="18"/>
  <c r="C16" i="19"/>
  <c r="A14" i="20"/>
  <c r="B22" i="17"/>
  <c r="B14" i="20" s="1"/>
  <c r="A18" i="20"/>
  <c r="B26" i="17"/>
  <c r="B18" i="20" s="1"/>
  <c r="C28" i="19"/>
  <c r="J25" i="14"/>
  <c r="C33" i="18"/>
  <c r="C33" i="17"/>
  <c r="A16" i="20"/>
  <c r="B24" i="17"/>
  <c r="B16" i="20" s="1"/>
  <c r="D23" i="5"/>
  <c r="C23" i="9"/>
  <c r="D6" i="20"/>
  <c r="F7" i="19"/>
  <c r="A7" i="20"/>
  <c r="B15" i="17"/>
  <c r="B7" i="20" s="1"/>
  <c r="I10" i="5"/>
  <c r="J8" i="14"/>
  <c r="C16" i="18"/>
  <c r="C11" i="19"/>
  <c r="C16" i="17"/>
  <c r="A24" i="20"/>
  <c r="B32" i="17"/>
  <c r="B24" i="20" s="1"/>
  <c r="J17" i="14"/>
  <c r="C25" i="18"/>
  <c r="C25" i="17"/>
  <c r="C20" i="19"/>
  <c r="J21" i="14"/>
  <c r="C29" i="17"/>
  <c r="C29" i="18"/>
  <c r="C24" i="19"/>
  <c r="C17" i="19"/>
  <c r="J14" i="14"/>
  <c r="C22" i="17"/>
  <c r="C22" i="18"/>
  <c r="A8" i="20"/>
  <c r="B16" i="17"/>
  <c r="B8" i="20" s="1"/>
  <c r="J26" i="14"/>
  <c r="C34" i="18"/>
  <c r="C29" i="19"/>
  <c r="C34" i="17"/>
  <c r="I12" i="5"/>
  <c r="E18" i="14"/>
  <c r="F18" i="14" s="1"/>
  <c r="C33" i="19"/>
  <c r="J30" i="14"/>
  <c r="C38" i="17"/>
  <c r="C38" i="18"/>
  <c r="J23" i="14"/>
  <c r="C31" i="17"/>
  <c r="C26" i="19"/>
  <c r="C31" i="18"/>
  <c r="J34" i="14"/>
  <c r="C42" i="18"/>
  <c r="C37" i="19"/>
  <c r="C42" i="17"/>
  <c r="C35" i="18"/>
  <c r="C35" i="17"/>
  <c r="J27" i="14"/>
  <c r="C30" i="19"/>
  <c r="A13" i="20"/>
  <c r="B21" i="17"/>
  <c r="B13" i="20" s="1"/>
  <c r="H35" i="14"/>
  <c r="J12" i="14"/>
  <c r="C20" i="18"/>
  <c r="C15" i="19"/>
  <c r="C20" i="17"/>
  <c r="A11" i="20"/>
  <c r="B19" i="17"/>
  <c r="B11" i="20" s="1"/>
  <c r="J22" i="14"/>
  <c r="C30" i="17"/>
  <c r="C30" i="18"/>
  <c r="C25" i="19"/>
  <c r="E8" i="14"/>
  <c r="F8" i="14" s="1"/>
  <c r="C27" i="19"/>
  <c r="J24" i="14"/>
  <c r="C32" i="18"/>
  <c r="C32" i="17"/>
  <c r="A19" i="20"/>
  <c r="B27" i="17"/>
  <c r="B19" i="20" s="1"/>
  <c r="A25" i="20"/>
  <c r="B33" i="17"/>
  <c r="B25" i="20" s="1"/>
  <c r="A10" i="20"/>
  <c r="B18" i="17"/>
  <c r="B10" i="20" s="1"/>
  <c r="J15" i="14"/>
  <c r="C23" i="17"/>
  <c r="C18" i="19"/>
  <c r="C23" i="18"/>
  <c r="A6" i="20"/>
  <c r="B14" i="17"/>
  <c r="C19" i="17"/>
  <c r="J11" i="14"/>
  <c r="C14" i="19"/>
  <c r="C19" i="18"/>
  <c r="A29" i="20"/>
  <c r="B37" i="17"/>
  <c r="B29" i="20" s="1"/>
  <c r="C29" i="9"/>
  <c r="D29" i="5"/>
  <c r="A33" i="20"/>
  <c r="B41" i="17"/>
  <c r="B33" i="20" s="1"/>
  <c r="J28" i="14"/>
  <c r="C36" i="18"/>
  <c r="C31" i="19"/>
  <c r="C36" i="17"/>
  <c r="C40" i="17"/>
  <c r="J32" i="14"/>
  <c r="C40" i="18"/>
  <c r="C35" i="19"/>
  <c r="J16" i="14"/>
  <c r="C24" i="18"/>
  <c r="C19" i="19"/>
  <c r="C24" i="17"/>
  <c r="J33" i="14"/>
  <c r="C41" i="18"/>
  <c r="C41" i="17"/>
  <c r="C36" i="19"/>
  <c r="A31" i="20"/>
  <c r="B39" i="17"/>
  <c r="B31" i="20" s="1"/>
  <c r="A15" i="20"/>
  <c r="B23" i="17"/>
  <c r="B15" i="20" s="1"/>
  <c r="J29" i="14"/>
  <c r="C37" i="17"/>
  <c r="C37" i="18"/>
  <c r="C32" i="19"/>
  <c r="A28" i="20"/>
  <c r="B36" i="17"/>
  <c r="B28" i="20" s="1"/>
  <c r="A20" i="20"/>
  <c r="B28" i="17"/>
  <c r="B20" i="20" s="1"/>
  <c r="C22" i="19"/>
  <c r="C27" i="18"/>
  <c r="C27" i="17"/>
  <c r="J19" i="14"/>
  <c r="A23" i="20"/>
  <c r="B31" i="17"/>
  <c r="B23" i="20" s="1"/>
  <c r="A34" i="20"/>
  <c r="B42" i="17"/>
  <c r="B34" i="20" s="1"/>
  <c r="J9" i="14"/>
  <c r="C17" i="18"/>
  <c r="C17" i="17"/>
  <c r="C12" i="19"/>
  <c r="C14" i="17"/>
  <c r="C14" i="18"/>
  <c r="C9" i="19"/>
  <c r="J6" i="14"/>
  <c r="B35" i="14"/>
  <c r="A21" i="20"/>
  <c r="B29" i="17"/>
  <c r="B21" i="20" s="1"/>
  <c r="A12" i="20"/>
  <c r="B20" i="17"/>
  <c r="B12" i="20" s="1"/>
  <c r="C31" i="9"/>
  <c r="D31" i="5"/>
  <c r="D20" i="14"/>
  <c r="C18" i="17"/>
  <c r="J10" i="14"/>
  <c r="C18" i="18"/>
  <c r="C13" i="19"/>
  <c r="C5" i="15"/>
  <c r="B34" i="15"/>
  <c r="A9" i="20"/>
  <c r="B17" i="17"/>
  <c r="B9" i="20" s="1"/>
  <c r="A27" i="20"/>
  <c r="B35" i="17"/>
  <c r="B27" i="20" s="1"/>
  <c r="A30" i="20"/>
  <c r="B38" i="17"/>
  <c r="B30" i="20" s="1"/>
  <c r="D25" i="5"/>
  <c r="C25" i="9"/>
  <c r="A17" i="20"/>
  <c r="B25" i="17"/>
  <c r="B17" i="20" s="1"/>
  <c r="D33" i="10"/>
  <c r="E35" i="10"/>
  <c r="D34" i="10"/>
  <c r="K8" i="7"/>
  <c r="L5" i="7" s="1"/>
  <c r="J31" i="14"/>
  <c r="C39" i="17"/>
  <c r="C34" i="19"/>
  <c r="C39" i="18"/>
  <c r="A22" i="20"/>
  <c r="B30" i="17"/>
  <c r="B22" i="20" s="1"/>
  <c r="A26" i="20"/>
  <c r="B34" i="17"/>
  <c r="B26" i="20" s="1"/>
  <c r="C24" i="9"/>
  <c r="D24" i="5"/>
  <c r="J20" i="14"/>
  <c r="C28" i="18"/>
  <c r="C23" i="19"/>
  <c r="C28" i="17"/>
  <c r="C26" i="18"/>
  <c r="C21" i="19"/>
  <c r="C26" i="17"/>
  <c r="J18" i="14"/>
  <c r="A32" i="20"/>
  <c r="B40" i="17"/>
  <c r="B32" i="20" s="1"/>
  <c r="C6" i="20"/>
  <c r="J7" i="14"/>
  <c r="C15" i="17"/>
  <c r="C10" i="19"/>
  <c r="C15" i="18"/>
  <c r="D15" i="9" l="1"/>
  <c r="D6" i="9"/>
  <c r="F13" i="6"/>
  <c r="D14" i="9"/>
  <c r="F8" i="6"/>
  <c r="F12" i="6"/>
  <c r="F10" i="6"/>
  <c r="F7" i="6"/>
  <c r="F9" i="6"/>
  <c r="D4" i="9"/>
  <c r="F5" i="6"/>
  <c r="K11" i="6"/>
  <c r="K12" i="6"/>
  <c r="K10" i="6"/>
  <c r="N6" i="18"/>
  <c r="K8" i="20" s="1"/>
  <c r="N3" i="18"/>
  <c r="K5" i="20" s="1"/>
  <c r="K3" i="5"/>
  <c r="N2" i="18"/>
  <c r="P2" i="18" s="1"/>
  <c r="D35" i="14"/>
  <c r="F35" i="14"/>
  <c r="K6" i="5"/>
  <c r="F11" i="19"/>
  <c r="L8" i="20" s="1"/>
  <c r="F9" i="19"/>
  <c r="L6" i="20" s="1"/>
  <c r="D35" i="10"/>
  <c r="B14" i="11" s="1"/>
  <c r="F10" i="19"/>
  <c r="L7" i="20" s="1"/>
  <c r="N5" i="18"/>
  <c r="K7" i="20" s="1"/>
  <c r="K4" i="5"/>
  <c r="N4" i="18"/>
  <c r="L3" i="7"/>
  <c r="F8" i="19"/>
  <c r="L5" i="20" s="1"/>
  <c r="K7" i="5"/>
  <c r="L7" i="7"/>
  <c r="L4" i="7"/>
  <c r="L6" i="7"/>
  <c r="L4" i="20"/>
  <c r="H7" i="19"/>
  <c r="K5" i="5"/>
  <c r="J35" i="14"/>
  <c r="C34" i="15"/>
  <c r="E5" i="15"/>
  <c r="E6" i="15" s="1"/>
  <c r="E7" i="15" s="1"/>
  <c r="E8" i="15" s="1"/>
  <c r="E9" i="15" s="1"/>
  <c r="E10" i="15" s="1"/>
  <c r="E11" i="15" s="1"/>
  <c r="E12" i="15" s="1"/>
  <c r="E13" i="15" s="1"/>
  <c r="E14" i="15" s="1"/>
  <c r="E15" i="15" s="1"/>
  <c r="E16" i="15" s="1"/>
  <c r="E17" i="15" s="1"/>
  <c r="E18" i="15" s="1"/>
  <c r="E19" i="15" s="1"/>
  <c r="E20" i="15" s="1"/>
  <c r="E21" i="15" s="1"/>
  <c r="E22" i="15" s="1"/>
  <c r="E23" i="15" s="1"/>
  <c r="E24" i="15" s="1"/>
  <c r="E25" i="15" s="1"/>
  <c r="E26" i="15" s="1"/>
  <c r="E27" i="15" s="1"/>
  <c r="E28" i="15" s="1"/>
  <c r="E29" i="15" s="1"/>
  <c r="E30" i="15" s="1"/>
  <c r="E31" i="15" s="1"/>
  <c r="E32" i="15" s="1"/>
  <c r="E33" i="15" s="1"/>
  <c r="B6" i="20"/>
  <c r="K4" i="17"/>
  <c r="K5" i="17"/>
  <c r="J7" i="20" s="1"/>
  <c r="K3" i="17"/>
  <c r="K6" i="17"/>
  <c r="K2" i="17"/>
  <c r="M7" i="6" l="1"/>
  <c r="M5" i="6"/>
  <c r="M3" i="6"/>
  <c r="M4" i="6"/>
  <c r="M6" i="6"/>
  <c r="P3" i="18"/>
  <c r="P4" i="18" s="1"/>
  <c r="P5" i="18" s="1"/>
  <c r="P6" i="18" s="1"/>
  <c r="K8" i="5"/>
  <c r="L5" i="5" s="1"/>
  <c r="K4" i="20"/>
  <c r="K6" i="20"/>
  <c r="H8" i="19"/>
  <c r="H9" i="19" s="1"/>
  <c r="H10" i="19" s="1"/>
  <c r="H11" i="19" s="1"/>
  <c r="L8" i="7"/>
  <c r="F12" i="19"/>
  <c r="L9" i="20" s="1"/>
  <c r="N7" i="18"/>
  <c r="O5" i="18" s="1"/>
  <c r="J4" i="20"/>
  <c r="M2" i="17"/>
  <c r="M3" i="17" s="1"/>
  <c r="M4" i="17" s="1"/>
  <c r="M5" i="17" s="1"/>
  <c r="M6" i="17" s="1"/>
  <c r="K7" i="17"/>
  <c r="L6" i="17" s="1"/>
  <c r="J8" i="20"/>
  <c r="J6" i="20"/>
  <c r="J5" i="20"/>
  <c r="M8" i="6" l="1"/>
  <c r="N3" i="6" s="1"/>
  <c r="G11" i="19"/>
  <c r="L3" i="5"/>
  <c r="L7" i="5"/>
  <c r="L6" i="5"/>
  <c r="L4" i="5"/>
  <c r="L2" i="17"/>
  <c r="N2" i="17" s="1"/>
  <c r="K9" i="20"/>
  <c r="L3" i="17"/>
  <c r="O3" i="18"/>
  <c r="G8" i="19"/>
  <c r="G9" i="19"/>
  <c r="G7" i="19"/>
  <c r="I7" i="19" s="1"/>
  <c r="O6" i="18"/>
  <c r="O2" i="18"/>
  <c r="G10" i="19"/>
  <c r="O4" i="18"/>
  <c r="L5" i="17"/>
  <c r="J9" i="20"/>
  <c r="L4" i="17"/>
  <c r="N6" i="6" l="1"/>
  <c r="N7" i="6"/>
  <c r="N5" i="6"/>
  <c r="N4" i="6"/>
  <c r="I8" i="19"/>
  <c r="I9" i="19" s="1"/>
  <c r="I10" i="19" s="1"/>
  <c r="I11" i="19" s="1"/>
  <c r="L8" i="5"/>
  <c r="N3" i="17"/>
  <c r="N4" i="17" s="1"/>
  <c r="N5" i="17" s="1"/>
  <c r="N6" i="17" s="1"/>
  <c r="L7" i="17"/>
  <c r="G12" i="19"/>
  <c r="O7" i="18"/>
  <c r="Q2" i="18"/>
  <c r="Q3" i="18" s="1"/>
  <c r="Q4" i="18" s="1"/>
  <c r="Q5" i="18" s="1"/>
  <c r="Q6" i="18" s="1"/>
  <c r="N8" i="6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<sst xmlns="http://schemas.openxmlformats.org/spreadsheetml/2006/main" count="835" uniqueCount="173">
  <si>
    <t>Ключ</t>
  </si>
  <si>
    <t>В</t>
  </si>
  <si>
    <t>А</t>
  </si>
  <si>
    <t>Б</t>
  </si>
  <si>
    <t>Г</t>
  </si>
  <si>
    <t>Задача №</t>
  </si>
  <si>
    <t>Ученик №</t>
  </si>
  <si>
    <t>Име</t>
  </si>
  <si>
    <t>ИМЕ01</t>
  </si>
  <si>
    <t>ИМЕ02</t>
  </si>
  <si>
    <t>ИМЕ03</t>
  </si>
  <si>
    <t>ИМЕ04</t>
  </si>
  <si>
    <t>ИМЕ05</t>
  </si>
  <si>
    <t>ИМЕ06</t>
  </si>
  <si>
    <t>ИМЕ07</t>
  </si>
  <si>
    <t>ИМЕ08</t>
  </si>
  <si>
    <t>ИМЕ09</t>
  </si>
  <si>
    <t>ИМЕ10</t>
  </si>
  <si>
    <t>ИМЕ11</t>
  </si>
  <si>
    <t>ИМЕ12</t>
  </si>
  <si>
    <t>ИМЕ13</t>
  </si>
  <si>
    <t>ИМЕ14</t>
  </si>
  <si>
    <t>ИМЕ15</t>
  </si>
  <si>
    <t>ИМЕ16</t>
  </si>
  <si>
    <t>ИМЕ17</t>
  </si>
  <si>
    <t>ИМЕ18</t>
  </si>
  <si>
    <t>ИМЕ19</t>
  </si>
  <si>
    <t>ИМЕ20</t>
  </si>
  <si>
    <t>ИМЕ21</t>
  </si>
  <si>
    <t>ИМЕ22</t>
  </si>
  <si>
    <t>ИМЕ23</t>
  </si>
  <si>
    <t>ИМЕ24</t>
  </si>
  <si>
    <t>ИМЕ25</t>
  </si>
  <si>
    <t>ИМЕ26</t>
  </si>
  <si>
    <t>ИМЕ27</t>
  </si>
  <si>
    <t>ИМЕ28</t>
  </si>
  <si>
    <t>ИМЕ29</t>
  </si>
  <si>
    <t>ИМЕ30</t>
  </si>
  <si>
    <t>Брой отговорили</t>
  </si>
  <si>
    <t>Брой неотговорили</t>
  </si>
  <si>
    <t>Суров бал</t>
  </si>
  <si>
    <t>Персентилен бал</t>
  </si>
  <si>
    <t>Брой отговорили ученици</t>
  </si>
  <si>
    <t>Брой неотговорили ученици</t>
  </si>
  <si>
    <t>Всички ученици</t>
  </si>
  <si>
    <t xml:space="preserve">Силна група </t>
  </si>
  <si>
    <t xml:space="preserve">Слаба група </t>
  </si>
  <si>
    <t>Брой ученици</t>
  </si>
  <si>
    <t>ТРУДНОСТ</t>
  </si>
  <si>
    <t>Коефициент</t>
  </si>
  <si>
    <t>Тълкуване</t>
  </si>
  <si>
    <t>Вид на задачата</t>
  </si>
  <si>
    <t>Долна граница</t>
  </si>
  <si>
    <t>Горна граница</t>
  </si>
  <si>
    <t>Брой задачи</t>
  </si>
  <si>
    <t>Процент</t>
  </si>
  <si>
    <t>Много лесна</t>
  </si>
  <si>
    <t>Лесна</t>
  </si>
  <si>
    <t>Оптимална</t>
  </si>
  <si>
    <t>Трудна</t>
  </si>
  <si>
    <t>Много трудна</t>
  </si>
  <si>
    <t>Общо</t>
  </si>
  <si>
    <t>Брой ученици от СИЛНАТА група</t>
  </si>
  <si>
    <t>Брой отговорили ученици от Силната група</t>
  </si>
  <si>
    <t>Брой неотговорили ученици от Силната група</t>
  </si>
  <si>
    <t>Брой ученици от Слабата група</t>
  </si>
  <si>
    <t>Брой отговорили ученици от Слабата група</t>
  </si>
  <si>
    <t>Брой неотговорили ученици от Слабата група</t>
  </si>
  <si>
    <t>Част от всички ученици отговорили с:</t>
  </si>
  <si>
    <t>Част от Силната група отговорили с:</t>
  </si>
  <si>
    <t>Част от Слабата група отговорили с:</t>
  </si>
  <si>
    <t>Средна трудност</t>
  </si>
  <si>
    <t>Минимална трудност</t>
  </si>
  <si>
    <t>Максимална трудност</t>
  </si>
  <si>
    <t>Дискриминация</t>
  </si>
  <si>
    <t>rA</t>
  </si>
  <si>
    <t>rB</t>
  </si>
  <si>
    <t>Много добра</t>
  </si>
  <si>
    <t>Добра</t>
  </si>
  <si>
    <t>Средна</t>
  </si>
  <si>
    <t>Ниска</t>
  </si>
  <si>
    <t>Много ниска</t>
  </si>
  <si>
    <t>Отлична разделителна способност</t>
  </si>
  <si>
    <t>Задачата може да се използва</t>
  </si>
  <si>
    <t>Задачата да се преразгледа и подобри</t>
  </si>
  <si>
    <t>Няма добра разпределителна способност</t>
  </si>
  <si>
    <t>Задачата не бива да се използва в този вид</t>
  </si>
  <si>
    <t>Средна дискриминация</t>
  </si>
  <si>
    <t>Минимална дискриминация</t>
  </si>
  <si>
    <t>Максимална дискриминация</t>
  </si>
  <si>
    <t>Корелация с общия бал</t>
  </si>
  <si>
    <t>Корелация</t>
  </si>
  <si>
    <t>Средна стойност</t>
  </si>
  <si>
    <t>Минимална стойност</t>
  </si>
  <si>
    <t>Максимална стойност</t>
  </si>
  <si>
    <t>Разграничителна сила</t>
  </si>
  <si>
    <t>Част</t>
  </si>
  <si>
    <t>Трудност</t>
  </si>
  <si>
    <t>Брой коефициенти</t>
  </si>
  <si>
    <t>Сума</t>
  </si>
  <si>
    <t>Средно</t>
  </si>
  <si>
    <t>Нечетни задачи</t>
  </si>
  <si>
    <t>Четни задачи</t>
  </si>
  <si>
    <t>Брой изпитвани</t>
  </si>
  <si>
    <t>Средна аритметична стойност</t>
  </si>
  <si>
    <t>Дисперсия</t>
  </si>
  <si>
    <t>Стандартно отклонение</t>
  </si>
  <si>
    <t>Първи квартил</t>
  </si>
  <si>
    <t>Медиана</t>
  </si>
  <si>
    <t>Трети квартил</t>
  </si>
  <si>
    <t>Коефициенти на надеждност</t>
  </si>
  <si>
    <t>Петчислено представяне</t>
  </si>
  <si>
    <t>използване на корелационната матрица</t>
  </si>
  <si>
    <t>разделяне теста на две (четни -нечетни)</t>
  </si>
  <si>
    <t>Алфа на Кронбах</t>
  </si>
  <si>
    <t>Стандартна грешка</t>
  </si>
  <si>
    <t>Корелация на задачата с общия бал</t>
  </si>
  <si>
    <t>Дисперсия на задачата</t>
  </si>
  <si>
    <t>№ ученик</t>
  </si>
  <si>
    <t>Суров тестов бал</t>
  </si>
  <si>
    <t>Z - скала</t>
  </si>
  <si>
    <t>Т - скала</t>
  </si>
  <si>
    <t>Процентна скала</t>
  </si>
  <si>
    <t>Процентилна скала</t>
  </si>
  <si>
    <t>Действителен бал</t>
  </si>
  <si>
    <t>95% сигурност                (Yi – 2SE ; Yi + 2SE)</t>
  </si>
  <si>
    <t>долна граница</t>
  </si>
  <si>
    <t>горна граница</t>
  </si>
  <si>
    <t>68% сигурност       (Yi – SE ; Yi + SE)</t>
  </si>
  <si>
    <t>95% сигурност                (Yi – 3SE ; Yi + 3SE)</t>
  </si>
  <si>
    <t>Брой точки</t>
  </si>
  <si>
    <t>Абсолютна честота            (Брой ученици)</t>
  </si>
  <si>
    <t>Относителна честота</t>
  </si>
  <si>
    <t>Натрупана абсолютна честота</t>
  </si>
  <si>
    <t>Натрупана относителна честота</t>
  </si>
  <si>
    <t>Използване характеристиките на теста</t>
  </si>
  <si>
    <t>Използване характеристиките на учениците</t>
  </si>
  <si>
    <t>Използване на броя решени задачи</t>
  </si>
  <si>
    <t>Оценка</t>
  </si>
  <si>
    <t>y = kx + l</t>
  </si>
  <si>
    <t xml:space="preserve">Тест </t>
  </si>
  <si>
    <t xml:space="preserve">Долна граница </t>
  </si>
  <si>
    <t>(y е оценката, а x е броя точки)</t>
  </si>
  <si>
    <t>Слаб</t>
  </si>
  <si>
    <t>k</t>
  </si>
  <si>
    <t>l</t>
  </si>
  <si>
    <t>Брой възможности за отговор</t>
  </si>
  <si>
    <t>Среден</t>
  </si>
  <si>
    <t>Теоретична граница за налучкване</t>
  </si>
  <si>
    <t>Добър</t>
  </si>
  <si>
    <t>Много добър</t>
  </si>
  <si>
    <t>Отличен</t>
  </si>
  <si>
    <t>Долна граница за получаване на минимална положителна оценка</t>
  </si>
  <si>
    <t>Горна граница за получаване на максималната  оценка</t>
  </si>
  <si>
    <r>
      <t xml:space="preserve">y </t>
    </r>
    <r>
      <rPr>
        <sz val="12"/>
        <color theme="1"/>
        <rFont val="Times New Roman"/>
        <family val="1"/>
        <charset val="204"/>
      </rPr>
      <t xml:space="preserve">= </t>
    </r>
    <r>
      <rPr>
        <i/>
        <sz val="12"/>
        <color theme="1"/>
        <rFont val="Times New Roman"/>
        <family val="1"/>
        <charset val="204"/>
      </rPr>
      <t xml:space="preserve">kx </t>
    </r>
    <r>
      <rPr>
        <sz val="12"/>
        <color theme="1"/>
        <rFont val="Times New Roman"/>
        <family val="1"/>
        <charset val="204"/>
      </rPr>
      <t xml:space="preserve">+ </t>
    </r>
    <r>
      <rPr>
        <i/>
        <sz val="12"/>
        <color theme="1"/>
        <rFont val="Times New Roman"/>
        <family val="1"/>
        <charset val="204"/>
      </rPr>
      <t>l</t>
    </r>
  </si>
  <si>
    <t>Таблица за превръщане на тестовия бал в оценка</t>
  </si>
  <si>
    <t>Оценка (y)</t>
  </si>
  <si>
    <t>Отличен 6</t>
  </si>
  <si>
    <t>Слаб 2</t>
  </si>
  <si>
    <t>Среден 3</t>
  </si>
  <si>
    <t>Добър 4</t>
  </si>
  <si>
    <t>Много добър 5</t>
  </si>
  <si>
    <t>Суров тестов бал (Брой точки)</t>
  </si>
  <si>
    <t>Метод 1 - Характеристиките на теста</t>
  </si>
  <si>
    <t>Метод 2 - Характеристиките на учениците</t>
  </si>
  <si>
    <t>Метод 3 - Брой решени задачи</t>
  </si>
  <si>
    <t>Таблица за превръщане на суровия тестов бал в оценка</t>
  </si>
  <si>
    <t>Обобщени резултати</t>
  </si>
  <si>
    <t>Сравнителни графики</t>
  </si>
  <si>
    <t>в</t>
  </si>
  <si>
    <t>а</t>
  </si>
  <si>
    <t>г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</si>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</sst>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1" fontId="0" fillId="0" borderId="0" xfId="0" applyNumberFormat="1"/>
    <xf numFmtId="0" fontId="0" fillId="3" borderId="0" xfId="0" applyFill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9" fontId="0" fillId="0" borderId="1" xfId="1" applyFont="1" applyBorder="1"/>
    <xf numFmtId="0" fontId="2" fillId="0" borderId="1" xfId="0" applyFont="1" applyBorder="1"/>
    <xf numFmtId="9" fontId="2" fillId="0" borderId="1" xfId="1" applyFont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2" fillId="0" borderId="0" xfId="0" applyFont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0" borderId="1" xfId="0" applyNumberFormat="1" applyBorder="1"/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8" borderId="1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2" fillId="6" borderId="1" xfId="0" applyFont="1" applyFill="1" applyBorder="1"/>
    <xf numFmtId="0" fontId="0" fillId="6" borderId="1" xfId="0" applyFill="1" applyBorder="1" applyAlignment="1">
      <alignment horizontal="left" indent="2"/>
    </xf>
    <xf numFmtId="0" fontId="0" fillId="8" borderId="1" xfId="0" applyFill="1" applyBorder="1"/>
    <xf numFmtId="0" fontId="0" fillId="8" borderId="1" xfId="0" applyFill="1" applyBorder="1" applyAlignment="1">
      <alignment horizontal="left" indent="2"/>
    </xf>
    <xf numFmtId="0" fontId="0" fillId="11" borderId="1" xfId="0" applyFill="1" applyBorder="1"/>
    <xf numFmtId="1" fontId="0" fillId="7" borderId="1" xfId="0" applyNumberFormat="1" applyFill="1" applyBorder="1"/>
    <xf numFmtId="2" fontId="0" fillId="7" borderId="1" xfId="0" applyNumberFormat="1" applyFill="1" applyBorder="1"/>
    <xf numFmtId="0" fontId="2" fillId="8" borderId="1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0" fillId="8" borderId="1" xfId="0" applyNumberFormat="1" applyFill="1" applyBorder="1"/>
    <xf numFmtId="0" fontId="2" fillId="0" borderId="0" xfId="0" applyFont="1" applyAlignment="1">
      <alignment horizontal="center" vertical="center" wrapText="1"/>
    </xf>
    <xf numFmtId="2" fontId="0" fillId="8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2" fontId="0" fillId="13" borderId="1" xfId="0" applyNumberForma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164" fontId="0" fillId="12" borderId="1" xfId="0" applyNumberFormat="1" applyFill="1" applyBorder="1"/>
    <xf numFmtId="0" fontId="0" fillId="12" borderId="1" xfId="0" applyFill="1" applyBorder="1" applyAlignment="1">
      <alignment horizontal="center"/>
    </xf>
    <xf numFmtId="1" fontId="0" fillId="5" borderId="1" xfId="0" applyNumberFormat="1" applyFill="1" applyBorder="1"/>
    <xf numFmtId="0" fontId="0" fillId="15" borderId="1" xfId="0" applyFill="1" applyBorder="1" applyAlignment="1">
      <alignment horizontal="center"/>
    </xf>
    <xf numFmtId="165" fontId="0" fillId="7" borderId="1" xfId="0" applyNumberFormat="1" applyFill="1" applyBorder="1"/>
    <xf numFmtId="165" fontId="0" fillId="15" borderId="1" xfId="0" applyNumberFormat="1" applyFill="1" applyBorder="1"/>
    <xf numFmtId="0" fontId="2" fillId="12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2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2" borderId="1" xfId="0" applyFill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9" borderId="1" xfId="0" applyFill="1" applyBorder="1" applyProtection="1">
      <protection locked="0"/>
    </xf>
    <xf numFmtId="1" fontId="0" fillId="7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Рапределение на задачите по трудност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'Коефициент на ТРУДНОСТ'!$H$3:$H$7</c:f>
              <c:strCache>
                <c:ptCount val="5"/>
                <c:pt idx="0">
                  <c:v>Много лесна</c:v>
                </c:pt>
                <c:pt idx="1">
                  <c:v>Лесна</c:v>
                </c:pt>
                <c:pt idx="2">
                  <c:v>Оптимална</c:v>
                </c:pt>
                <c:pt idx="3">
                  <c:v>Трудна</c:v>
                </c:pt>
                <c:pt idx="4">
                  <c:v>Много трудна</c:v>
                </c:pt>
              </c:strCache>
            </c:strRef>
          </c:cat>
          <c:val>
            <c:numRef>
              <c:f>'Коефициент на ТРУДНОСТ'!$K$3:$K$7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8-443D-AA43-B75A0EB7F4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1026240"/>
        <c:axId val="1141028864"/>
      </c:barChart>
      <c:catAx>
        <c:axId val="114102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Вид на задачата</a:t>
                </a:r>
              </a:p>
            </c:rich>
          </c:tx>
          <c:layout>
            <c:manualLayout>
              <c:xMode val="edge"/>
              <c:yMode val="edge"/>
              <c:x val="0.44870330681022336"/>
              <c:y val="0.91440399114290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141028864"/>
        <c:crosses val="autoZero"/>
        <c:auto val="1"/>
        <c:lblAlgn val="ctr"/>
        <c:lblOffset val="100"/>
        <c:noMultiLvlLbl val="0"/>
      </c:catAx>
      <c:valAx>
        <c:axId val="11410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</a:t>
                </a:r>
                <a:r>
                  <a:rPr lang="bg-BG" baseline="0"/>
                  <a:t> задачи</a:t>
                </a:r>
                <a:endParaRPr lang="bg-B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14102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37883607705478"/>
          <c:y val="0.15293478045494174"/>
          <c:w val="0.53724232784589032"/>
          <c:h val="0.7884971665213600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BEA-4931-B63F-D2AC6E51B22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BEA-4931-B63F-D2AC6E51B22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CBEA-4931-B63F-D2AC6E51B22F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BEA-4931-B63F-D2AC6E51B22F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CBEA-4931-B63F-D2AC6E51B22F}"/>
              </c:ext>
            </c:extLst>
          </c:dPt>
          <c:dLbls>
            <c:dLbl>
              <c:idx val="0"/>
              <c:layout>
                <c:manualLayout>
                  <c:x val="5.2193641203918457E-2"/>
                  <c:y val="0.11795840928905445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1753710563398107"/>
                      <c:h val="0.122731235634461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CBEA-4931-B63F-D2AC6E51B22F}"/>
                </c:ext>
              </c:extLst>
            </c:dLbl>
            <c:dLbl>
              <c:idx val="1"/>
              <c:layout>
                <c:manualLayout>
                  <c:x val="3.7506433893328063E-2"/>
                  <c:y val="6.684309859713077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45093365284821"/>
                      <c:h val="0.1341642228739002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CBEA-4931-B63F-D2AC6E51B22F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CBEA-4931-B63F-D2AC6E51B22F}"/>
                </c:ext>
              </c:extLst>
            </c:dLbl>
            <c:dLbl>
              <c:idx val="3"/>
              <c:layout>
                <c:manualLayout>
                  <c:x val="-0.11519833267236509"/>
                  <c:y val="6.684309859713086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3487381131183918"/>
                      <c:h val="0.165619798684314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CBEA-4931-B63F-D2AC6E51B22F}"/>
                </c:ext>
              </c:extLst>
            </c:dLbl>
            <c:dLbl>
              <c:idx val="4"/>
              <c:layout>
                <c:manualLayout>
                  <c:x val="0.21968075232253001"/>
                  <c:y val="-1.179584092890544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2418996228261878"/>
                      <c:h val="0.122731235634461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CBEA-4931-B63F-D2AC6E51B22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'Коефициент на ТРУДНОСТ'!$H$3:$H$7</c:f>
              <c:strCache>
                <c:ptCount val="5"/>
                <c:pt idx="0">
                  <c:v>Много лесна</c:v>
                </c:pt>
                <c:pt idx="1">
                  <c:v>Лесна</c:v>
                </c:pt>
                <c:pt idx="2">
                  <c:v>Оптимална</c:v>
                </c:pt>
                <c:pt idx="3">
                  <c:v>Трудна</c:v>
                </c:pt>
                <c:pt idx="4">
                  <c:v>Много трудна</c:v>
                </c:pt>
              </c:strCache>
            </c:strRef>
          </c:cat>
          <c:val>
            <c:numRef>
              <c:f>'Коефициент на ТРУДНОСТ'!$K$3:$K$7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A-4931-B63F-D2AC6E51B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Рапределение на задачите по дискриминация</a:t>
            </a:r>
          </a:p>
        </c:rich>
      </c:tx>
      <c:layout>
        <c:manualLayout>
          <c:xMode val="edge"/>
          <c:yMode val="edge"/>
          <c:x val="0.15515513066077138"/>
          <c:y val="2.35916818578108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'Коефициент на дискриминация'!$J$3:$J$7</c:f>
              <c:strCache>
                <c:ptCount val="5"/>
                <c:pt idx="0">
                  <c:v>Много добра</c:v>
                </c:pt>
                <c:pt idx="1">
                  <c:v>Добра</c:v>
                </c:pt>
                <c:pt idx="2">
                  <c:v>Средна</c:v>
                </c:pt>
                <c:pt idx="3">
                  <c:v>Ниска</c:v>
                </c:pt>
                <c:pt idx="4">
                  <c:v>Много ниска</c:v>
                </c:pt>
              </c:strCache>
            </c:strRef>
          </c:cat>
          <c:val>
            <c:numRef>
              <c:f>'Коефициент на дискриминация'!$M$3:$M$7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9-4058-8ED8-C4BDB9188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1026240"/>
        <c:axId val="1141028864"/>
      </c:barChart>
      <c:catAx>
        <c:axId val="114102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Вид на задачата</a:t>
                </a:r>
              </a:p>
            </c:rich>
          </c:tx>
          <c:layout>
            <c:manualLayout>
              <c:xMode val="edge"/>
              <c:yMode val="edge"/>
              <c:x val="0.44870330681022336"/>
              <c:y val="0.91440399114290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141028864"/>
        <c:crosses val="autoZero"/>
        <c:auto val="1"/>
        <c:lblAlgn val="ctr"/>
        <c:lblOffset val="100"/>
        <c:noMultiLvlLbl val="0"/>
      </c:catAx>
      <c:valAx>
        <c:axId val="11410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</a:t>
                </a:r>
                <a:r>
                  <a:rPr lang="bg-BG" baseline="0"/>
                  <a:t> задачи</a:t>
                </a:r>
                <a:endParaRPr lang="bg-B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14102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37883607705478"/>
          <c:y val="0.15293478045494174"/>
          <c:w val="0.53724232784589032"/>
          <c:h val="0.7884971665213600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086-4558-B494-EB141F667017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086-4558-B494-EB141F667017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086-4558-B494-EB141F667017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086-4558-B494-EB141F667017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086-4558-B494-EB141F667017}"/>
              </c:ext>
            </c:extLst>
          </c:dPt>
          <c:dLbls>
            <c:dLbl>
              <c:idx val="0"/>
              <c:layout>
                <c:manualLayout>
                  <c:x val="-1.563963447048013E-2"/>
                  <c:y val="0.11795840928905445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1753710563398107"/>
                      <c:h val="0.122731235634461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086-4558-B494-EB141F667017}"/>
                </c:ext>
              </c:extLst>
            </c:dLbl>
            <c:dLbl>
              <c:idx val="1"/>
              <c:layout>
                <c:manualLayout>
                  <c:x val="3.7506433893328063E-2"/>
                  <c:y val="6.684309859713077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45093365284821"/>
                      <c:h val="0.1341642228739002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086-4558-B494-EB141F667017}"/>
                </c:ext>
              </c:extLst>
            </c:dLbl>
            <c:dLbl>
              <c:idx val="2"/>
              <c:layout>
                <c:manualLayout>
                  <c:x val="-3.2148371908566994E-2"/>
                  <c:y val="0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3049707627011384"/>
                      <c:h val="0.142390970515970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086-4558-B494-EB141F667017}"/>
                </c:ext>
              </c:extLst>
            </c:dLbl>
            <c:dLbl>
              <c:idx val="3"/>
              <c:layout>
                <c:manualLayout>
                  <c:x val="-9.5105705703171797E-2"/>
                  <c:y val="-5.897920464452722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1612059436517511"/>
                      <c:h val="0.165619798684314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086-4558-B494-EB141F667017}"/>
                </c:ext>
              </c:extLst>
            </c:dLbl>
            <c:dLbl>
              <c:idx val="4"/>
              <c:layout>
                <c:manualLayout>
                  <c:x val="0.21298317484157853"/>
                  <c:y val="-1.179584092890544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1079480732071584"/>
                      <c:h val="0.122731235634461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A086-4558-B494-EB141F66701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'Коефициент на дискриминация'!$J$3:$J$7</c:f>
              <c:strCache>
                <c:ptCount val="5"/>
                <c:pt idx="0">
                  <c:v>Много добра</c:v>
                </c:pt>
                <c:pt idx="1">
                  <c:v>Добра</c:v>
                </c:pt>
                <c:pt idx="2">
                  <c:v>Средна</c:v>
                </c:pt>
                <c:pt idx="3">
                  <c:v>Ниска</c:v>
                </c:pt>
                <c:pt idx="4">
                  <c:v>Много ниска</c:v>
                </c:pt>
              </c:strCache>
            </c:strRef>
          </c:cat>
          <c:val>
            <c:numRef>
              <c:f>'Коефициент на дискриминация'!$M$3:$M$7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86-4558-B494-EB141F667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Рапределение на задачите по корелация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'Коефициент на Корелация'!$H$3:$H$7</c:f>
              <c:strCache>
                <c:ptCount val="5"/>
                <c:pt idx="0">
                  <c:v>Много добра</c:v>
                </c:pt>
                <c:pt idx="1">
                  <c:v>Добра</c:v>
                </c:pt>
                <c:pt idx="2">
                  <c:v>Средна</c:v>
                </c:pt>
                <c:pt idx="3">
                  <c:v>Ниска</c:v>
                </c:pt>
                <c:pt idx="4">
                  <c:v>Много ниска</c:v>
                </c:pt>
              </c:strCache>
            </c:strRef>
          </c:cat>
          <c:val>
            <c:numRef>
              <c:f>'Коефициент на Корелация'!$K$3:$K$7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1-45C7-AACD-499B03BA9A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1026240"/>
        <c:axId val="1141028864"/>
      </c:barChart>
      <c:catAx>
        <c:axId val="114102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Вид на задачата</a:t>
                </a:r>
              </a:p>
            </c:rich>
          </c:tx>
          <c:layout>
            <c:manualLayout>
              <c:xMode val="edge"/>
              <c:yMode val="edge"/>
              <c:x val="0.44870330681022336"/>
              <c:y val="0.91440399114290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141028864"/>
        <c:crosses val="autoZero"/>
        <c:auto val="1"/>
        <c:lblAlgn val="ctr"/>
        <c:lblOffset val="100"/>
        <c:noMultiLvlLbl val="0"/>
      </c:catAx>
      <c:valAx>
        <c:axId val="114102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</a:t>
                </a:r>
                <a:r>
                  <a:rPr lang="bg-BG" baseline="0"/>
                  <a:t> задачи</a:t>
                </a:r>
                <a:endParaRPr lang="bg-B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14102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37883607705478"/>
          <c:y val="0.15293478045494174"/>
          <c:w val="0.53724232784589032"/>
          <c:h val="0.7884971665213600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0211-48C0-B751-C5DB206CB445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0211-48C0-B751-C5DB206CB445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0211-48C0-B751-C5DB206CB445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0211-48C0-B751-C5DB206CB445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0211-48C0-B751-C5DB206CB445}"/>
              </c:ext>
            </c:extLst>
          </c:dPt>
          <c:dLbls>
            <c:dLbl>
              <c:idx val="0"/>
              <c:layout>
                <c:manualLayout>
                  <c:x val="5.2193641203918457E-2"/>
                  <c:y val="0.11795840928905445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1753710563398107"/>
                      <c:h val="0.122731235634461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11-48C0-B751-C5DB206CB445}"/>
                </c:ext>
              </c:extLst>
            </c:dLbl>
            <c:dLbl>
              <c:idx val="1"/>
              <c:layout>
                <c:manualLayout>
                  <c:x val="0"/>
                  <c:y val="-2.238949680985985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45093365284821"/>
                      <c:h val="0.1341642228739002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11-48C0-B751-C5DB206CB445}"/>
                </c:ext>
              </c:extLst>
            </c:dLbl>
            <c:dLbl>
              <c:idx val="2"/>
              <c:layout>
                <c:manualLayout>
                  <c:x val="-5.6259545366331133E-2"/>
                  <c:y val="2.752362883411274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3585513825487497"/>
                      <c:h val="0.1423909705159705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11-48C0-B751-C5DB206CB445}"/>
                </c:ext>
              </c:extLst>
            </c:dLbl>
            <c:dLbl>
              <c:idx val="3"/>
              <c:layout>
                <c:manualLayout>
                  <c:x val="-0.10314279868031355"/>
                  <c:y val="7.8638939526036299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1612059436517511"/>
                      <c:h val="0.1656197986843148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0211-48C0-B751-C5DB206CB445}"/>
                </c:ext>
              </c:extLst>
            </c:dLbl>
            <c:dLbl>
              <c:idx val="4"/>
              <c:layout>
                <c:manualLayout>
                  <c:x val="0.20360656636824653"/>
                  <c:y val="-1.179584092890544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920415903740518"/>
                      <c:h val="0.122731235634461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0211-48C0-B751-C5DB206CB44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'Коефициент на Корелация'!$H$3:$H$7</c:f>
              <c:strCache>
                <c:ptCount val="5"/>
                <c:pt idx="0">
                  <c:v>Много добра</c:v>
                </c:pt>
                <c:pt idx="1">
                  <c:v>Добра</c:v>
                </c:pt>
                <c:pt idx="2">
                  <c:v>Средна</c:v>
                </c:pt>
                <c:pt idx="3">
                  <c:v>Ниска</c:v>
                </c:pt>
                <c:pt idx="4">
                  <c:v>Много ниска</c:v>
                </c:pt>
              </c:strCache>
            </c:strRef>
          </c:cat>
          <c:val>
            <c:numRef>
              <c:f>'Коефициент на Корелация'!$K$3:$K$7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11-48C0-B751-C5DB206CB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 b="1"/>
              <a:t>Суров</a:t>
            </a:r>
            <a:r>
              <a:rPr lang="bg-BG" b="1" baseline="0"/>
              <a:t> тестов бал</a:t>
            </a:r>
            <a:endParaRPr lang="bg-BG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'Скали - Обобщено'!$B$3</c:f>
              <c:strCache>
                <c:ptCount val="1"/>
                <c:pt idx="0">
                  <c:v>Брой ученици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'Скали - Обобщено'!$A$4:$A$34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cat>
          <c:val>
            <c:numRef>
              <c:f>'Скали - Обобщено'!$B$4:$B$34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11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2-4668-90F6-495689DCA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159088"/>
        <c:axId val="1080165320"/>
      </c:barChart>
      <c:catAx>
        <c:axId val="108015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точки</a:t>
                </a:r>
              </a:p>
            </c:rich>
          </c:tx>
          <c:layout>
            <c:manualLayout>
              <c:xMode val="edge"/>
              <c:yMode val="edge"/>
              <c:x val="0.48681823924625262"/>
              <c:y val="0.924087798640873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65320"/>
        <c:crosses val="autoZero"/>
        <c:auto val="1"/>
        <c:lblAlgn val="ctr"/>
        <c:lblOffset val="100"/>
        <c:noMultiLvlLbl val="0"/>
      </c:catAx>
      <c:valAx>
        <c:axId val="1080165320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ученици</a:t>
                </a:r>
              </a:p>
            </c:rich>
          </c:tx>
          <c:layout>
            <c:manualLayout>
              <c:xMode val="edge"/>
              <c:yMode val="edge"/>
              <c:x val="1.1914903198447872E-2"/>
              <c:y val="0.39145111078788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5908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Z</a:t>
            </a:r>
            <a:r>
              <a:rPr lang="en-US" b="1" baseline="0"/>
              <a:t> </a:t>
            </a:r>
            <a:r>
              <a:rPr lang="bg-BG" b="1" baseline="0"/>
              <a:t>- скала</a:t>
            </a:r>
            <a:endParaRPr lang="bg-BG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'Скали - Обобщено'!$B$3</c:f>
              <c:strCache>
                <c:ptCount val="1"/>
                <c:pt idx="0">
                  <c:v>Брой ученици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'Скали - Обобщено'!$C$4:$C$34</c:f>
              <c:strCache>
                <c:ptCount val="17"/>
                <c:pt idx="0">
                  <c:v>-7,042</c:v>
                </c:pt>
                <c:pt idx="1">
                  <c:v>-6,306</c:v>
                </c:pt>
                <c:pt idx="2">
                  <c:v>-5,570</c:v>
                </c:pt>
                <c:pt idx="3">
                  <c:v>-4,834</c:v>
                </c:pt>
                <c:pt idx="4">
                  <c:v>-4,098</c:v>
                </c:pt>
                <c:pt idx="5">
                  <c:v>-3,362</c:v>
                </c:pt>
                <c:pt idx="6">
                  <c:v>-2,625</c:v>
                </c:pt>
                <c:pt idx="7">
                  <c:v>-1,889</c:v>
                </c:pt>
                <c:pt idx="8">
                  <c:v>-1,153</c:v>
                </c:pt>
                <c:pt idx="9">
                  <c:v>-0,417</c:v>
                </c:pt>
                <c:pt idx="10">
                  <c:v>0,319</c:v>
                </c:pt>
                <c:pt idx="11">
                  <c:v>1,055</c:v>
                </c:pt>
                <c:pt idx="12">
                  <c:v>1,791</c:v>
                </c:pt>
                <c:pt idx="13">
                  <c:v>2,527</c:v>
                </c:pt>
                <c:pt idx="14">
                  <c:v>3,263</c:v>
                </c:pt>
                <c:pt idx="15">
                  <c:v>3,999</c:v>
                </c:pt>
                <c:pt idx="16">
                  <c:v>4,736</c:v>
                </c:pt>
              </c:strCache>
            </c:strRef>
          </c:cat>
          <c:val>
            <c:numRef>
              <c:f>'Скали - Обобщено'!$B$4:$B$34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11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2-4668-90F6-495689DCA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159088"/>
        <c:axId val="1080165320"/>
      </c:barChart>
      <c:catAx>
        <c:axId val="108015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точки</a:t>
                </a:r>
              </a:p>
            </c:rich>
          </c:tx>
          <c:layout>
            <c:manualLayout>
              <c:xMode val="edge"/>
              <c:yMode val="edge"/>
              <c:x val="0.48681823924625262"/>
              <c:y val="0.924087798640873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65320"/>
        <c:crosses val="autoZero"/>
        <c:auto val="1"/>
        <c:lblAlgn val="ctr"/>
        <c:lblOffset val="100"/>
        <c:noMultiLvlLbl val="0"/>
      </c:catAx>
      <c:valAx>
        <c:axId val="1080165320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ученици</a:t>
                </a:r>
              </a:p>
            </c:rich>
          </c:tx>
          <c:layout>
            <c:manualLayout>
              <c:xMode val="edge"/>
              <c:yMode val="edge"/>
              <c:x val="1.1914903198447872E-2"/>
              <c:y val="0.39145111078788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5908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 b="1"/>
              <a:t>Т</a:t>
            </a:r>
            <a:r>
              <a:rPr lang="bg-BG" b="1" baseline="0"/>
              <a:t> - скала</a:t>
            </a:r>
            <a:endParaRPr lang="bg-BG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'Скали - Обобщено'!$B$3</c:f>
              <c:strCache>
                <c:ptCount val="1"/>
                <c:pt idx="0">
                  <c:v>Брой ученици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'Скали - Обобщено'!$E$4:$E$34</c:f>
              <c:strCache>
                <c:ptCount val="17"/>
                <c:pt idx="0">
                  <c:v>-20</c:v>
                </c:pt>
                <c:pt idx="1">
                  <c:v>-13</c:v>
                </c:pt>
                <c:pt idx="2">
                  <c:v>-6</c:v>
                </c:pt>
                <c:pt idx="3">
                  <c:v>2</c:v>
                </c:pt>
                <c:pt idx="4">
                  <c:v>9</c:v>
                </c:pt>
                <c:pt idx="5">
                  <c:v>16</c:v>
                </c:pt>
                <c:pt idx="6">
                  <c:v>24</c:v>
                </c:pt>
                <c:pt idx="7">
                  <c:v>31</c:v>
                </c:pt>
                <c:pt idx="8">
                  <c:v>38</c:v>
                </c:pt>
                <c:pt idx="9">
                  <c:v>46</c:v>
                </c:pt>
                <c:pt idx="10">
                  <c:v>53</c:v>
                </c:pt>
                <c:pt idx="11">
                  <c:v>61</c:v>
                </c:pt>
                <c:pt idx="12">
                  <c:v>68</c:v>
                </c:pt>
                <c:pt idx="13">
                  <c:v>75</c:v>
                </c:pt>
                <c:pt idx="14">
                  <c:v>83</c:v>
                </c:pt>
                <c:pt idx="15">
                  <c:v>90</c:v>
                </c:pt>
                <c:pt idx="16">
                  <c:v>97</c:v>
                </c:pt>
              </c:strCache>
            </c:strRef>
          </c:cat>
          <c:val>
            <c:numRef>
              <c:f>'Скали - Обобщено'!$B$4:$B$34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11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2-4668-90F6-495689DCA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159088"/>
        <c:axId val="1080165320"/>
      </c:barChart>
      <c:catAx>
        <c:axId val="108015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точки</a:t>
                </a:r>
              </a:p>
            </c:rich>
          </c:tx>
          <c:layout>
            <c:manualLayout>
              <c:xMode val="edge"/>
              <c:yMode val="edge"/>
              <c:x val="0.48681823924625262"/>
              <c:y val="0.924087798640873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65320"/>
        <c:crosses val="autoZero"/>
        <c:auto val="1"/>
        <c:lblAlgn val="ctr"/>
        <c:lblOffset val="100"/>
        <c:noMultiLvlLbl val="0"/>
      </c:catAx>
      <c:valAx>
        <c:axId val="1080165320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ученици</a:t>
                </a:r>
              </a:p>
            </c:rich>
          </c:tx>
          <c:layout>
            <c:manualLayout>
              <c:xMode val="edge"/>
              <c:yMode val="edge"/>
              <c:x val="1.1914903198447872E-2"/>
              <c:y val="0.39145111078788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5908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 b="1"/>
              <a:t>Процентна скала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'Скали - Обобщено'!$B$3</c:f>
              <c:strCache>
                <c:ptCount val="1"/>
                <c:pt idx="0">
                  <c:v>Брой ученици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'Скали - Обобщено'!$G$4:$G$34</c:f>
              <c:strCache>
                <c:ptCount val="17"/>
                <c:pt idx="0">
                  <c:v>0,0</c:v>
                </c:pt>
                <c:pt idx="1">
                  <c:v>6,3</c:v>
                </c:pt>
                <c:pt idx="2">
                  <c:v>12,5</c:v>
                </c:pt>
                <c:pt idx="3">
                  <c:v>18,8</c:v>
                </c:pt>
                <c:pt idx="4">
                  <c:v>25,0</c:v>
                </c:pt>
                <c:pt idx="5">
                  <c:v>31,3</c:v>
                </c:pt>
                <c:pt idx="6">
                  <c:v>37,5</c:v>
                </c:pt>
                <c:pt idx="7">
                  <c:v>43,8</c:v>
                </c:pt>
                <c:pt idx="8">
                  <c:v>50,0</c:v>
                </c:pt>
                <c:pt idx="9">
                  <c:v>56,3</c:v>
                </c:pt>
                <c:pt idx="10">
                  <c:v>62,5</c:v>
                </c:pt>
                <c:pt idx="11">
                  <c:v>68,8</c:v>
                </c:pt>
                <c:pt idx="12">
                  <c:v>75,0</c:v>
                </c:pt>
                <c:pt idx="13">
                  <c:v>81,3</c:v>
                </c:pt>
                <c:pt idx="14">
                  <c:v>87,5</c:v>
                </c:pt>
                <c:pt idx="15">
                  <c:v>93,8</c:v>
                </c:pt>
                <c:pt idx="16">
                  <c:v>100,0</c:v>
                </c:pt>
              </c:strCache>
            </c:strRef>
          </c:cat>
          <c:val>
            <c:numRef>
              <c:f>'Скали - Обобщено'!$B$4:$B$34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11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5-4A60-A44A-FE461875C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159088"/>
        <c:axId val="1080165320"/>
      </c:barChart>
      <c:catAx>
        <c:axId val="108015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точки</a:t>
                </a:r>
              </a:p>
            </c:rich>
          </c:tx>
          <c:layout>
            <c:manualLayout>
              <c:xMode val="edge"/>
              <c:yMode val="edge"/>
              <c:x val="0.48681823924625262"/>
              <c:y val="0.924087798640873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65320"/>
        <c:crosses val="autoZero"/>
        <c:auto val="1"/>
        <c:lblAlgn val="ctr"/>
        <c:lblOffset val="100"/>
        <c:noMultiLvlLbl val="0"/>
      </c:catAx>
      <c:valAx>
        <c:axId val="1080165320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ученици</a:t>
                </a:r>
              </a:p>
            </c:rich>
          </c:tx>
          <c:layout>
            <c:manualLayout>
              <c:xMode val="edge"/>
              <c:yMode val="edge"/>
              <c:x val="1.1914903198447872E-2"/>
              <c:y val="0.39145111078788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5908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 b="1"/>
              <a:t>Процентилна скала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'Скали - Обобщено'!$B$3</c:f>
              <c:strCache>
                <c:ptCount val="1"/>
                <c:pt idx="0">
                  <c:v>Брой ученици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'Скали - Обобщено'!$I$4:$I$34</c:f>
              <c:strCache>
                <c:ptCount val="17"/>
                <c:pt idx="0">
                  <c:v>0,0</c:v>
                </c:pt>
                <c:pt idx="1">
                  <c:v>0,0</c:v>
                </c:pt>
                <c:pt idx="2">
                  <c:v>0,0</c:v>
                </c:pt>
                <c:pt idx="3">
                  <c:v>0,0</c:v>
                </c:pt>
                <c:pt idx="4">
                  <c:v>0,0</c:v>
                </c:pt>
                <c:pt idx="5">
                  <c:v>0,0</c:v>
                </c:pt>
                <c:pt idx="6">
                  <c:v>0,0</c:v>
                </c:pt>
                <c:pt idx="7">
                  <c:v>5,0</c:v>
                </c:pt>
                <c:pt idx="8">
                  <c:v>18,3</c:v>
                </c:pt>
                <c:pt idx="9">
                  <c:v>31,7</c:v>
                </c:pt>
                <c:pt idx="10">
                  <c:v>55,0</c:v>
                </c:pt>
                <c:pt idx="11">
                  <c:v>85,0</c:v>
                </c:pt>
                <c:pt idx="12">
                  <c:v>98,3</c:v>
                </c:pt>
                <c:pt idx="13">
                  <c:v>100,0</c:v>
                </c:pt>
                <c:pt idx="14">
                  <c:v>100,0</c:v>
                </c:pt>
                <c:pt idx="15">
                  <c:v>100,0</c:v>
                </c:pt>
                <c:pt idx="16">
                  <c:v>100,0</c:v>
                </c:pt>
              </c:strCache>
            </c:strRef>
          </c:cat>
          <c:val>
            <c:numRef>
              <c:f>'Скали - Обобщено'!$B$4:$B$34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11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D-44CB-9BA8-7C8DF0D0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159088"/>
        <c:axId val="1080165320"/>
      </c:barChart>
      <c:catAx>
        <c:axId val="108015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точки</a:t>
                </a:r>
              </a:p>
            </c:rich>
          </c:tx>
          <c:layout>
            <c:manualLayout>
              <c:xMode val="edge"/>
              <c:yMode val="edge"/>
              <c:x val="0.48681823924625262"/>
              <c:y val="0.924087798640873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65320"/>
        <c:crosses val="autoZero"/>
        <c:auto val="1"/>
        <c:lblAlgn val="ctr"/>
        <c:lblOffset val="100"/>
        <c:noMultiLvlLbl val="0"/>
      </c:catAx>
      <c:valAx>
        <c:axId val="1080165320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ученици</a:t>
                </a:r>
              </a:p>
            </c:rich>
          </c:tx>
          <c:layout>
            <c:manualLayout>
              <c:xMode val="edge"/>
              <c:yMode val="edge"/>
              <c:x val="1.1914903198447872E-2"/>
              <c:y val="0.39145111078788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08015908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'Норми - Характеристики на теста'!$B$11</c:f>
              <c:strCache>
                <c:ptCount val="1"/>
                <c:pt idx="0">
                  <c:v>Оценка 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'Норми - Характеристики на теста'!$A$12:$A$42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xVal>
          <c:yVal>
            <c:numRef>
              <c:f>'Норми - Характеристики на теста'!$B$12:$B$42</c:f>
              <c:numCache>
                <c:formatCode>0.00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3.3</c:v>
                </c:pt>
                <c:pt idx="7">
                  <c:v>3.6</c:v>
                </c:pt>
                <c:pt idx="8">
                  <c:v>3.9</c:v>
                </c:pt>
                <c:pt idx="9">
                  <c:v>4.1999999999999993</c:v>
                </c:pt>
                <c:pt idx="10">
                  <c:v>4.5</c:v>
                </c:pt>
                <c:pt idx="11">
                  <c:v>4.8</c:v>
                </c:pt>
                <c:pt idx="12">
                  <c:v>5.0999999999999996</c:v>
                </c:pt>
                <c:pt idx="13">
                  <c:v>5.4</c:v>
                </c:pt>
                <c:pt idx="14">
                  <c:v>5.7</c:v>
                </c:pt>
                <c:pt idx="15">
                  <c:v>6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5-4134-884A-AA871281D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082408"/>
        <c:axId val="794082736"/>
      </c:scatterChart>
      <c:valAx>
        <c:axId val="79408240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2736"/>
        <c:crosses val="autoZero"/>
        <c:crossBetween val="midCat"/>
        <c:majorUnit val="1"/>
      </c:valAx>
      <c:valAx>
        <c:axId val="794082736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Стълбова</a:t>
            </a:r>
            <a:r>
              <a:rPr lang="bg-BG" baseline="0"/>
              <a:t> диаграма</a:t>
            </a:r>
            <a:endParaRPr lang="bg-B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'Норми - Характеристики на теста'!$K$1</c:f>
              <c:strCache>
                <c:ptCount val="1"/>
                <c:pt idx="0">
                  <c:v>Абсолютна честота            (Брой ученици)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 Характеристики на теста'!$J$2:$J$6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Характеристики на теста'!$K$2:$K$6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4-4C1D-925E-1DEF03CE7B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4086344"/>
        <c:axId val="794090936"/>
      </c:bar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ученици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35315215806357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Хистограма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'Норми - Характеристики на теста'!$L$1</c:f>
              <c:strCache>
                <c:ptCount val="1"/>
                <c:pt idx="0">
                  <c:v>Относителна честота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 Характеристики на теста'!$J$2:$J$6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Характеристики на теста'!$L$2:$L$6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0.36666666666666664</c:v>
                </c:pt>
                <c:pt idx="3">
                  <c:v>0.6333333333333333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4-4C1D-925E-1DEF03CE7B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794086344"/>
        <c:axId val="794090936"/>
      </c:bar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Относителна честота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35315215806357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Полигон на относителните честоти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'Норми - Характеристики на теста'!$L$1</c:f>
              <c:strCache>
                <c:ptCount val="1"/>
                <c:pt idx="0">
                  <c:v>Относителна честота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'Норми - Характеристики на теста'!$J$2:$J$6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Характеристики на теста'!$L$2:$L$6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0.36666666666666664</c:v>
                </c:pt>
                <c:pt idx="3">
                  <c:v>0.6333333333333333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4-4C1D-925E-1DEF03CE7B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086344"/>
        <c:axId val="794090936"/>
      </c:line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Кумулата на относителните честоти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'Норми - Характеристики на теста'!$N$1</c:f>
              <c:strCache>
                <c:ptCount val="1"/>
                <c:pt idx="0">
                  <c:v>Натрупана относителна честота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 Характеристики на теста'!$J$2:$J$6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Характеристики на теста'!$N$2:$N$6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0.36666666666666664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4-4C1D-925E-1DEF03CE7BC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086344"/>
        <c:axId val="794090936"/>
      </c:line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05555555555555"/>
          <c:y val="0.11342592592592593"/>
          <c:w val="0.5083333333333333"/>
          <c:h val="0.84722222222222221"/>
        </c:manualLayout>
      </c:layout>
      <c:pieChart>
        <c:varyColors val="1"/>
        <c:ser>
          <c:idx val="0"/>
          <c:order val="0"/>
          <c:tx>
            <c:strRef>
              <c:f>'Норми - Характеристики на теста'!$K$1</c:f>
              <c:strCache>
                <c:ptCount val="1"/>
                <c:pt idx="0">
                  <c:v>Абсолютна честота            (Брой ученици)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2-0237-4F07-8C67-953DF2EF9E04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0237-4F07-8C67-953DF2EF9E04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0237-4F07-8C67-953DF2EF9E04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F4B7-4508-8CBD-5493F432B88F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0237-4F07-8C67-953DF2EF9E04}"/>
              </c:ext>
            </c:extLst>
          </c:dPt>
          <c:dLbls>
            <c:dLbl>
              <c:idx val="0"/>
              <c:layout>
                <c:manualLayout>
                  <c:x val="0.11388888888888898"/>
                  <c:y val="4.51297754447360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237-4F07-8C67-953DF2EF9E04}"/>
                </c:ext>
              </c:extLst>
            </c:dLbl>
            <c:dLbl>
              <c:idx val="1"/>
              <c:layout>
                <c:manualLayout>
                  <c:x val="8.0555555555555561E-2"/>
                  <c:y val="5.09259259259260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0237-4F07-8C67-953DF2EF9E04}"/>
                </c:ext>
              </c:extLst>
            </c:dLbl>
            <c:dLbl>
              <c:idx val="2"/>
              <c:layout>
                <c:manualLayout>
                  <c:x val="0.16944444444444434"/>
                  <c:y val="-5.09259259259259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0237-4F07-8C67-953DF2EF9E04}"/>
                </c:ext>
              </c:extLst>
            </c:dLbl>
            <c:dLbl>
              <c:idx val="4"/>
              <c:layout>
                <c:manualLayout>
                  <c:x val="-7.2222222222222215E-2"/>
                  <c:y val="4.166666666666666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237-4F07-8C67-953DF2EF9E0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'Норми - Характеристики на теста'!$J$2:$J$6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Характеристики на теста'!$K$2:$K$6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4-4C1D-925E-1DEF03CE7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Кумулата  на абсолютните честоти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'Норми - Характеристики на теста'!$M$1</c:f>
              <c:strCache>
                <c:ptCount val="1"/>
                <c:pt idx="0">
                  <c:v>Натрупана абсолютна честота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 Характеристики на теста'!$J$2:$J$6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Характеристики на теста'!$M$2:$M$6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30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A3-45B0-A925-14EB0BCBC2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086344"/>
        <c:axId val="794090936"/>
      </c:line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'Норми - Характ. на ученици'!$B$11</c:f>
              <c:strCache>
                <c:ptCount val="1"/>
                <c:pt idx="0">
                  <c:v>Оценка 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'Норми - Характ. на ученици'!$A$12:$A$42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xVal>
          <c:yVal>
            <c:numRef>
              <c:f>'Норми - Характ. на ученици'!$B$12:$B$42</c:f>
              <c:numCache>
                <c:formatCode>0.00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3.5</c:v>
                </c:pt>
                <c:pt idx="9">
                  <c:v>3.8333333333333335</c:v>
                </c:pt>
                <c:pt idx="10">
                  <c:v>4.166666666666667</c:v>
                </c:pt>
                <c:pt idx="11">
                  <c:v>4.5</c:v>
                </c:pt>
                <c:pt idx="12">
                  <c:v>5.5</c:v>
                </c:pt>
                <c:pt idx="13">
                  <c:v>5.625</c:v>
                </c:pt>
                <c:pt idx="14">
                  <c:v>5.75</c:v>
                </c:pt>
                <c:pt idx="15">
                  <c:v>5.875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C-4758-8E86-28F9B6951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082408"/>
        <c:axId val="794082736"/>
      </c:scatterChart>
      <c:valAx>
        <c:axId val="79408240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2736"/>
        <c:crosses val="autoZero"/>
        <c:crossBetween val="midCat"/>
        <c:majorUnit val="1"/>
      </c:valAx>
      <c:valAx>
        <c:axId val="794082736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Стълбова</a:t>
            </a:r>
            <a:r>
              <a:rPr lang="bg-BG" baseline="0"/>
              <a:t> диаграма</a:t>
            </a:r>
            <a:endParaRPr lang="bg-B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'Норми - Характ. на ученици'!$N$1</c:f>
              <c:strCache>
                <c:ptCount val="1"/>
                <c:pt idx="0">
                  <c:v>Абсолютна честота            (Брой ученици)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 Характ. на ученици'!$M$2:$M$6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Характ. на ученици'!$N$2:$N$6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C-41EA-8ECF-E042AC63AA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4086344"/>
        <c:axId val="794090936"/>
      </c:bar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ученици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35315215806357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Хистограма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'Норми - Характ. на ученици'!$O$1</c:f>
              <c:strCache>
                <c:ptCount val="1"/>
                <c:pt idx="0">
                  <c:v>Относителна честота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 Характ. на ученици'!$M$2:$M$6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Характ. на ученици'!$O$2:$O$6</c:f>
              <c:numCache>
                <c:formatCode>0.00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0.6333333333333333</c:v>
                </c:pt>
                <c:pt idx="3">
                  <c:v>0.23333333333333334</c:v>
                </c:pt>
                <c:pt idx="4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F-4233-835B-DDD8213CB5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794086344"/>
        <c:axId val="794090936"/>
      </c:bar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Относителна честота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35315215806357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Полигон на относителните честоти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'Норми - Характ. на ученици'!$O$1</c:f>
              <c:strCache>
                <c:ptCount val="1"/>
                <c:pt idx="0">
                  <c:v>Относителна честота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'Норми - Характ. на ученици'!$M$2:$M$6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Характ. на ученици'!$O$2:$O$6</c:f>
              <c:numCache>
                <c:formatCode>0.00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0.6333333333333333</c:v>
                </c:pt>
                <c:pt idx="3">
                  <c:v>0.23333333333333334</c:v>
                </c:pt>
                <c:pt idx="4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F3-433E-BD6A-5F606FC83E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086344"/>
        <c:axId val="794090936"/>
      </c:line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Кумулата на относителните честоти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'Норми - Характ. на ученици'!$Q$1</c:f>
              <c:strCache>
                <c:ptCount val="1"/>
                <c:pt idx="0">
                  <c:v>Натрупана относителна честота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 Характ. на ученици'!$M$2:$M$6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Характ. на ученици'!$Q$2:$Q$6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0.1</c:v>
                </c:pt>
                <c:pt idx="2">
                  <c:v>0.73333333333333328</c:v>
                </c:pt>
                <c:pt idx="3">
                  <c:v>0.96666666666666656</c:v>
                </c:pt>
                <c:pt idx="4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A-4130-96D8-27F5A4ECB8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086344"/>
        <c:axId val="794090936"/>
      </c:line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05555555555555"/>
          <c:y val="0.11342592592592593"/>
          <c:w val="0.5083333333333333"/>
          <c:h val="0.84722222222222221"/>
        </c:manualLayout>
      </c:layout>
      <c:pieChart>
        <c:varyColors val="1"/>
        <c:ser>
          <c:idx val="0"/>
          <c:order val="0"/>
          <c:tx>
            <c:strRef>
              <c:f>'Норми - Характ. на ученици'!$N$1</c:f>
              <c:strCache>
                <c:ptCount val="1"/>
                <c:pt idx="0">
                  <c:v>Абсолютна честота            (Брой ученици)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1AE9-4F87-A77E-FFFBA9DE8715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1AE9-4F87-A77E-FFFBA9DE8715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1AE9-4F87-A77E-FFFBA9DE8715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1AE9-4F87-A77E-FFFBA9DE8715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1AE9-4F87-A77E-FFFBA9DE8715}"/>
              </c:ext>
            </c:extLst>
          </c:dPt>
          <c:dLbls>
            <c:dLbl>
              <c:idx val="0"/>
              <c:layout>
                <c:manualLayout>
                  <c:x val="0.11388888888888898"/>
                  <c:y val="4.51297754447360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AE9-4F87-A77E-FFFBA9DE8715}"/>
                </c:ext>
              </c:extLst>
            </c:dLbl>
            <c:dLbl>
              <c:idx val="1"/>
              <c:layout>
                <c:manualLayout>
                  <c:x val="0.14245286968912382"/>
                  <c:y val="9.416944332940747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1AE9-4F87-A77E-FFFBA9DE8715}"/>
                </c:ext>
              </c:extLst>
            </c:dLbl>
            <c:dLbl>
              <c:idx val="2"/>
              <c:layout>
                <c:manualLayout>
                  <c:x val="0.16944444444444434"/>
                  <c:y val="-5.09259259259259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1AE9-4F87-A77E-FFFBA9DE8715}"/>
                </c:ext>
              </c:extLst>
            </c:dLbl>
            <c:dLbl>
              <c:idx val="3"/>
              <c:layout>
                <c:manualLayout>
                  <c:x val="-3.3762221359212974E-2"/>
                  <c:y val="4.804852977173921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1AE9-4F87-A77E-FFFBA9DE8715}"/>
                </c:ext>
              </c:extLst>
            </c:dLbl>
            <c:dLbl>
              <c:idx val="4"/>
              <c:layout>
                <c:manualLayout>
                  <c:x val="-9.7543798396117209E-2"/>
                  <c:y val="3.2279531969486492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1AE9-4F87-A77E-FFFBA9DE871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'Норми - Характ. на ученици'!$M$2:$M$6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Характ. на ученици'!$N$2:$N$6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E9-4F87-A77E-FFFBA9DE8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Кумулата  на абсолютните честоти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'Норми - Характ. на ученици'!$P$1</c:f>
              <c:strCache>
                <c:ptCount val="1"/>
                <c:pt idx="0">
                  <c:v>Натрупана абсолютна честота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 Характ. на ученици'!$M$2:$M$6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 Характ. на ученици'!$P$2:$P$6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22</c:v>
                </c:pt>
                <c:pt idx="3">
                  <c:v>29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D-4DC1-AF8C-0457BA178F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086344"/>
        <c:axId val="794090936"/>
      </c:line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'Норми -Брой решени задачи'!$B$6</c:f>
              <c:strCache>
                <c:ptCount val="1"/>
                <c:pt idx="0">
                  <c:v>Оценка (y)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'Норми -Брой решени задачи'!$A$7:$A$37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xVal>
          <c:yVal>
            <c:numRef>
              <c:f>'Норми -Брой решени задачи'!$B$7:$B$37</c:f>
              <c:numCache>
                <c:formatCode>0.00</c:formatCode>
                <c:ptCount val="31"/>
                <c:pt idx="0">
                  <c:v>2</c:v>
                </c:pt>
                <c:pt idx="1">
                  <c:v>2.25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4.25</c:v>
                </c:pt>
                <c:pt idx="10">
                  <c:v>4.5</c:v>
                </c:pt>
                <c:pt idx="11">
                  <c:v>4.75</c:v>
                </c:pt>
                <c:pt idx="12">
                  <c:v>5</c:v>
                </c:pt>
                <c:pt idx="13">
                  <c:v>5.25</c:v>
                </c:pt>
                <c:pt idx="14">
                  <c:v>5.5</c:v>
                </c:pt>
                <c:pt idx="15">
                  <c:v>5.75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81-48C1-89A3-68355E43E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082408"/>
        <c:axId val="794082736"/>
      </c:scatterChart>
      <c:valAx>
        <c:axId val="79408240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2736"/>
        <c:crosses val="autoZero"/>
        <c:crossBetween val="midCat"/>
        <c:majorUnit val="1"/>
      </c:valAx>
      <c:valAx>
        <c:axId val="794082736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Стълбова</a:t>
            </a:r>
            <a:r>
              <a:rPr lang="bg-BG" baseline="0"/>
              <a:t> диаграма</a:t>
            </a:r>
            <a:endParaRPr lang="bg-B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'Норми -Брой решени задачи'!$F$6</c:f>
              <c:strCache>
                <c:ptCount val="1"/>
                <c:pt idx="0">
                  <c:v>Абсолютна честота            (Брой ученици)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-Брой решени задачи'!$E$7:$E$11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-Брой решени задачи'!$F$7:$F$11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1-4368-AE86-954401FB93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4086344"/>
        <c:axId val="794090936"/>
      </c:bar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Брой ученици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35315215806357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Хистограма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'Норми -Брой решени задачи'!$G$6</c:f>
              <c:strCache>
                <c:ptCount val="1"/>
                <c:pt idx="0">
                  <c:v>Относителна честота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-Брой решени задачи'!$E$7:$E$11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-Брой решени задачи'!$G$7:$G$11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0.36666666666666664</c:v>
                </c:pt>
                <c:pt idx="3">
                  <c:v>0.6333333333333333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6-4336-83DB-BE16F898AF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794086344"/>
        <c:axId val="794090936"/>
      </c:bar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g-BG"/>
                  <a:t>Относителна честота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35315215806357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Полигон на относителните честоти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'Норми -Брой решени задачи'!$G$6</c:f>
              <c:strCache>
                <c:ptCount val="1"/>
                <c:pt idx="0">
                  <c:v>Относителна честота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'Норми -Брой решени задачи'!$E$7:$E$11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-Брой решени задачи'!$G$7:$G$11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0.36666666666666664</c:v>
                </c:pt>
                <c:pt idx="3">
                  <c:v>0.6333333333333333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9CD-80EC-1801462CAD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086344"/>
        <c:axId val="794090936"/>
      </c:line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Кумулата на относителните честоти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'Норми -Брой решени задачи'!$I$6</c:f>
              <c:strCache>
                <c:ptCount val="1"/>
                <c:pt idx="0">
                  <c:v>Натрупана относителна честота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-Брой решени задачи'!$E$7:$E$11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-Брой решени задачи'!$I$7:$I$11</c:f>
              <c:numCache>
                <c:formatCode>0.00</c:formatCode>
                <c:ptCount val="5"/>
                <c:pt idx="0" formatCode="General">
                  <c:v>0</c:v>
                </c:pt>
                <c:pt idx="1">
                  <c:v>0</c:v>
                </c:pt>
                <c:pt idx="2">
                  <c:v>0.36666666666666664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B-40CF-B430-F3219CAE86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086344"/>
        <c:axId val="794090936"/>
      </c:line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05555555555555"/>
          <c:y val="0.11342592592592593"/>
          <c:w val="0.5083333333333333"/>
          <c:h val="0.84722222222222221"/>
        </c:manualLayout>
      </c:layout>
      <c:pieChart>
        <c:varyColors val="1"/>
        <c:ser>
          <c:idx val="0"/>
          <c:order val="0"/>
          <c:tx>
            <c:strRef>
              <c:f>'Норми -Брой решени задачи'!$F$6</c:f>
              <c:strCache>
                <c:ptCount val="1"/>
                <c:pt idx="0">
                  <c:v>Абсолютна честота            (Брой ученици)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2846-43EA-8EB0-BD649C304686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2846-43EA-8EB0-BD649C304686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2846-43EA-8EB0-BD649C304686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2846-43EA-8EB0-BD649C304686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2846-43EA-8EB0-BD649C304686}"/>
              </c:ext>
            </c:extLst>
          </c:dPt>
          <c:dLbls>
            <c:dLbl>
              <c:idx val="0"/>
              <c:layout>
                <c:manualLayout>
                  <c:x val="8.5845512127639134E-2"/>
                  <c:y val="1.65668340955094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846-43EA-8EB0-BD649C304686}"/>
                </c:ext>
              </c:extLst>
            </c:dLbl>
            <c:dLbl>
              <c:idx val="1"/>
              <c:layout>
                <c:manualLayout>
                  <c:x val="0.1114031494654653"/>
                  <c:y val="6.99677637004273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46-43EA-8EB0-BD649C304686}"/>
                </c:ext>
              </c:extLst>
            </c:dLbl>
            <c:dLbl>
              <c:idx val="2"/>
              <c:layout>
                <c:manualLayout>
                  <c:x val="0.16944444444444434"/>
                  <c:y val="-5.09259259259259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846-43EA-8EB0-BD649C304686}"/>
                </c:ext>
              </c:extLst>
            </c:dLbl>
            <c:dLbl>
              <c:idx val="4"/>
              <c:layout>
                <c:manualLayout>
                  <c:x val="-7.2222222222222215E-2"/>
                  <c:y val="4.166666666666666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846-43EA-8EB0-BD649C30468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'Норми -Брой решени задачи'!$E$7:$E$11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-Брой решени задачи'!$F$7:$F$11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846-43EA-8EB0-BD649C304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Кумулата  на абсолютните честоти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'Норми -Брой решени задачи'!$H$6</c:f>
              <c:strCache>
                <c:ptCount val="1"/>
                <c:pt idx="0">
                  <c:v>Натрупана абсолютна честота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'Норми -Брой решени задачи'!$E$7:$E$11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'Норми -Брой решени задачи'!$H$7:$H$11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30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0-43F1-A08A-0E0EF40BF8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94086344"/>
        <c:axId val="794090936"/>
      </c:lineChart>
      <c:catAx>
        <c:axId val="794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90936"/>
        <c:crosses val="autoZero"/>
        <c:auto val="1"/>
        <c:lblAlgn val="ctr"/>
        <c:lblOffset val="100"/>
        <c:noMultiLvlLbl val="0"/>
      </c:catAx>
      <c:valAx>
        <c:axId val="79409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79408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Сравнителна графика между трите метода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>
        <c:manualLayout>
          <c:layoutTarget val="inner"/>
          <c:xMode val="edge"/>
          <c:yMode val="edge"/>
          <c:x val="7.5517939936652304E-2"/>
          <c:y val="0.15676214216739293"/>
          <c:w val="0.90071497747273566"/>
          <c:h val="0.64151527121987861"/>
        </c:manualLayout>
      </c:layout>
      <c:lineChart>
        <c:grouping val="standard"/>
        <c:varyColors val="0"/>
        <c:ser>
          <c:idx val="0"/>
          <c:order val="0"/>
          <c:tx>
            <c:strRef>
              <c:f>'Сравнение норми'!$B$3</c:f>
              <c:strCache>
                <c:ptCount val="1"/>
                <c:pt idx="0">
                  <c:v>Метод 1 - Характеристиките на теста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'Сравнение норми'!$A$4:$A$34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cat>
          <c:val>
            <c:numRef>
              <c:f>'Сравнение норми'!$B$4:$B$34</c:f>
              <c:numCache>
                <c:formatCode>0.00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3.3</c:v>
                </c:pt>
                <c:pt idx="7">
                  <c:v>3.6</c:v>
                </c:pt>
                <c:pt idx="8">
                  <c:v>3.9</c:v>
                </c:pt>
                <c:pt idx="9">
                  <c:v>4.1999999999999993</c:v>
                </c:pt>
                <c:pt idx="10">
                  <c:v>4.5</c:v>
                </c:pt>
                <c:pt idx="11">
                  <c:v>4.8</c:v>
                </c:pt>
                <c:pt idx="12">
                  <c:v>5.0999999999999996</c:v>
                </c:pt>
                <c:pt idx="13">
                  <c:v>5.4</c:v>
                </c:pt>
                <c:pt idx="14">
                  <c:v>5.7</c:v>
                </c:pt>
                <c:pt idx="15">
                  <c:v>6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3-4177-B869-28F583E17C1E}"/>
            </c:ext>
          </c:extLst>
        </c:ser>
        <c:ser>
          <c:idx val="1"/>
          <c:order val="1"/>
          <c:tx>
            <c:strRef>
              <c:f>'Сравнение норми'!$C$3</c:f>
              <c:strCache>
                <c:ptCount val="1"/>
                <c:pt idx="0">
                  <c:v>Метод 2 - Характеристиките на учениците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'Сравнение норми'!$A$4:$A$34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cat>
          <c:val>
            <c:numRef>
              <c:f>'Сравнение норми'!$C$4:$C$34</c:f>
              <c:numCache>
                <c:formatCode>0.00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3.5</c:v>
                </c:pt>
                <c:pt idx="9">
                  <c:v>3.8333333333333335</c:v>
                </c:pt>
                <c:pt idx="10">
                  <c:v>4.166666666666667</c:v>
                </c:pt>
                <c:pt idx="11">
                  <c:v>4.5</c:v>
                </c:pt>
                <c:pt idx="12">
                  <c:v>5.5</c:v>
                </c:pt>
                <c:pt idx="13">
                  <c:v>5.625</c:v>
                </c:pt>
                <c:pt idx="14">
                  <c:v>5.75</c:v>
                </c:pt>
                <c:pt idx="15">
                  <c:v>5.875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F3-4177-B869-28F583E17C1E}"/>
            </c:ext>
          </c:extLst>
        </c:ser>
        <c:ser>
          <c:idx val="2"/>
          <c:order val="2"/>
          <c:tx>
            <c:strRef>
              <c:f>'Сравнение норми'!$D$3</c:f>
              <c:strCache>
                <c:ptCount val="1"/>
                <c:pt idx="0">
                  <c:v>Метод 3 - Брой решени задачи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'Сравнение норми'!$A$4:$A$34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cat>
          <c:val>
            <c:numRef>
              <c:f>'Сравнение норми'!$D$4:$D$34</c:f>
              <c:numCache>
                <c:formatCode>0.00</c:formatCode>
                <c:ptCount val="31"/>
                <c:pt idx="0">
                  <c:v>2</c:v>
                </c:pt>
                <c:pt idx="1">
                  <c:v>2.25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4.25</c:v>
                </c:pt>
                <c:pt idx="10">
                  <c:v>4.5</c:v>
                </c:pt>
                <c:pt idx="11">
                  <c:v>4.75</c:v>
                </c:pt>
                <c:pt idx="12">
                  <c:v>5</c:v>
                </c:pt>
                <c:pt idx="13">
                  <c:v>5.25</c:v>
                </c:pt>
                <c:pt idx="14">
                  <c:v>5.5</c:v>
                </c:pt>
                <c:pt idx="15">
                  <c:v>5.75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F3-4177-B869-28F583E17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655160"/>
        <c:axId val="853654832"/>
      </c:lineChart>
      <c:catAx>
        <c:axId val="853655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853654832"/>
        <c:crosses val="autoZero"/>
        <c:auto val="1"/>
        <c:lblAlgn val="ctr"/>
        <c:lblOffset val="100"/>
        <c:noMultiLvlLbl val="0"/>
      </c:catAx>
      <c:valAx>
        <c:axId val="85365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85365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657066262439123E-2"/>
          <c:y val="0.87175904985314734"/>
          <c:w val="0.88175407360287339"/>
          <c:h val="0.113854907254414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Стълбови диаграми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'Сравнение норми'!$J$3</c:f>
              <c:strCache>
                <c:ptCount val="1"/>
                <c:pt idx="0">
                  <c:v>Метод 1 - Характеристиките на теста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'Сравнение норми'!$I$4:$I$8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'Сравнение норми'!$J$4:$J$8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B-49E9-9A1C-D807564226AE}"/>
            </c:ext>
          </c:extLst>
        </c:ser>
        <c:ser>
          <c:idx val="1"/>
          <c:order val="1"/>
          <c:tx>
            <c:strRef>
              <c:f>'Сравнение норми'!$K$3</c:f>
              <c:strCache>
                <c:ptCount val="1"/>
                <c:pt idx="0">
                  <c:v>Метод 2 - Характеристиките на учениците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'Сравнение норми'!$I$4:$I$8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'Сравнение норми'!$K$4:$K$8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B-49E9-9A1C-D807564226AE}"/>
            </c:ext>
          </c:extLst>
        </c:ser>
        <c:ser>
          <c:idx val="2"/>
          <c:order val="2"/>
          <c:tx>
            <c:strRef>
              <c:f>'Сравнение норми'!$L$3</c:f>
              <c:strCache>
                <c:ptCount val="1"/>
                <c:pt idx="0">
                  <c:v>Метод 3 - Брой решени задачи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'Сравнение норми'!$I$4:$I$8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'Сравнение норми'!$L$4:$L$8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AB-49E9-9A1C-D80756422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1077912"/>
        <c:axId val="471071680"/>
      </c:barChart>
      <c:catAx>
        <c:axId val="47107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71071680"/>
        <c:crosses val="autoZero"/>
        <c:auto val="1"/>
        <c:lblAlgn val="ctr"/>
        <c:lblOffset val="100"/>
        <c:noMultiLvlLbl val="0"/>
      </c:catAx>
      <c:valAx>
        <c:axId val="47107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7107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Полигони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'Сравнение норми'!$J$3</c:f>
              <c:strCache>
                <c:ptCount val="1"/>
                <c:pt idx="0">
                  <c:v>Метод 1 - Характеристиките на теста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'Сравнение норми'!$I$4:$I$8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'Сравнение норми'!$J$4:$J$8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E-4FD7-B27B-8DDF07DA38AB}"/>
            </c:ext>
          </c:extLst>
        </c:ser>
        <c:ser>
          <c:idx val="1"/>
          <c:order val="1"/>
          <c:tx>
            <c:strRef>
              <c:f>'Сравнение норми'!$K$3</c:f>
              <c:strCache>
                <c:ptCount val="1"/>
                <c:pt idx="0">
                  <c:v>Метод 2 - Характеристиките на учениците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'Сравнение норми'!$I$4:$I$8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'Сравнение норми'!$K$4:$K$8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E-4FD7-B27B-8DDF07DA38AB}"/>
            </c:ext>
          </c:extLst>
        </c:ser>
        <c:ser>
          <c:idx val="2"/>
          <c:order val="2"/>
          <c:tx>
            <c:strRef>
              <c:f>'Сравнение норми'!$L$3</c:f>
              <c:strCache>
                <c:ptCount val="1"/>
                <c:pt idx="0">
                  <c:v>Метод 3 - Брой решени задачи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'Сравнение норми'!$I$4:$I$8</c:f>
              <c:strCache>
                <c:ptCount val="5"/>
                <c:pt idx="0">
                  <c:v>Слаб 2</c:v>
                </c:pt>
                <c:pt idx="1">
                  <c:v>Среден 3</c:v>
                </c:pt>
                <c:pt idx="2">
                  <c:v>Добър 4</c:v>
                </c:pt>
                <c:pt idx="3">
                  <c:v>Много добър 5</c:v>
                </c:pt>
                <c:pt idx="4">
                  <c:v>Отличен 6</c:v>
                </c:pt>
              </c:strCache>
            </c:strRef>
          </c:cat>
          <c:val>
            <c:numRef>
              <c:f>'Сравнение норми'!$L$4:$L$8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0E-4FD7-B27B-8DDF07DA3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077912"/>
        <c:axId val="471071680"/>
      </c:lineChart>
      <c:catAx>
        <c:axId val="47107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71071680"/>
        <c:crosses val="autoZero"/>
        <c:auto val="1"/>
        <c:lblAlgn val="ctr"/>
        <c:lblOffset val="100"/>
        <c:noMultiLvlLbl val="0"/>
      </c:catAx>
      <c:valAx>
        <c:axId val="47107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7107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Стълбови диаграми с наслагане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'Сравнение норми'!$I$4</c:f>
              <c:strCache>
                <c:ptCount val="1"/>
                <c:pt idx="0">
                  <c:v>Слаб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'Сравнение норми'!$J$3:$L$3</c:f>
              <c:strCache>
                <c:ptCount val="3"/>
                <c:pt idx="0">
                  <c:v>Метод 1 - Характеристиките на теста</c:v>
                </c:pt>
                <c:pt idx="1">
                  <c:v>Метод 2 - Характеристиките на учениците</c:v>
                </c:pt>
                <c:pt idx="2">
                  <c:v>Метод 3 - Брой решени задачи</c:v>
                </c:pt>
              </c:strCache>
            </c:strRef>
          </c:cat>
          <c:val>
            <c:numRef>
              <c:f>'Сравнение норми'!$J$4:$L$4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B-49E9-9A1C-D807564226AE}"/>
            </c:ext>
          </c:extLst>
        </c:ser>
        <c:ser>
          <c:idx val="1"/>
          <c:order val="1"/>
          <c:tx>
            <c:strRef>
              <c:f>'Сравнение норми'!$I$5</c:f>
              <c:strCache>
                <c:ptCount val="1"/>
                <c:pt idx="0">
                  <c:v>Среден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'Сравнение норми'!$J$3:$L$3</c:f>
              <c:strCache>
                <c:ptCount val="3"/>
                <c:pt idx="0">
                  <c:v>Метод 1 - Характеристиките на теста</c:v>
                </c:pt>
                <c:pt idx="1">
                  <c:v>Метод 2 - Характеристиките на учениците</c:v>
                </c:pt>
                <c:pt idx="2">
                  <c:v>Метод 3 - Брой решени задачи</c:v>
                </c:pt>
              </c:strCache>
            </c:strRef>
          </c:cat>
          <c:val>
            <c:numRef>
              <c:f>'Сравнение норми'!$J$5:$L$5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B-49E9-9A1C-D807564226AE}"/>
            </c:ext>
          </c:extLst>
        </c:ser>
        <c:ser>
          <c:idx val="2"/>
          <c:order val="2"/>
          <c:tx>
            <c:strRef>
              <c:f>'Сравнение норми'!$I$6</c:f>
              <c:strCache>
                <c:ptCount val="1"/>
                <c:pt idx="0">
                  <c:v>Добър 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'Сравнение норми'!$J$3:$L$3</c:f>
              <c:strCache>
                <c:ptCount val="3"/>
                <c:pt idx="0">
                  <c:v>Метод 1 - Характеристиките на теста</c:v>
                </c:pt>
                <c:pt idx="1">
                  <c:v>Метод 2 - Характеристиките на учениците</c:v>
                </c:pt>
                <c:pt idx="2">
                  <c:v>Метод 3 - Брой решени задачи</c:v>
                </c:pt>
              </c:strCache>
            </c:strRef>
          </c:cat>
          <c:val>
            <c:numRef>
              <c:f>'Сравнение норми'!$J$6:$L$6</c:f>
              <c:numCache>
                <c:formatCode>General</c:formatCode>
                <c:ptCount val="3"/>
                <c:pt idx="0">
                  <c:v>11</c:v>
                </c:pt>
                <c:pt idx="1">
                  <c:v>19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AB-49E9-9A1C-D807564226AE}"/>
            </c:ext>
          </c:extLst>
        </c:ser>
        <c:ser>
          <c:idx val="3"/>
          <c:order val="3"/>
          <c:tx>
            <c:strRef>
              <c:f>'Сравнение норми'!$I$7</c:f>
              <c:strCache>
                <c:ptCount val="1"/>
                <c:pt idx="0">
                  <c:v>Много добър 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'Сравнение норми'!$J$3:$L$3</c:f>
              <c:strCache>
                <c:ptCount val="3"/>
                <c:pt idx="0">
                  <c:v>Метод 1 - Характеристиките на теста</c:v>
                </c:pt>
                <c:pt idx="1">
                  <c:v>Метод 2 - Характеристиките на учениците</c:v>
                </c:pt>
                <c:pt idx="2">
                  <c:v>Метод 3 - Брой решени задачи</c:v>
                </c:pt>
              </c:strCache>
            </c:strRef>
          </c:cat>
          <c:val>
            <c:numRef>
              <c:f>'Сравнение норми'!$J$7:$L$7</c:f>
              <c:numCache>
                <c:formatCode>General</c:formatCode>
                <c:ptCount val="3"/>
                <c:pt idx="0">
                  <c:v>19</c:v>
                </c:pt>
                <c:pt idx="1">
                  <c:v>7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85-47EC-8ADA-ECD30ACC1A8F}"/>
            </c:ext>
          </c:extLst>
        </c:ser>
        <c:ser>
          <c:idx val="4"/>
          <c:order val="4"/>
          <c:tx>
            <c:strRef>
              <c:f>'Сравнение норми'!$I$8</c:f>
              <c:strCache>
                <c:ptCount val="1"/>
                <c:pt idx="0">
                  <c:v>Отличен 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'Сравнение норми'!$J$3:$L$3</c:f>
              <c:strCache>
                <c:ptCount val="3"/>
                <c:pt idx="0">
                  <c:v>Метод 1 - Характеристиките на теста</c:v>
                </c:pt>
                <c:pt idx="1">
                  <c:v>Метод 2 - Характеристиките на учениците</c:v>
                </c:pt>
                <c:pt idx="2">
                  <c:v>Метод 3 - Брой решени задачи</c:v>
                </c:pt>
              </c:strCache>
            </c:strRef>
          </c:cat>
          <c:val>
            <c:numRef>
              <c:f>'Сравнение норми'!$J$8:$L$8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85-47EC-8ADA-ECD30ACC1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1077912"/>
        <c:axId val="471071680"/>
      </c:barChart>
      <c:catAx>
        <c:axId val="471077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71071680"/>
        <c:crosses val="autoZero"/>
        <c:auto val="1"/>
        <c:lblAlgn val="ctr"/>
        <c:lblOffset val="100"/>
        <c:noMultiLvlLbl val="0"/>
      </c:catAx>
      <c:valAx>
        <c:axId val="47107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7107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Петчислено представяне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bg-BG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Петчислено представяне</a:t>
          </a:r>
        </a:p>
      </cx:txPr>
    </cx:title>
    <cx:plotArea>
      <cx:plotAreaRegion>
        <cx:series layoutId="boxWhisker" uniqueId="{A038A955-DD3E-4C3D-8870-157D6DFEF558}">
          <cx:spPr>
            <a:ln w="12700">
              <a:solidFill>
                <a:schemeClr val="accent4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30" min="0"/>
        <cx:majorGridlines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7" Type="http://schemas.openxmlformats.org/officeDocument/2006/relationships/chart" Target="../charts/chart32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14</xdr:row>
      <xdr:rowOff>180975</xdr:rowOff>
    </xdr:from>
    <xdr:to>
      <xdr:col>12</xdr:col>
      <xdr:colOff>273295</xdr:colOff>
      <xdr:row>31</xdr:row>
      <xdr:rowOff>172427</xdr:rowOff>
    </xdr:to>
    <xdr:graphicFrame macro="">
      <xdr:nvGraphicFramePr>
        <xdr:cNvPr id="4" name="Диаграма 3">
          <a:extLst>
            <a:ext uri="{FF2B5EF4-FFF2-40B4-BE49-F238E27FC236}">
              <a16:creationId xmlns:a16="http://schemas.microsoft.com/office/drawing/2014/main" id="{646ECD00-355C-488D-A76C-A05F39D76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142875</xdr:colOff>
      <xdr:row>14</xdr:row>
      <xdr:rowOff>123825</xdr:rowOff>
    </xdr:from>
    <xdr:to>
      <xdr:col>21</xdr:col>
      <xdr:colOff>6595</xdr:colOff>
      <xdr:row>31</xdr:row>
      <xdr:rowOff>115277</xdr:rowOff>
    </xdr:to>
    <xdr:graphicFrame macro="">
      <xdr:nvGraphicFramePr>
        <xdr:cNvPr id="7" name="Диаграма 6">
          <a:extLst>
            <a:ext uri="{FF2B5EF4-FFF2-40B4-BE49-F238E27FC236}">
              <a16:creationId xmlns:a16="http://schemas.microsoft.com/office/drawing/2014/main" id="{BDE2C087-FAB0-478E-A6CD-33D55E1CC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14</xdr:row>
      <xdr:rowOff>57150</xdr:rowOff>
    </xdr:from>
    <xdr:to>
      <xdr:col>13</xdr:col>
      <xdr:colOff>473320</xdr:colOff>
      <xdr:row>31</xdr:row>
      <xdr:rowOff>48602</xdr:rowOff>
    </xdr:to>
    <xdr:graphicFrame macro="">
      <xdr:nvGraphicFramePr>
        <xdr:cNvPr id="2" name="Диаграма 1">
          <a:extLst>
            <a:ext uri="{FF2B5EF4-FFF2-40B4-BE49-F238E27FC236}">
              <a16:creationId xmlns:a16="http://schemas.microsoft.com/office/drawing/2014/main" id="{7F217819-5B46-4E66-916A-2B8FABF8C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257175</xdr:colOff>
      <xdr:row>14</xdr:row>
      <xdr:rowOff>19050</xdr:rowOff>
    </xdr:from>
    <xdr:to>
      <xdr:col>18</xdr:col>
      <xdr:colOff>139945</xdr:colOff>
      <xdr:row>31</xdr:row>
      <xdr:rowOff>10502</xdr:rowOff>
    </xdr:to>
    <xdr:graphicFrame macro="">
      <xdr:nvGraphicFramePr>
        <xdr:cNvPr id="3" name="Диаграма 2">
          <a:extLst>
            <a:ext uri="{FF2B5EF4-FFF2-40B4-BE49-F238E27FC236}">
              <a16:creationId xmlns:a16="http://schemas.microsoft.com/office/drawing/2014/main" id="{D571D702-7AD8-4133-8358-4FC815B29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14</xdr:row>
      <xdr:rowOff>180975</xdr:rowOff>
    </xdr:from>
    <xdr:to>
      <xdr:col>12</xdr:col>
      <xdr:colOff>273295</xdr:colOff>
      <xdr:row>31</xdr:row>
      <xdr:rowOff>172427</xdr:rowOff>
    </xdr:to>
    <xdr:graphicFrame macro="">
      <xdr:nvGraphicFramePr>
        <xdr:cNvPr id="2" name="Диаграма 1">
          <a:extLst>
            <a:ext uri="{FF2B5EF4-FFF2-40B4-BE49-F238E27FC236}">
              <a16:creationId xmlns:a16="http://schemas.microsoft.com/office/drawing/2014/main" id="{D10B3340-1DE8-4429-AC7D-8DA65F203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257175</xdr:colOff>
      <xdr:row>14</xdr:row>
      <xdr:rowOff>114300</xdr:rowOff>
    </xdr:from>
    <xdr:to>
      <xdr:col>21</xdr:col>
      <xdr:colOff>120895</xdr:colOff>
      <xdr:row>31</xdr:row>
      <xdr:rowOff>105752</xdr:rowOff>
    </xdr:to>
    <xdr:graphicFrame macro="">
      <xdr:nvGraphicFramePr>
        <xdr:cNvPr id="3" name="Диаграма 2">
          <a:extLst>
            <a:ext uri="{FF2B5EF4-FFF2-40B4-BE49-F238E27FC236}">
              <a16:creationId xmlns:a16="http://schemas.microsoft.com/office/drawing/2014/main" id="{20D4462B-AD86-4CBF-9B09-D65DBA6E5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0</xdr:row>
      <xdr:rowOff>161925</xdr:rowOff>
    </xdr:from>
    <xdr:to>
      <xdr:col>12</xdr:col>
      <xdr:colOff>19049</xdr:colOff>
      <xdr:row>16</xdr:row>
      <xdr:rowOff>119062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4" name="Диаграма 3">
              <a:extLst>
                <a:ext uri="{FF2B5EF4-FFF2-40B4-BE49-F238E27FC236}">
                  <a16:creationId xmlns:a16="http://schemas.microsoft.com/office/drawing/2014/main" id="{7638DCD7-8C7A-4221-BB87-FCF14760ED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4498974" y="158750"/>
              <a:ext cx="5073650" cy="29352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bg-BG" sz="1100"/>
                <a:t>Тази диаграма не е налична във вашата версия на Excel.
Редактирането на тази фигура или записването на тази работна книга в друг файлов формат ще развали завинаги диаграмата.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603490</xdr:colOff>
      <xdr:row>1</xdr:row>
      <xdr:rowOff>445326</xdr:rowOff>
    </xdr:from>
    <xdr:to>
      <xdr:col>21</xdr:col>
      <xdr:colOff>269492</xdr:colOff>
      <xdr:row>19</xdr:row>
      <xdr:rowOff>96313</xdr:rowOff>
    </xdr:to>
    <xdr:graphicFrame macro="">
      <xdr:nvGraphicFramePr>
        <xdr:cNvPr id="7" name="Диаграма 6">
          <a:extLst>
            <a:ext uri="{FF2B5EF4-FFF2-40B4-BE49-F238E27FC236}">
              <a16:creationId xmlns:a16="http://schemas.microsoft.com/office/drawing/2014/main" id="{E5347D53-E898-4F1E-B8D8-3D81E64DE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75532</xdr:colOff>
      <xdr:row>20</xdr:row>
      <xdr:rowOff>109992</xdr:rowOff>
    </xdr:from>
    <xdr:to>
      <xdr:col>21</xdr:col>
      <xdr:colOff>347670</xdr:colOff>
      <xdr:row>39</xdr:row>
      <xdr:rowOff>123701</xdr:rowOff>
    </xdr:to>
    <xdr:graphicFrame macro="">
      <xdr:nvGraphicFramePr>
        <xdr:cNvPr id="8" name="Диаграма 7">
          <a:extLst>
            <a:ext uri="{FF2B5EF4-FFF2-40B4-BE49-F238E27FC236}">
              <a16:creationId xmlns:a16="http://schemas.microsoft.com/office/drawing/2014/main" id="{8AB0A5FC-171A-4E53-A206-725F15AA7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425431</xdr:colOff>
      <xdr:row>1</xdr:row>
      <xdr:rowOff>410406</xdr:rowOff>
    </xdr:from>
    <xdr:to>
      <xdr:col>32</xdr:col>
      <xdr:colOff>85247</xdr:colOff>
      <xdr:row>19</xdr:row>
      <xdr:rowOff>61393</xdr:rowOff>
    </xdr:to>
    <xdr:graphicFrame macro="">
      <xdr:nvGraphicFramePr>
        <xdr:cNvPr id="9" name="Диаграма 8">
          <a:extLst>
            <a:ext uri="{FF2B5EF4-FFF2-40B4-BE49-F238E27FC236}">
              <a16:creationId xmlns:a16="http://schemas.microsoft.com/office/drawing/2014/main" id="{F3BFDE2D-36CD-45DE-AEE6-FB40301D9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49481</xdr:colOff>
      <xdr:row>20</xdr:row>
      <xdr:rowOff>123701</xdr:rowOff>
    </xdr:from>
    <xdr:to>
      <xdr:col>32</xdr:col>
      <xdr:colOff>321618</xdr:colOff>
      <xdr:row>39</xdr:row>
      <xdr:rowOff>146246</xdr:rowOff>
    </xdr:to>
    <xdr:graphicFrame macro="">
      <xdr:nvGraphicFramePr>
        <xdr:cNvPr id="10" name="Диаграма 9">
          <a:extLst>
            <a:ext uri="{FF2B5EF4-FFF2-40B4-BE49-F238E27FC236}">
              <a16:creationId xmlns:a16="http://schemas.microsoft.com/office/drawing/2014/main" id="{888D1E35-A5C8-4871-97C8-7FD83BB04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26508</xdr:colOff>
      <xdr:row>40</xdr:row>
      <xdr:rowOff>103379</xdr:rowOff>
    </xdr:from>
    <xdr:to>
      <xdr:col>21</xdr:col>
      <xdr:colOff>292460</xdr:colOff>
      <xdr:row>59</xdr:row>
      <xdr:rowOff>125924</xdr:rowOff>
    </xdr:to>
    <xdr:graphicFrame macro="">
      <xdr:nvGraphicFramePr>
        <xdr:cNvPr id="11" name="Диаграма 10">
          <a:extLst>
            <a:ext uri="{FF2B5EF4-FFF2-40B4-BE49-F238E27FC236}">
              <a16:creationId xmlns:a16="http://schemas.microsoft.com/office/drawing/2014/main" id="{B8837C11-E132-4DA1-AFBB-2658AB055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377112</xdr:colOff>
      <xdr:row>9</xdr:row>
      <xdr:rowOff>86308</xdr:rowOff>
    </xdr:from>
    <xdr:to>
      <xdr:col>9</xdr:col>
      <xdr:colOff>29159</xdr:colOff>
      <xdr:row>22</xdr:row>
      <xdr:rowOff>127519</xdr:rowOff>
    </xdr:to>
    <xdr:graphicFrame macro="">
      <xdr:nvGraphicFramePr>
        <xdr:cNvPr id="6" name="Диаграма 5">
          <a:extLst>
            <a:ext uri="{FF2B5EF4-FFF2-40B4-BE49-F238E27FC236}">
              <a16:creationId xmlns:a16="http://schemas.microsoft.com/office/drawing/2014/main" id="{6CC2687C-3A25-4430-9237-28FD042F2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513184</xdr:colOff>
      <xdr:row>8</xdr:row>
      <xdr:rowOff>66870</xdr:rowOff>
    </xdr:from>
    <xdr:to>
      <xdr:col>14</xdr:col>
      <xdr:colOff>79699</xdr:colOff>
      <xdr:row>21</xdr:row>
      <xdr:rowOff>108080</xdr:rowOff>
    </xdr:to>
    <xdr:graphicFrame macro="">
      <xdr:nvGraphicFramePr>
        <xdr:cNvPr id="7" name="Диаграма 6">
          <a:extLst>
            <a:ext uri="{FF2B5EF4-FFF2-40B4-BE49-F238E27FC236}">
              <a16:creationId xmlns:a16="http://schemas.microsoft.com/office/drawing/2014/main" id="{0881E770-FF86-49B4-A97C-77C7FD56F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539232</xdr:colOff>
      <xdr:row>22</xdr:row>
      <xdr:rowOff>15162</xdr:rowOff>
    </xdr:from>
    <xdr:to>
      <xdr:col>14</xdr:col>
      <xdr:colOff>105747</xdr:colOff>
      <xdr:row>36</xdr:row>
      <xdr:rowOff>36934</xdr:rowOff>
    </xdr:to>
    <xdr:graphicFrame macro="">
      <xdr:nvGraphicFramePr>
        <xdr:cNvPr id="8" name="Диаграма 7">
          <a:extLst>
            <a:ext uri="{FF2B5EF4-FFF2-40B4-BE49-F238E27FC236}">
              <a16:creationId xmlns:a16="http://schemas.microsoft.com/office/drawing/2014/main" id="{00614E2B-2A16-4170-8D44-C64E19407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293136</xdr:colOff>
      <xdr:row>22</xdr:row>
      <xdr:rowOff>21772</xdr:rowOff>
    </xdr:from>
    <xdr:to>
      <xdr:col>21</xdr:col>
      <xdr:colOff>578886</xdr:colOff>
      <xdr:row>36</xdr:row>
      <xdr:rowOff>43544</xdr:rowOff>
    </xdr:to>
    <xdr:graphicFrame macro="">
      <xdr:nvGraphicFramePr>
        <xdr:cNvPr id="10" name="Диаграма 9">
          <a:extLst>
            <a:ext uri="{FF2B5EF4-FFF2-40B4-BE49-F238E27FC236}">
              <a16:creationId xmlns:a16="http://schemas.microsoft.com/office/drawing/2014/main" id="{1355189C-4714-4EFC-AD75-DBDFFA640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358063</xdr:colOff>
      <xdr:row>37</xdr:row>
      <xdr:rowOff>76979</xdr:rowOff>
    </xdr:from>
    <xdr:to>
      <xdr:col>22</xdr:col>
      <xdr:colOff>31492</xdr:colOff>
      <xdr:row>51</xdr:row>
      <xdr:rowOff>98750</xdr:rowOff>
    </xdr:to>
    <xdr:graphicFrame macro="">
      <xdr:nvGraphicFramePr>
        <xdr:cNvPr id="11" name="Диаграма 10">
          <a:extLst>
            <a:ext uri="{FF2B5EF4-FFF2-40B4-BE49-F238E27FC236}">
              <a16:creationId xmlns:a16="http://schemas.microsoft.com/office/drawing/2014/main" id="{F6491A62-26FD-4905-B9ED-DEF1C6936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228210</xdr:colOff>
      <xdr:row>8</xdr:row>
      <xdr:rowOff>54040</xdr:rowOff>
    </xdr:from>
    <xdr:to>
      <xdr:col>21</xdr:col>
      <xdr:colOff>513960</xdr:colOff>
      <xdr:row>21</xdr:row>
      <xdr:rowOff>95250</xdr:rowOff>
    </xdr:to>
    <xdr:graphicFrame macro="">
      <xdr:nvGraphicFramePr>
        <xdr:cNvPr id="12" name="Диаграма 11">
          <a:extLst>
            <a:ext uri="{FF2B5EF4-FFF2-40B4-BE49-F238E27FC236}">
              <a16:creationId xmlns:a16="http://schemas.microsoft.com/office/drawing/2014/main" id="{4569191F-6EE9-45D6-B8F8-55FDDF528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583163</xdr:colOff>
      <xdr:row>37</xdr:row>
      <xdr:rowOff>77755</xdr:rowOff>
    </xdr:from>
    <xdr:to>
      <xdr:col>14</xdr:col>
      <xdr:colOff>149678</xdr:colOff>
      <xdr:row>51</xdr:row>
      <xdr:rowOff>99526</xdr:rowOff>
    </xdr:to>
    <xdr:graphicFrame macro="">
      <xdr:nvGraphicFramePr>
        <xdr:cNvPr id="13" name="Диаграма 12">
          <a:extLst>
            <a:ext uri="{FF2B5EF4-FFF2-40B4-BE49-F238E27FC236}">
              <a16:creationId xmlns:a16="http://schemas.microsoft.com/office/drawing/2014/main" id="{AA2AEC50-5571-4621-AD15-40213916C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598868</xdr:colOff>
      <xdr:row>10</xdr:row>
      <xdr:rowOff>94756</xdr:rowOff>
    </xdr:from>
    <xdr:to>
      <xdr:col>9</xdr:col>
      <xdr:colOff>414242</xdr:colOff>
      <xdr:row>23</xdr:row>
      <xdr:rowOff>135967</xdr:rowOff>
    </xdr:to>
    <xdr:graphicFrame macro="">
      <xdr:nvGraphicFramePr>
        <xdr:cNvPr id="2" name="Диаграма 1">
          <a:extLst>
            <a:ext uri="{FF2B5EF4-FFF2-40B4-BE49-F238E27FC236}">
              <a16:creationId xmlns:a16="http://schemas.microsoft.com/office/drawing/2014/main" id="{F839D5CA-CCB4-4E64-8D56-9A939ADC0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513184</xdr:colOff>
      <xdr:row>8</xdr:row>
      <xdr:rowOff>66870</xdr:rowOff>
    </xdr:from>
    <xdr:to>
      <xdr:col>17</xdr:col>
      <xdr:colOff>79699</xdr:colOff>
      <xdr:row>21</xdr:row>
      <xdr:rowOff>108080</xdr:rowOff>
    </xdr:to>
    <xdr:graphicFrame macro="">
      <xdr:nvGraphicFramePr>
        <xdr:cNvPr id="3" name="Диаграма 2">
          <a:extLst>
            <a:ext uri="{FF2B5EF4-FFF2-40B4-BE49-F238E27FC236}">
              <a16:creationId xmlns:a16="http://schemas.microsoft.com/office/drawing/2014/main" id="{69815EAB-BAF0-4A00-B5B8-EAC3455873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539232</xdr:colOff>
      <xdr:row>22</xdr:row>
      <xdr:rowOff>15162</xdr:rowOff>
    </xdr:from>
    <xdr:to>
      <xdr:col>17</xdr:col>
      <xdr:colOff>105747</xdr:colOff>
      <xdr:row>36</xdr:row>
      <xdr:rowOff>36934</xdr:rowOff>
    </xdr:to>
    <xdr:graphicFrame macro="">
      <xdr:nvGraphicFramePr>
        <xdr:cNvPr id="4" name="Диаграма 3">
          <a:extLst>
            <a:ext uri="{FF2B5EF4-FFF2-40B4-BE49-F238E27FC236}">
              <a16:creationId xmlns:a16="http://schemas.microsoft.com/office/drawing/2014/main" id="{F9B4F698-1EEB-423B-8879-48A33FF83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293136</xdr:colOff>
      <xdr:row>22</xdr:row>
      <xdr:rowOff>21772</xdr:rowOff>
    </xdr:from>
    <xdr:to>
      <xdr:col>24</xdr:col>
      <xdr:colOff>578886</xdr:colOff>
      <xdr:row>36</xdr:row>
      <xdr:rowOff>43544</xdr:rowOff>
    </xdr:to>
    <xdr:graphicFrame macro="">
      <xdr:nvGraphicFramePr>
        <xdr:cNvPr id="5" name="Диаграма 4">
          <a:extLst>
            <a:ext uri="{FF2B5EF4-FFF2-40B4-BE49-F238E27FC236}">
              <a16:creationId xmlns:a16="http://schemas.microsoft.com/office/drawing/2014/main" id="{14BDCB78-EB2A-4996-A656-F0325C949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358063</xdr:colOff>
      <xdr:row>37</xdr:row>
      <xdr:rowOff>76979</xdr:rowOff>
    </xdr:from>
    <xdr:to>
      <xdr:col>25</xdr:col>
      <xdr:colOff>31492</xdr:colOff>
      <xdr:row>51</xdr:row>
      <xdr:rowOff>98750</xdr:rowOff>
    </xdr:to>
    <xdr:graphicFrame macro="">
      <xdr:nvGraphicFramePr>
        <xdr:cNvPr id="6" name="Диаграма 5">
          <a:extLst>
            <a:ext uri="{FF2B5EF4-FFF2-40B4-BE49-F238E27FC236}">
              <a16:creationId xmlns:a16="http://schemas.microsoft.com/office/drawing/2014/main" id="{0FF39E34-8FEC-4F26-B2A5-9879D3F08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228210</xdr:colOff>
      <xdr:row>8</xdr:row>
      <xdr:rowOff>54040</xdr:rowOff>
    </xdr:from>
    <xdr:to>
      <xdr:col>24</xdr:col>
      <xdr:colOff>513960</xdr:colOff>
      <xdr:row>21</xdr:row>
      <xdr:rowOff>95250</xdr:rowOff>
    </xdr:to>
    <xdr:graphicFrame macro="">
      <xdr:nvGraphicFramePr>
        <xdr:cNvPr id="7" name="Диаграма 6">
          <a:extLst>
            <a:ext uri="{FF2B5EF4-FFF2-40B4-BE49-F238E27FC236}">
              <a16:creationId xmlns:a16="http://schemas.microsoft.com/office/drawing/2014/main" id="{06A68143-0DAC-47CC-BD6C-722687DAC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583163</xdr:colOff>
      <xdr:row>37</xdr:row>
      <xdr:rowOff>77755</xdr:rowOff>
    </xdr:from>
    <xdr:to>
      <xdr:col>17</xdr:col>
      <xdr:colOff>149678</xdr:colOff>
      <xdr:row>51</xdr:row>
      <xdr:rowOff>99526</xdr:rowOff>
    </xdr:to>
    <xdr:graphicFrame macro="">
      <xdr:nvGraphicFramePr>
        <xdr:cNvPr id="8" name="Диаграма 7">
          <a:extLst>
            <a:ext uri="{FF2B5EF4-FFF2-40B4-BE49-F238E27FC236}">
              <a16:creationId xmlns:a16="http://schemas.microsoft.com/office/drawing/2014/main" id="{017367BB-211A-47DB-8FDB-C4FE42ACE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304953</xdr:colOff>
      <xdr:row>23</xdr:row>
      <xdr:rowOff>115172</xdr:rowOff>
    </xdr:from>
    <xdr:to>
      <xdr:col>8</xdr:col>
      <xdr:colOff>563137</xdr:colOff>
      <xdr:row>37</xdr:row>
      <xdr:rowOff>156383</xdr:rowOff>
    </xdr:to>
    <xdr:graphicFrame macro="">
      <xdr:nvGraphicFramePr>
        <xdr:cNvPr id="2" name="Диаграма 1">
          <a:extLst>
            <a:ext uri="{FF2B5EF4-FFF2-40B4-BE49-F238E27FC236}">
              <a16:creationId xmlns:a16="http://schemas.microsoft.com/office/drawing/2014/main" id="{B7B86AB1-3A83-4576-AA49-95E341F64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513184</xdr:colOff>
      <xdr:row>3</xdr:row>
      <xdr:rowOff>66870</xdr:rowOff>
    </xdr:from>
    <xdr:to>
      <xdr:col>14</xdr:col>
      <xdr:colOff>79699</xdr:colOff>
      <xdr:row>16</xdr:row>
      <xdr:rowOff>108080</xdr:rowOff>
    </xdr:to>
    <xdr:graphicFrame macro="">
      <xdr:nvGraphicFramePr>
        <xdr:cNvPr id="3" name="Диаграма 2">
          <a:extLst>
            <a:ext uri="{FF2B5EF4-FFF2-40B4-BE49-F238E27FC236}">
              <a16:creationId xmlns:a16="http://schemas.microsoft.com/office/drawing/2014/main" id="{BE10720B-21C7-412D-90AF-A8F25ECC5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539232</xdr:colOff>
      <xdr:row>17</xdr:row>
      <xdr:rowOff>15162</xdr:rowOff>
    </xdr:from>
    <xdr:to>
      <xdr:col>14</xdr:col>
      <xdr:colOff>105747</xdr:colOff>
      <xdr:row>31</xdr:row>
      <xdr:rowOff>36934</xdr:rowOff>
    </xdr:to>
    <xdr:graphicFrame macro="">
      <xdr:nvGraphicFramePr>
        <xdr:cNvPr id="4" name="Диаграма 3">
          <a:extLst>
            <a:ext uri="{FF2B5EF4-FFF2-40B4-BE49-F238E27FC236}">
              <a16:creationId xmlns:a16="http://schemas.microsoft.com/office/drawing/2014/main" id="{A3CB10AC-20E4-4A00-9033-350FF02B5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293136</xdr:colOff>
      <xdr:row>17</xdr:row>
      <xdr:rowOff>21772</xdr:rowOff>
    </xdr:from>
    <xdr:to>
      <xdr:col>21</xdr:col>
      <xdr:colOff>578886</xdr:colOff>
      <xdr:row>31</xdr:row>
      <xdr:rowOff>43544</xdr:rowOff>
    </xdr:to>
    <xdr:graphicFrame macro="">
      <xdr:nvGraphicFramePr>
        <xdr:cNvPr id="5" name="Диаграма 4">
          <a:extLst>
            <a:ext uri="{FF2B5EF4-FFF2-40B4-BE49-F238E27FC236}">
              <a16:creationId xmlns:a16="http://schemas.microsoft.com/office/drawing/2014/main" id="{27C8F3C0-2A46-430D-8D02-8D2FE6776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358063</xdr:colOff>
      <xdr:row>32</xdr:row>
      <xdr:rowOff>76979</xdr:rowOff>
    </xdr:from>
    <xdr:to>
      <xdr:col>22</xdr:col>
      <xdr:colOff>31492</xdr:colOff>
      <xdr:row>46</xdr:row>
      <xdr:rowOff>98750</xdr:rowOff>
    </xdr:to>
    <xdr:graphicFrame macro="">
      <xdr:nvGraphicFramePr>
        <xdr:cNvPr id="6" name="Диаграма 5">
          <a:extLst>
            <a:ext uri="{FF2B5EF4-FFF2-40B4-BE49-F238E27FC236}">
              <a16:creationId xmlns:a16="http://schemas.microsoft.com/office/drawing/2014/main" id="{67B477D9-00DE-4B4B-8CF5-FD41688AE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228210</xdr:colOff>
      <xdr:row>3</xdr:row>
      <xdr:rowOff>54040</xdr:rowOff>
    </xdr:from>
    <xdr:to>
      <xdr:col>21</xdr:col>
      <xdr:colOff>513960</xdr:colOff>
      <xdr:row>16</xdr:row>
      <xdr:rowOff>95250</xdr:rowOff>
    </xdr:to>
    <xdr:graphicFrame macro="">
      <xdr:nvGraphicFramePr>
        <xdr:cNvPr id="7" name="Диаграма 6">
          <a:extLst>
            <a:ext uri="{FF2B5EF4-FFF2-40B4-BE49-F238E27FC236}">
              <a16:creationId xmlns:a16="http://schemas.microsoft.com/office/drawing/2014/main" id="{8ECDA03C-79B9-4970-A648-DB1133928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583163</xdr:colOff>
      <xdr:row>32</xdr:row>
      <xdr:rowOff>77755</xdr:rowOff>
    </xdr:from>
    <xdr:to>
      <xdr:col>14</xdr:col>
      <xdr:colOff>149678</xdr:colOff>
      <xdr:row>46</xdr:row>
      <xdr:rowOff>99526</xdr:rowOff>
    </xdr:to>
    <xdr:graphicFrame macro="">
      <xdr:nvGraphicFramePr>
        <xdr:cNvPr id="8" name="Диаграма 7">
          <a:extLst>
            <a:ext uri="{FF2B5EF4-FFF2-40B4-BE49-F238E27FC236}">
              <a16:creationId xmlns:a16="http://schemas.microsoft.com/office/drawing/2014/main" id="{23AB8DA9-9577-429D-B181-6AC8C57BE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153276</xdr:colOff>
      <xdr:row>34</xdr:row>
      <xdr:rowOff>177635</xdr:rowOff>
    </xdr:from>
    <xdr:to>
      <xdr:col>5</xdr:col>
      <xdr:colOff>162801</xdr:colOff>
      <xdr:row>53</xdr:row>
      <xdr:rowOff>49048</xdr:rowOff>
    </xdr:to>
    <xdr:graphicFrame macro="">
      <xdr:nvGraphicFramePr>
        <xdr:cNvPr id="2" name="Диаграма 1">
          <a:extLst>
            <a:ext uri="{FF2B5EF4-FFF2-40B4-BE49-F238E27FC236}">
              <a16:creationId xmlns:a16="http://schemas.microsoft.com/office/drawing/2014/main" id="{AD3DEF76-3D29-4B12-B0BD-EEBDE1B16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12</xdr:row>
      <xdr:rowOff>128587</xdr:rowOff>
    </xdr:from>
    <xdr:to>
      <xdr:col>12</xdr:col>
      <xdr:colOff>200025</xdr:colOff>
      <xdr:row>27</xdr:row>
      <xdr:rowOff>123825</xdr:rowOff>
    </xdr:to>
    <xdr:graphicFrame macro="">
      <xdr:nvGraphicFramePr>
        <xdr:cNvPr id="3" name="Диаграма 2">
          <a:extLst>
            <a:ext uri="{FF2B5EF4-FFF2-40B4-BE49-F238E27FC236}">
              <a16:creationId xmlns:a16="http://schemas.microsoft.com/office/drawing/2014/main" id="{EE688C0D-FE43-4D62-9ADD-6BAB4CD2E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530552</xdr:colOff>
      <xdr:row>29</xdr:row>
      <xdr:rowOff>143313</xdr:rowOff>
    </xdr:from>
    <xdr:to>
      <xdr:col>12</xdr:col>
      <xdr:colOff>206703</xdr:colOff>
      <xdr:row>44</xdr:row>
      <xdr:rowOff>138551</xdr:rowOff>
    </xdr:to>
    <xdr:graphicFrame macro="">
      <xdr:nvGraphicFramePr>
        <xdr:cNvPr id="4" name="Диаграма 3">
          <a:extLst>
            <a:ext uri="{FF2B5EF4-FFF2-40B4-BE49-F238E27FC236}">
              <a16:creationId xmlns:a16="http://schemas.microsoft.com/office/drawing/2014/main" id="{F0747332-B5ED-47EB-A2CF-EC055E8F3B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352425</xdr:colOff>
      <xdr:row>12</xdr:row>
      <xdr:rowOff>119062</xdr:rowOff>
    </xdr:from>
    <xdr:to>
      <xdr:col>21</xdr:col>
      <xdr:colOff>123825</xdr:colOff>
      <xdr:row>27</xdr:row>
      <xdr:rowOff>114300</xdr:rowOff>
    </xdr:to>
    <xdr:graphicFrame macro="">
      <xdr:nvGraphicFramePr>
        <xdr:cNvPr id="5" name="Диаграма 4">
          <a:extLst>
            <a:ext uri="{FF2B5EF4-FFF2-40B4-BE49-F238E27FC236}">
              <a16:creationId xmlns:a16="http://schemas.microsoft.com/office/drawing/2014/main" id="{7C3572AE-30D4-4796-B53D-42BA3D852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на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"/>
  <sheetViews>
    <sheetView zoomScaleNormal="100" workbookViewId="0">
      <pane xSplit="6" ySplit="4" topLeftCell="G48" activePane="bottomRight" state="frozen"/>
      <selection pane="topRight" activeCell="D1" sqref="D1"/>
      <selection pane="bottomLeft" activeCell="A5" sqref="A5"/>
      <selection pane="bottomRight" activeCell="B120" sqref="B120"/>
    </sheetView>
  </sheetViews>
  <sheetFormatPr defaultRowHeight="15" x14ac:dyDescent="0.25"/>
  <cols>
    <col min="4" max="4" width="16" customWidth="1"/>
    <col min="5" max="5" width="3.85546875" customWidth="1"/>
    <col min="6" max="6" width="4.7109375" bestFit="1" customWidth="1"/>
    <col min="7" max="34" width="3.85546875" customWidth="1"/>
  </cols>
  <sheetData>
    <row r="1" spans="1:34" x14ac:dyDescent="0.25">
      <c r="A1" s="1" t="s">
        <v>0</v>
      </c>
      <c r="B1" s="1"/>
      <c r="C1" s="1"/>
      <c r="D1" s="1"/>
      <c r="E1" s="96" t="s">
        <v>169</v>
      </c>
      <c r="F1" s="96" t="s">
        <v>170</v>
      </c>
      <c r="G1" s="96" t="s">
        <v>170</v>
      </c>
      <c r="H1" s="96" t="s">
        <v>169</v>
      </c>
      <c r="I1" s="96" t="s">
        <v>169</v>
      </c>
      <c r="J1" s="96" t="s">
        <v>172</v>
      </c>
      <c r="K1" s="96" t="s">
        <v>171</v>
      </c>
      <c r="L1" s="96" t="s">
        <v>172</v>
      </c>
      <c r="M1" s="96" t="s">
        <v>169</v>
      </c>
      <c r="N1" s="96" t="s">
        <v>172</v>
      </c>
      <c r="O1" s="96" t="s">
        <v>170</v>
      </c>
      <c r="P1" s="96" t="s">
        <v>172</v>
      </c>
      <c r="Q1" s="96" t="s">
        <v>171</v>
      </c>
      <c r="R1" s="96" t="s">
        <v>172</v>
      </c>
      <c r="S1" s="96" t="s">
        <v>169</v>
      </c>
      <c r="T1" s="96" t="s">
        <v>169</v>
      </c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</row>
    <row r="2" spans="1:34" x14ac:dyDescent="0.25">
      <c r="A2" s="2" t="s">
        <v>5</v>
      </c>
      <c r="B2" s="2"/>
      <c r="C2" s="2"/>
      <c r="D2" s="2"/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2">
        <v>29</v>
      </c>
      <c r="AH2" s="2">
        <v>30</v>
      </c>
    </row>
    <row r="3" spans="1:34" s="53" customFormat="1" ht="27.75" customHeight="1" x14ac:dyDescent="0.25">
      <c r="A3" s="33" t="s">
        <v>6</v>
      </c>
      <c r="B3" s="55" t="s">
        <v>7</v>
      </c>
      <c r="C3" s="56" t="s">
        <v>40</v>
      </c>
      <c r="D3" s="56" t="s">
        <v>41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34" x14ac:dyDescent="0.25">
      <c r="A4" s="22">
        <v>1</v>
      </c>
      <c r="B4" s="97" t="s">
        <v>8</v>
      </c>
      <c r="C4" s="99">
        <f>IF(B4="","",Call!C4)</f>
        <v>11</v>
      </c>
      <c r="D4" s="99">
        <f>IF(C4="","",Call!D4)</f>
        <v>85</v>
      </c>
      <c r="E4" s="98" t="s">
        <v>169</v>
      </c>
      <c r="F4" s="98" t="s">
        <v>172</v>
      </c>
      <c r="G4" s="98" t="s">
        <v>170</v>
      </c>
      <c r="H4" s="98" t="s">
        <v>169</v>
      </c>
      <c r="I4" s="98" t="s">
        <v>169</v>
      </c>
      <c r="J4" s="98" t="s">
        <v>172</v>
      </c>
      <c r="K4" s="98" t="s">
        <v>171</v>
      </c>
      <c r="L4" s="98"/>
      <c r="M4" s="98" t="s">
        <v>169</v>
      </c>
      <c r="N4" s="98" t="s">
        <v>172</v>
      </c>
      <c r="O4" s="98" t="s">
        <v>170</v>
      </c>
      <c r="P4" s="98"/>
      <c r="Q4" s="98" t="s">
        <v>171</v>
      </c>
      <c r="R4" s="98" t="s">
        <v>169</v>
      </c>
      <c r="S4" s="98" t="s">
        <v>171</v>
      </c>
      <c r="T4" s="98" t="s">
        <v>169</v>
      </c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</row>
    <row r="5" spans="1:34" x14ac:dyDescent="0.25">
      <c r="A5" s="22">
        <v>2</v>
      </c>
      <c r="B5" s="97" t="s">
        <v>9</v>
      </c>
      <c r="C5" s="99">
        <f>IF(B5="","",Call!C5)</f>
        <v>8</v>
      </c>
      <c r="D5" s="99">
        <f>IF(C5="","",Call!D5)</f>
        <v>18.333333333333332</v>
      </c>
      <c r="E5" s="98" t="s">
        <v>169</v>
      </c>
      <c r="F5" s="98" t="s">
        <v>170</v>
      </c>
      <c r="G5" s="98" t="s">
        <v>169</v>
      </c>
      <c r="H5" s="98" t="s">
        <v>169</v>
      </c>
      <c r="I5" s="98" t="s">
        <v>171</v>
      </c>
      <c r="J5" s="98" t="s">
        <v>172</v>
      </c>
      <c r="K5" s="98" t="s">
        <v>171</v>
      </c>
      <c r="L5" s="98" t="s">
        <v>172</v>
      </c>
      <c r="M5" s="98"/>
      <c r="N5" s="98" t="s">
        <v>171</v>
      </c>
      <c r="O5" s="98" t="s">
        <v>170</v>
      </c>
      <c r="P5" s="98" t="s">
        <v>169</v>
      </c>
      <c r="Q5" s="98" t="s">
        <v>171</v>
      </c>
      <c r="R5" s="98" t="s">
        <v>169</v>
      </c>
      <c r="S5" s="98" t="s">
        <v>171</v>
      </c>
      <c r="T5" s="98" t="s">
        <v>171</v>
      </c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</row>
    <row r="6" spans="1:34" x14ac:dyDescent="0.25">
      <c r="A6" s="22">
        <v>3</v>
      </c>
      <c r="B6" s="97" t="s">
        <v>10</v>
      </c>
      <c r="C6" s="99">
        <f>IF(B6="","",Call!C6)</f>
        <v>10</v>
      </c>
      <c r="D6" s="99">
        <f>IF(C6="","",Call!D6)</f>
        <v>55.000000000000007</v>
      </c>
      <c r="E6" s="98"/>
      <c r="F6" s="98" t="s">
        <v>170</v>
      </c>
      <c r="G6" s="98" t="s">
        <v>169</v>
      </c>
      <c r="H6" s="98" t="s">
        <v>169</v>
      </c>
      <c r="I6" s="98" t="s">
        <v>169</v>
      </c>
      <c r="J6" s="98" t="s">
        <v>171</v>
      </c>
      <c r="K6" s="98" t="s">
        <v>171</v>
      </c>
      <c r="L6" s="98" t="s">
        <v>172</v>
      </c>
      <c r="M6" s="98" t="s">
        <v>169</v>
      </c>
      <c r="N6" s="98" t="s">
        <v>172</v>
      </c>
      <c r="O6" s="98" t="s">
        <v>170</v>
      </c>
      <c r="P6" s="98" t="s">
        <v>169</v>
      </c>
      <c r="Q6" s="98" t="s">
        <v>171</v>
      </c>
      <c r="R6" s="98" t="s">
        <v>169</v>
      </c>
      <c r="S6" s="98" t="s">
        <v>171</v>
      </c>
      <c r="T6" s="98" t="s">
        <v>169</v>
      </c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</row>
    <row r="7" spans="1:34" x14ac:dyDescent="0.25">
      <c r="A7" s="22">
        <v>4</v>
      </c>
      <c r="B7" s="97" t="s">
        <v>11</v>
      </c>
      <c r="C7" s="99">
        <f>IF(B7="","",Call!C7)</f>
        <v>10</v>
      </c>
      <c r="D7" s="99">
        <f>IF(C7="","",Call!D7)</f>
        <v>55.000000000000007</v>
      </c>
      <c r="E7" s="98" t="s">
        <v>172</v>
      </c>
      <c r="F7" s="98"/>
      <c r="G7" s="98" t="s">
        <v>172</v>
      </c>
      <c r="H7" s="98" t="s">
        <v>169</v>
      </c>
      <c r="I7" s="98" t="s">
        <v>169</v>
      </c>
      <c r="J7" s="98" t="s">
        <v>172</v>
      </c>
      <c r="K7" s="98" t="s">
        <v>171</v>
      </c>
      <c r="L7" s="98" t="s">
        <v>172</v>
      </c>
      <c r="M7" s="98" t="s">
        <v>169</v>
      </c>
      <c r="N7" s="98" t="s">
        <v>172</v>
      </c>
      <c r="O7" s="98"/>
      <c r="P7" s="98" t="s">
        <v>172</v>
      </c>
      <c r="Q7" s="98" t="s">
        <v>171</v>
      </c>
      <c r="R7" s="98" t="s">
        <v>169</v>
      </c>
      <c r="S7" s="98" t="s">
        <v>171</v>
      </c>
      <c r="T7" s="98" t="s">
        <v>169</v>
      </c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</row>
    <row r="8" spans="1:34" x14ac:dyDescent="0.25">
      <c r="A8" s="22">
        <v>5</v>
      </c>
      <c r="B8" s="97" t="s">
        <v>12</v>
      </c>
      <c r="C8" s="99">
        <f>IF(B8="","",Call!C8)</f>
        <v>10</v>
      </c>
      <c r="D8" s="99">
        <f>IF(C8="","",Call!D8)</f>
        <v>55.000000000000007</v>
      </c>
      <c r="E8" s="98" t="s">
        <v>169</v>
      </c>
      <c r="F8" s="98" t="s">
        <v>169</v>
      </c>
      <c r="G8" s="98" t="s">
        <v>170</v>
      </c>
      <c r="H8" s="98" t="s">
        <v>169</v>
      </c>
      <c r="I8" s="98" t="s">
        <v>169</v>
      </c>
      <c r="J8" s="98"/>
      <c r="K8" s="98" t="s">
        <v>171</v>
      </c>
      <c r="L8" s="98" t="s">
        <v>171</v>
      </c>
      <c r="M8" s="98" t="s">
        <v>169</v>
      </c>
      <c r="N8" s="98" t="s">
        <v>172</v>
      </c>
      <c r="O8" s="98" t="s">
        <v>172</v>
      </c>
      <c r="P8" s="98" t="s">
        <v>169</v>
      </c>
      <c r="Q8" s="98" t="s">
        <v>171</v>
      </c>
      <c r="R8" s="98" t="s">
        <v>169</v>
      </c>
      <c r="S8" s="98" t="s">
        <v>169</v>
      </c>
      <c r="T8" s="98" t="s">
        <v>169</v>
      </c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</row>
    <row r="9" spans="1:34" x14ac:dyDescent="0.25">
      <c r="A9" s="22">
        <v>6</v>
      </c>
      <c r="B9" s="97" t="s">
        <v>13</v>
      </c>
      <c r="C9" s="99">
        <f>IF(B9="","",Call!C9)</f>
        <v>7</v>
      </c>
      <c r="D9" s="99">
        <f>IF(C9="","",Call!D9)</f>
        <v>5</v>
      </c>
      <c r="E9" s="98" t="s">
        <v>172</v>
      </c>
      <c r="F9" s="98" t="s">
        <v>171</v>
      </c>
      <c r="G9" s="98" t="s">
        <v>169</v>
      </c>
      <c r="H9" s="98" t="s">
        <v>171</v>
      </c>
      <c r="I9" s="98" t="s">
        <v>169</v>
      </c>
      <c r="J9" s="98" t="s">
        <v>172</v>
      </c>
      <c r="K9" s="98" t="s">
        <v>171</v>
      </c>
      <c r="L9" s="98" t="s">
        <v>172</v>
      </c>
      <c r="M9" s="98" t="s">
        <v>169</v>
      </c>
      <c r="N9" s="98" t="s">
        <v>172</v>
      </c>
      <c r="O9" s="98"/>
      <c r="P9" s="98" t="s">
        <v>169</v>
      </c>
      <c r="Q9" s="98" t="s">
        <v>171</v>
      </c>
      <c r="R9" s="98" t="s">
        <v>169</v>
      </c>
      <c r="S9" s="98" t="s">
        <v>171</v>
      </c>
      <c r="T9" s="98" t="s">
        <v>171</v>
      </c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</row>
    <row r="10" spans="1:34" x14ac:dyDescent="0.25">
      <c r="A10" s="22">
        <v>7</v>
      </c>
      <c r="B10" s="97" t="s">
        <v>14</v>
      </c>
      <c r="C10" s="99">
        <f>IF(B10="","",Call!C10)</f>
        <v>11</v>
      </c>
      <c r="D10" s="99">
        <f>IF(C10="","",Call!D10)</f>
        <v>85</v>
      </c>
      <c r="E10" s="98" t="s">
        <v>169</v>
      </c>
      <c r="F10" s="98" t="s">
        <v>170</v>
      </c>
      <c r="G10" s="98"/>
      <c r="H10" s="98" t="s">
        <v>169</v>
      </c>
      <c r="I10" s="98" t="s">
        <v>169</v>
      </c>
      <c r="J10" s="98" t="s">
        <v>172</v>
      </c>
      <c r="K10" s="98" t="s">
        <v>171</v>
      </c>
      <c r="L10" s="98" t="s">
        <v>172</v>
      </c>
      <c r="M10" s="98" t="s">
        <v>169</v>
      </c>
      <c r="N10" s="98" t="s">
        <v>171</v>
      </c>
      <c r="O10" s="98" t="s">
        <v>170</v>
      </c>
      <c r="P10" s="98" t="s">
        <v>171</v>
      </c>
      <c r="Q10" s="98" t="s">
        <v>171</v>
      </c>
      <c r="R10" s="98" t="s">
        <v>171</v>
      </c>
      <c r="S10" s="98" t="s">
        <v>171</v>
      </c>
      <c r="T10" s="98" t="s">
        <v>169</v>
      </c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</row>
    <row r="11" spans="1:34" x14ac:dyDescent="0.25">
      <c r="A11" s="22">
        <v>8</v>
      </c>
      <c r="B11" s="97" t="s">
        <v>15</v>
      </c>
      <c r="C11" s="99">
        <f>IF(B11="","",Call!C11)</f>
        <v>7</v>
      </c>
      <c r="D11" s="99">
        <f>IF(C11="","",Call!D11)</f>
        <v>5</v>
      </c>
      <c r="E11" s="98" t="s">
        <v>171</v>
      </c>
      <c r="F11" s="98" t="s">
        <v>170</v>
      </c>
      <c r="G11" s="98" t="s">
        <v>169</v>
      </c>
      <c r="H11" s="98" t="s">
        <v>171</v>
      </c>
      <c r="I11" s="98" t="s">
        <v>169</v>
      </c>
      <c r="J11" s="98" t="s">
        <v>171</v>
      </c>
      <c r="K11" s="98" t="s">
        <v>171</v>
      </c>
      <c r="L11" s="98" t="s">
        <v>172</v>
      </c>
      <c r="M11" s="98" t="s">
        <v>169</v>
      </c>
      <c r="N11" s="98" t="s">
        <v>172</v>
      </c>
      <c r="O11" s="98" t="s">
        <v>172</v>
      </c>
      <c r="P11" s="98" t="s">
        <v>169</v>
      </c>
      <c r="Q11" s="98" t="s">
        <v>171</v>
      </c>
      <c r="R11" s="98" t="s">
        <v>169</v>
      </c>
      <c r="S11" s="98" t="s">
        <v>171</v>
      </c>
      <c r="T11" s="98" t="s">
        <v>171</v>
      </c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</row>
    <row r="12" spans="1:34" x14ac:dyDescent="0.25">
      <c r="A12" s="22">
        <v>9</v>
      </c>
      <c r="B12" s="97" t="s">
        <v>16</v>
      </c>
      <c r="C12" s="99">
        <f>IF(B12="","",Call!C12)</f>
        <v>8</v>
      </c>
      <c r="D12" s="99">
        <f>IF(C12="","",Call!D12)</f>
        <v>18.333333333333332</v>
      </c>
      <c r="E12" s="98" t="s">
        <v>169</v>
      </c>
      <c r="F12" s="98"/>
      <c r="G12" s="98" t="s">
        <v>169</v>
      </c>
      <c r="H12" s="98" t="s">
        <v>171</v>
      </c>
      <c r="I12" s="98" t="s">
        <v>169</v>
      </c>
      <c r="J12" s="98" t="s">
        <v>172</v>
      </c>
      <c r="K12" s="98" t="s">
        <v>171</v>
      </c>
      <c r="L12" s="98" t="s">
        <v>172</v>
      </c>
      <c r="M12" s="98"/>
      <c r="N12" s="98" t="s">
        <v>171</v>
      </c>
      <c r="O12" s="98" t="s">
        <v>170</v>
      </c>
      <c r="P12" s="98" t="s">
        <v>169</v>
      </c>
      <c r="Q12" s="98" t="s">
        <v>171</v>
      </c>
      <c r="R12" s="98" t="s">
        <v>169</v>
      </c>
      <c r="S12" s="98" t="s">
        <v>171</v>
      </c>
      <c r="T12" s="98" t="s">
        <v>169</v>
      </c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</row>
    <row r="13" spans="1:34" x14ac:dyDescent="0.25">
      <c r="A13" s="22">
        <v>10</v>
      </c>
      <c r="B13" s="97" t="s">
        <v>17</v>
      </c>
      <c r="C13" s="99">
        <f>IF(B13="","",Call!C13)</f>
        <v>8</v>
      </c>
      <c r="D13" s="99">
        <f>IF(C13="","",Call!D13)</f>
        <v>18.333333333333332</v>
      </c>
      <c r="E13" s="98" t="s">
        <v>169</v>
      </c>
      <c r="F13" s="98" t="s">
        <v>170</v>
      </c>
      <c r="G13" s="98" t="s">
        <v>169</v>
      </c>
      <c r="H13" s="98" t="s">
        <v>169</v>
      </c>
      <c r="I13" s="98" t="s">
        <v>171</v>
      </c>
      <c r="J13" s="98" t="s">
        <v>171</v>
      </c>
      <c r="K13" s="98" t="s">
        <v>169</v>
      </c>
      <c r="L13" s="98" t="s">
        <v>172</v>
      </c>
      <c r="M13" s="98" t="s">
        <v>171</v>
      </c>
      <c r="N13" s="98" t="s">
        <v>172</v>
      </c>
      <c r="O13" s="98" t="s">
        <v>170</v>
      </c>
      <c r="P13" s="98" t="s">
        <v>169</v>
      </c>
      <c r="Q13" s="98"/>
      <c r="R13" s="98" t="s">
        <v>171</v>
      </c>
      <c r="S13" s="98" t="s">
        <v>169</v>
      </c>
      <c r="T13" s="98" t="s">
        <v>169</v>
      </c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</row>
    <row r="14" spans="1:34" x14ac:dyDescent="0.25">
      <c r="A14" s="22">
        <v>11</v>
      </c>
      <c r="B14" s="97" t="s">
        <v>18</v>
      </c>
      <c r="C14" s="99">
        <f>IF(B14="","",Call!C14)</f>
        <v>11</v>
      </c>
      <c r="D14" s="99">
        <f>IF(C14="","",Call!D14)</f>
        <v>85</v>
      </c>
      <c r="E14" s="98" t="s">
        <v>169</v>
      </c>
      <c r="F14" s="98" t="s">
        <v>170</v>
      </c>
      <c r="G14" s="98" t="s">
        <v>169</v>
      </c>
      <c r="H14" s="98" t="s">
        <v>172</v>
      </c>
      <c r="I14" s="98" t="s">
        <v>169</v>
      </c>
      <c r="J14" s="98" t="s">
        <v>172</v>
      </c>
      <c r="K14" s="98" t="s">
        <v>171</v>
      </c>
      <c r="L14" s="98" t="s">
        <v>172</v>
      </c>
      <c r="M14" s="98" t="s">
        <v>169</v>
      </c>
      <c r="N14" s="98" t="s">
        <v>172</v>
      </c>
      <c r="O14" s="98" t="s">
        <v>170</v>
      </c>
      <c r="P14" s="98" t="s">
        <v>169</v>
      </c>
      <c r="Q14" s="98" t="s">
        <v>171</v>
      </c>
      <c r="R14" s="98" t="s">
        <v>169</v>
      </c>
      <c r="S14" s="98" t="s">
        <v>171</v>
      </c>
      <c r="T14" s="98" t="s">
        <v>169</v>
      </c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</row>
    <row r="15" spans="1:34" x14ac:dyDescent="0.25">
      <c r="A15" s="22">
        <v>12</v>
      </c>
      <c r="B15" s="97" t="s">
        <v>19</v>
      </c>
      <c r="C15" s="99">
        <f>IF(B15="","",Call!C15)</f>
        <v>9</v>
      </c>
      <c r="D15" s="99">
        <f>IF(C15="","",Call!D15)</f>
        <v>31.666666666666664</v>
      </c>
      <c r="E15" s="98" t="s">
        <v>172</v>
      </c>
      <c r="F15" s="98" t="s">
        <v>170</v>
      </c>
      <c r="G15" s="98" t="s">
        <v>171</v>
      </c>
      <c r="H15" s="98" t="s">
        <v>169</v>
      </c>
      <c r="I15" s="98" t="s">
        <v>171</v>
      </c>
      <c r="J15" s="98" t="s">
        <v>172</v>
      </c>
      <c r="K15" s="98" t="s">
        <v>171</v>
      </c>
      <c r="L15" s="98" t="s">
        <v>172</v>
      </c>
      <c r="M15" s="98" t="s">
        <v>171</v>
      </c>
      <c r="N15" s="98" t="s">
        <v>172</v>
      </c>
      <c r="O15" s="98" t="s">
        <v>170</v>
      </c>
      <c r="P15" s="98" t="s">
        <v>169</v>
      </c>
      <c r="Q15" s="98" t="s">
        <v>171</v>
      </c>
      <c r="R15" s="98"/>
      <c r="S15" s="98" t="s">
        <v>171</v>
      </c>
      <c r="T15" s="98" t="s">
        <v>169</v>
      </c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</row>
    <row r="16" spans="1:34" x14ac:dyDescent="0.25">
      <c r="A16" s="22">
        <v>13</v>
      </c>
      <c r="B16" s="97" t="s">
        <v>20</v>
      </c>
      <c r="C16" s="99">
        <f>IF(B16="","",Call!C16)</f>
        <v>7</v>
      </c>
      <c r="D16" s="99">
        <f>IF(C16="","",Call!D16)</f>
        <v>5</v>
      </c>
      <c r="E16" s="98" t="s">
        <v>169</v>
      </c>
      <c r="F16" s="98" t="s">
        <v>171</v>
      </c>
      <c r="G16" s="98" t="s">
        <v>169</v>
      </c>
      <c r="H16" s="98" t="s">
        <v>172</v>
      </c>
      <c r="I16" s="98" t="s">
        <v>171</v>
      </c>
      <c r="J16" s="98" t="s">
        <v>172</v>
      </c>
      <c r="K16" s="98" t="s">
        <v>171</v>
      </c>
      <c r="L16" s="98" t="s">
        <v>172</v>
      </c>
      <c r="M16" s="98" t="s">
        <v>169</v>
      </c>
      <c r="N16" s="98" t="s">
        <v>172</v>
      </c>
      <c r="O16" s="98" t="s">
        <v>169</v>
      </c>
      <c r="P16" s="98" t="s">
        <v>169</v>
      </c>
      <c r="Q16" s="98" t="s">
        <v>171</v>
      </c>
      <c r="R16" s="98" t="s">
        <v>169</v>
      </c>
      <c r="S16" s="98" t="s">
        <v>171</v>
      </c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</row>
    <row r="17" spans="1:34" x14ac:dyDescent="0.25">
      <c r="A17" s="22">
        <v>14</v>
      </c>
      <c r="B17" s="97" t="s">
        <v>21</v>
      </c>
      <c r="C17" s="99">
        <f>IF(B17="","",Call!C17)</f>
        <v>12</v>
      </c>
      <c r="D17" s="99">
        <f>IF(C17="","",Call!D17)</f>
        <v>98.333333333333329</v>
      </c>
      <c r="E17" s="98" t="s">
        <v>169</v>
      </c>
      <c r="F17" s="98"/>
      <c r="G17" s="98" t="s">
        <v>170</v>
      </c>
      <c r="H17" s="98" t="s">
        <v>169</v>
      </c>
      <c r="I17" s="98" t="s">
        <v>169</v>
      </c>
      <c r="J17" s="98" t="s">
        <v>172</v>
      </c>
      <c r="K17" s="98" t="s">
        <v>171</v>
      </c>
      <c r="L17" s="98" t="s">
        <v>172</v>
      </c>
      <c r="M17" s="98" t="s">
        <v>169</v>
      </c>
      <c r="N17" s="98" t="s">
        <v>172</v>
      </c>
      <c r="O17" s="98" t="s">
        <v>170</v>
      </c>
      <c r="P17" s="98" t="s">
        <v>169</v>
      </c>
      <c r="Q17" s="98" t="s">
        <v>171</v>
      </c>
      <c r="R17" s="98" t="s">
        <v>169</v>
      </c>
      <c r="S17" s="98" t="s">
        <v>171</v>
      </c>
      <c r="T17" s="98" t="s">
        <v>169</v>
      </c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</row>
    <row r="18" spans="1:34" x14ac:dyDescent="0.25">
      <c r="A18" s="22">
        <v>15</v>
      </c>
      <c r="B18" s="97" t="s">
        <v>22</v>
      </c>
      <c r="C18" s="99">
        <f>IF(B18="","",Call!C18)</f>
        <v>10</v>
      </c>
      <c r="D18" s="99">
        <f>IF(C18="","",Call!D18)</f>
        <v>55.000000000000007</v>
      </c>
      <c r="E18" s="98" t="s">
        <v>171</v>
      </c>
      <c r="F18" s="98" t="s">
        <v>170</v>
      </c>
      <c r="G18" s="98" t="s">
        <v>169</v>
      </c>
      <c r="H18" s="98" t="s">
        <v>169</v>
      </c>
      <c r="I18" s="98" t="s">
        <v>169</v>
      </c>
      <c r="J18" s="98" t="s">
        <v>172</v>
      </c>
      <c r="K18" s="98" t="s">
        <v>171</v>
      </c>
      <c r="L18" s="98" t="s">
        <v>172</v>
      </c>
      <c r="M18" s="98" t="s">
        <v>169</v>
      </c>
      <c r="N18" s="98" t="s">
        <v>171</v>
      </c>
      <c r="O18" s="98" t="s">
        <v>170</v>
      </c>
      <c r="P18" s="98" t="s">
        <v>171</v>
      </c>
      <c r="Q18" s="98" t="s">
        <v>171</v>
      </c>
      <c r="R18" s="98" t="s">
        <v>169</v>
      </c>
      <c r="S18" s="98" t="s">
        <v>171</v>
      </c>
      <c r="T18" s="98" t="s">
        <v>169</v>
      </c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</row>
    <row r="19" spans="1:34" x14ac:dyDescent="0.25">
      <c r="A19" s="22">
        <v>16</v>
      </c>
      <c r="B19" s="97" t="s">
        <v>23</v>
      </c>
      <c r="C19" s="99">
        <f>IF(B19="","",Call!C19)</f>
        <v>10</v>
      </c>
      <c r="D19" s="99">
        <f>IF(C19="","",Call!D19)</f>
        <v>55.000000000000007</v>
      </c>
      <c r="E19" s="98" t="s">
        <v>169</v>
      </c>
      <c r="F19" s="98" t="s">
        <v>171</v>
      </c>
      <c r="G19" s="98" t="s">
        <v>169</v>
      </c>
      <c r="H19" s="98" t="s">
        <v>169</v>
      </c>
      <c r="I19" s="98" t="s">
        <v>169</v>
      </c>
      <c r="J19" s="98" t="s">
        <v>172</v>
      </c>
      <c r="K19" s="98" t="s">
        <v>171</v>
      </c>
      <c r="L19" s="98" t="s">
        <v>171</v>
      </c>
      <c r="M19" s="98" t="s">
        <v>169</v>
      </c>
      <c r="N19" s="98" t="s">
        <v>172</v>
      </c>
      <c r="O19" s="98" t="s">
        <v>170</v>
      </c>
      <c r="P19" s="98" t="s">
        <v>169</v>
      </c>
      <c r="Q19" s="98" t="s">
        <v>171</v>
      </c>
      <c r="R19" s="98" t="s">
        <v>169</v>
      </c>
      <c r="S19" s="98" t="s">
        <v>171</v>
      </c>
      <c r="T19" s="98" t="s">
        <v>169</v>
      </c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</row>
    <row r="20" spans="1:34" x14ac:dyDescent="0.25">
      <c r="A20" s="22">
        <v>17</v>
      </c>
      <c r="B20" s="97" t="s">
        <v>24</v>
      </c>
      <c r="C20" s="99">
        <f>IF(B20="","",Call!C20)</f>
        <v>8</v>
      </c>
      <c r="D20" s="99">
        <f>IF(C20="","",Call!D20)</f>
        <v>18.333333333333332</v>
      </c>
      <c r="E20" s="98" t="s">
        <v>172</v>
      </c>
      <c r="F20" s="98" t="s">
        <v>171</v>
      </c>
      <c r="G20" s="98" t="s">
        <v>169</v>
      </c>
      <c r="H20" s="98" t="s">
        <v>172</v>
      </c>
      <c r="I20" s="98" t="s">
        <v>169</v>
      </c>
      <c r="J20" s="98" t="s">
        <v>172</v>
      </c>
      <c r="K20" s="98" t="s">
        <v>171</v>
      </c>
      <c r="L20" s="98" t="s">
        <v>172</v>
      </c>
      <c r="M20" s="98" t="s">
        <v>171</v>
      </c>
      <c r="N20" s="98" t="s">
        <v>172</v>
      </c>
      <c r="O20" s="98" t="s">
        <v>170</v>
      </c>
      <c r="P20" s="98" t="s">
        <v>169</v>
      </c>
      <c r="Q20" s="98" t="s">
        <v>171</v>
      </c>
      <c r="R20" s="98" t="s">
        <v>169</v>
      </c>
      <c r="S20" s="98" t="s">
        <v>171</v>
      </c>
      <c r="T20" s="98" t="s">
        <v>169</v>
      </c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</row>
    <row r="21" spans="1:34" x14ac:dyDescent="0.25">
      <c r="A21" s="22">
        <v>18</v>
      </c>
      <c r="B21" s="97" t="s">
        <v>25</v>
      </c>
      <c r="C21" s="99">
        <f>IF(B21="","",Call!C21)</f>
        <v>10</v>
      </c>
      <c r="D21" s="99">
        <f>IF(C21="","",Call!D21)</f>
        <v>55.000000000000007</v>
      </c>
      <c r="E21" s="98" t="s">
        <v>171</v>
      </c>
      <c r="F21" s="98" t="s">
        <v>170</v>
      </c>
      <c r="G21" s="98" t="s">
        <v>169</v>
      </c>
      <c r="H21" s="98" t="s">
        <v>169</v>
      </c>
      <c r="I21" s="98" t="s">
        <v>169</v>
      </c>
      <c r="J21" s="98" t="s">
        <v>172</v>
      </c>
      <c r="K21" s="98" t="s">
        <v>171</v>
      </c>
      <c r="L21" s="98" t="s">
        <v>172</v>
      </c>
      <c r="M21" s="98" t="s">
        <v>171</v>
      </c>
      <c r="N21" s="98" t="s">
        <v>172</v>
      </c>
      <c r="O21" s="98" t="s">
        <v>170</v>
      </c>
      <c r="P21" s="98" t="s">
        <v>169</v>
      </c>
      <c r="Q21" s="98" t="s">
        <v>171</v>
      </c>
      <c r="R21" s="98" t="s">
        <v>169</v>
      </c>
      <c r="S21" s="98" t="s">
        <v>171</v>
      </c>
      <c r="T21" s="98" t="s">
        <v>169</v>
      </c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</row>
    <row r="22" spans="1:34" x14ac:dyDescent="0.25">
      <c r="A22" s="22">
        <v>19</v>
      </c>
      <c r="B22" s="97" t="s">
        <v>26</v>
      </c>
      <c r="C22" s="99">
        <f>IF(B22="","",Call!C22)</f>
        <v>10</v>
      </c>
      <c r="D22" s="99">
        <f>IF(C22="","",Call!D22)</f>
        <v>55.000000000000007</v>
      </c>
      <c r="E22" s="98" t="s">
        <v>169</v>
      </c>
      <c r="F22" s="98" t="s">
        <v>171</v>
      </c>
      <c r="G22" s="98" t="s">
        <v>169</v>
      </c>
      <c r="H22" s="98" t="s">
        <v>169</v>
      </c>
      <c r="I22" s="98" t="s">
        <v>169</v>
      </c>
      <c r="J22" s="98" t="s">
        <v>172</v>
      </c>
      <c r="K22" s="98" t="s">
        <v>171</v>
      </c>
      <c r="L22" s="98" t="s">
        <v>171</v>
      </c>
      <c r="M22" s="98" t="s">
        <v>169</v>
      </c>
      <c r="N22" s="98" t="s">
        <v>172</v>
      </c>
      <c r="O22" s="98" t="s">
        <v>170</v>
      </c>
      <c r="P22" s="98" t="s">
        <v>169</v>
      </c>
      <c r="Q22" s="98" t="s">
        <v>171</v>
      </c>
      <c r="R22" s="98" t="s">
        <v>169</v>
      </c>
      <c r="S22" s="98" t="s">
        <v>171</v>
      </c>
      <c r="T22" s="98" t="s">
        <v>169</v>
      </c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</row>
    <row r="23" spans="1:34" x14ac:dyDescent="0.25">
      <c r="A23" s="22">
        <v>20</v>
      </c>
      <c r="B23" s="97" t="s">
        <v>27</v>
      </c>
      <c r="C23" s="99">
        <f>IF(B23="","",Call!C23)</f>
        <v>11</v>
      </c>
      <c r="D23" s="99">
        <f>IF(C23="","",Call!D23)</f>
        <v>85</v>
      </c>
      <c r="E23" s="98" t="s">
        <v>169</v>
      </c>
      <c r="F23" s="98" t="s">
        <v>170</v>
      </c>
      <c r="G23" s="98" t="s">
        <v>169</v>
      </c>
      <c r="H23" s="98" t="s">
        <v>169</v>
      </c>
      <c r="I23" s="98" t="s">
        <v>169</v>
      </c>
      <c r="J23" s="98" t="s">
        <v>172</v>
      </c>
      <c r="K23" s="98" t="s">
        <v>171</v>
      </c>
      <c r="L23" s="98" t="s">
        <v>172</v>
      </c>
      <c r="M23" s="98" t="s">
        <v>169</v>
      </c>
      <c r="N23" s="98" t="s">
        <v>172</v>
      </c>
      <c r="O23" s="98" t="s">
        <v>170</v>
      </c>
      <c r="P23" s="98" t="s">
        <v>169</v>
      </c>
      <c r="Q23" s="98" t="s">
        <v>171</v>
      </c>
      <c r="R23" s="98" t="s">
        <v>169</v>
      </c>
      <c r="S23" s="98" t="s">
        <v>171</v>
      </c>
      <c r="T23" s="98" t="s">
        <v>171</v>
      </c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</row>
    <row r="24" spans="1:34" x14ac:dyDescent="0.25">
      <c r="A24" s="22">
        <v>21</v>
      </c>
      <c r="B24" s="97" t="s">
        <v>28</v>
      </c>
      <c r="C24" s="99">
        <f>IF(B24="","",Call!C24)</f>
        <v>9</v>
      </c>
      <c r="D24" s="99">
        <f>IF(C24="","",Call!D24)</f>
        <v>31.666666666666664</v>
      </c>
      <c r="E24" s="98" t="s">
        <v>172</v>
      </c>
      <c r="F24" s="98" t="s">
        <v>171</v>
      </c>
      <c r="G24" s="98" t="s">
        <v>169</v>
      </c>
      <c r="H24" s="98" t="s">
        <v>169</v>
      </c>
      <c r="I24" s="98" t="s">
        <v>169</v>
      </c>
      <c r="J24" s="98" t="s">
        <v>172</v>
      </c>
      <c r="K24" s="98" t="s">
        <v>171</v>
      </c>
      <c r="L24" s="98" t="s">
        <v>171</v>
      </c>
      <c r="M24" s="98" t="s">
        <v>169</v>
      </c>
      <c r="N24" s="98" t="s">
        <v>172</v>
      </c>
      <c r="O24" s="98" t="s">
        <v>170</v>
      </c>
      <c r="P24" s="98" t="s">
        <v>171</v>
      </c>
      <c r="Q24" s="98" t="s">
        <v>171</v>
      </c>
      <c r="R24" s="98" t="s">
        <v>169</v>
      </c>
      <c r="S24" s="98" t="s">
        <v>171</v>
      </c>
      <c r="T24" s="98" t="s">
        <v>169</v>
      </c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</row>
    <row r="25" spans="1:34" x14ac:dyDescent="0.25">
      <c r="A25" s="22">
        <v>22</v>
      </c>
      <c r="B25" s="97" t="s">
        <v>29</v>
      </c>
      <c r="C25" s="99">
        <f>IF(B25="","",Call!C25)</f>
        <v>10</v>
      </c>
      <c r="D25" s="99">
        <f>IF(C25="","",Call!D25)</f>
        <v>55.000000000000007</v>
      </c>
      <c r="E25" s="98" t="s">
        <v>169</v>
      </c>
      <c r="F25" s="98" t="s">
        <v>170</v>
      </c>
      <c r="G25" s="98" t="s">
        <v>169</v>
      </c>
      <c r="H25" s="98" t="s">
        <v>169</v>
      </c>
      <c r="I25" s="98" t="s">
        <v>171</v>
      </c>
      <c r="J25" s="98" t="s">
        <v>172</v>
      </c>
      <c r="K25" s="98" t="s">
        <v>171</v>
      </c>
      <c r="L25" s="98" t="s">
        <v>171</v>
      </c>
      <c r="M25" s="98" t="s">
        <v>169</v>
      </c>
      <c r="N25" s="98" t="s">
        <v>172</v>
      </c>
      <c r="O25" s="98" t="s">
        <v>170</v>
      </c>
      <c r="P25" s="98" t="s">
        <v>169</v>
      </c>
      <c r="Q25" s="98" t="s">
        <v>171</v>
      </c>
      <c r="R25" s="98" t="s">
        <v>169</v>
      </c>
      <c r="S25" s="98" t="s">
        <v>171</v>
      </c>
      <c r="T25" s="98" t="s">
        <v>169</v>
      </c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</row>
    <row r="26" spans="1:34" x14ac:dyDescent="0.25">
      <c r="A26" s="22">
        <v>23</v>
      </c>
      <c r="B26" s="97" t="s">
        <v>30</v>
      </c>
      <c r="C26" s="99">
        <f>IF(B26="","",Call!C26)</f>
        <v>9</v>
      </c>
      <c r="D26" s="99">
        <f>IF(C26="","",Call!D26)</f>
        <v>31.666666666666664</v>
      </c>
      <c r="E26" s="98" t="s">
        <v>171</v>
      </c>
      <c r="F26" s="98" t="s">
        <v>171</v>
      </c>
      <c r="G26" s="98" t="s">
        <v>169</v>
      </c>
      <c r="H26" s="98" t="s">
        <v>169</v>
      </c>
      <c r="I26" s="98" t="s">
        <v>169</v>
      </c>
      <c r="J26" s="98" t="s">
        <v>171</v>
      </c>
      <c r="K26" s="98" t="s">
        <v>171</v>
      </c>
      <c r="L26" s="98" t="s">
        <v>172</v>
      </c>
      <c r="M26" s="98" t="s">
        <v>169</v>
      </c>
      <c r="N26" s="98" t="s">
        <v>172</v>
      </c>
      <c r="O26" s="98" t="s">
        <v>170</v>
      </c>
      <c r="P26" s="98" t="s">
        <v>169</v>
      </c>
      <c r="Q26" s="98" t="s">
        <v>171</v>
      </c>
      <c r="R26" s="98" t="s">
        <v>169</v>
      </c>
      <c r="S26" s="98" t="s">
        <v>171</v>
      </c>
      <c r="T26" s="98" t="s">
        <v>169</v>
      </c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</row>
    <row r="27" spans="1:34" x14ac:dyDescent="0.25">
      <c r="A27" s="22">
        <v>24</v>
      </c>
      <c r="B27" s="97" t="s">
        <v>31</v>
      </c>
      <c r="C27" s="99">
        <f>IF(B27="","",Call!C27)</f>
        <v>11</v>
      </c>
      <c r="D27" s="99">
        <f>IF(C27="","",Call!D27)</f>
        <v>85</v>
      </c>
      <c r="E27" s="98" t="s">
        <v>169</v>
      </c>
      <c r="F27" s="98" t="s">
        <v>171</v>
      </c>
      <c r="G27" s="98" t="s">
        <v>169</v>
      </c>
      <c r="H27" s="98" t="s">
        <v>169</v>
      </c>
      <c r="I27" s="98" t="s">
        <v>169</v>
      </c>
      <c r="J27" s="98" t="s">
        <v>172</v>
      </c>
      <c r="K27" s="98" t="s">
        <v>171</v>
      </c>
      <c r="L27" s="98" t="s">
        <v>172</v>
      </c>
      <c r="M27" s="98" t="s">
        <v>169</v>
      </c>
      <c r="N27" s="98" t="s">
        <v>172</v>
      </c>
      <c r="O27" s="98" t="s">
        <v>170</v>
      </c>
      <c r="P27" s="98" t="s">
        <v>169</v>
      </c>
      <c r="Q27" s="98" t="s">
        <v>171</v>
      </c>
      <c r="R27" s="98" t="s">
        <v>169</v>
      </c>
      <c r="S27" s="98" t="s">
        <v>171</v>
      </c>
      <c r="T27" s="98" t="s">
        <v>169</v>
      </c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</row>
    <row r="28" spans="1:34" x14ac:dyDescent="0.25">
      <c r="A28" s="22">
        <v>25</v>
      </c>
      <c r="B28" s="97" t="s">
        <v>32</v>
      </c>
      <c r="C28" s="99">
        <f>IF(B28="","",Call!C28)</f>
        <v>11</v>
      </c>
      <c r="D28" s="99">
        <f>IF(C28="","",Call!D28)</f>
        <v>85</v>
      </c>
      <c r="E28" s="98" t="s">
        <v>169</v>
      </c>
      <c r="F28" s="98" t="s">
        <v>170</v>
      </c>
      <c r="G28" s="98" t="s">
        <v>171</v>
      </c>
      <c r="H28" s="98" t="s">
        <v>169</v>
      </c>
      <c r="I28" s="98" t="s">
        <v>169</v>
      </c>
      <c r="J28" s="98" t="s">
        <v>172</v>
      </c>
      <c r="K28" s="98" t="s">
        <v>171</v>
      </c>
      <c r="L28" s="98" t="s">
        <v>171</v>
      </c>
      <c r="M28" s="98" t="s">
        <v>169</v>
      </c>
      <c r="N28" s="98" t="s">
        <v>172</v>
      </c>
      <c r="O28" s="98" t="s">
        <v>170</v>
      </c>
      <c r="P28" s="98" t="s">
        <v>169</v>
      </c>
      <c r="Q28" s="98" t="s">
        <v>171</v>
      </c>
      <c r="R28" s="98" t="s">
        <v>169</v>
      </c>
      <c r="S28" s="98" t="s">
        <v>171</v>
      </c>
      <c r="T28" s="98" t="s">
        <v>169</v>
      </c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</row>
    <row r="29" spans="1:34" x14ac:dyDescent="0.25">
      <c r="A29" s="22">
        <v>26</v>
      </c>
      <c r="B29" s="97" t="s">
        <v>33</v>
      </c>
      <c r="C29" s="99">
        <f>IF(B29="","",Call!C29)</f>
        <v>8</v>
      </c>
      <c r="D29" s="99">
        <f>IF(C29="","",Call!D29)</f>
        <v>18.333333333333332</v>
      </c>
      <c r="E29" s="98" t="s">
        <v>169</v>
      </c>
      <c r="F29" s="98" t="s">
        <v>171</v>
      </c>
      <c r="G29" s="98" t="s">
        <v>169</v>
      </c>
      <c r="H29" s="98" t="s">
        <v>171</v>
      </c>
      <c r="I29" s="98" t="s">
        <v>169</v>
      </c>
      <c r="J29" s="98" t="s">
        <v>172</v>
      </c>
      <c r="K29" s="98" t="s">
        <v>171</v>
      </c>
      <c r="L29" s="98" t="s">
        <v>172</v>
      </c>
      <c r="M29" s="98" t="s">
        <v>169</v>
      </c>
      <c r="N29" s="98" t="s">
        <v>171</v>
      </c>
      <c r="O29" s="98" t="s">
        <v>169</v>
      </c>
      <c r="P29" s="98" t="s">
        <v>169</v>
      </c>
      <c r="Q29" s="98" t="s">
        <v>171</v>
      </c>
      <c r="R29" s="98" t="s">
        <v>169</v>
      </c>
      <c r="S29" s="98" t="s">
        <v>171</v>
      </c>
      <c r="T29" s="98" t="s">
        <v>169</v>
      </c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</row>
    <row r="30" spans="1:34" x14ac:dyDescent="0.25">
      <c r="A30" s="22">
        <v>27</v>
      </c>
      <c r="B30" s="97" t="s">
        <v>34</v>
      </c>
      <c r="C30" s="99">
        <f>IF(B30="","",Call!C30)</f>
        <v>10</v>
      </c>
      <c r="D30" s="99">
        <f>IF(C30="","",Call!D30)</f>
        <v>55.000000000000007</v>
      </c>
      <c r="E30" s="98" t="s">
        <v>171</v>
      </c>
      <c r="F30" s="98" t="s">
        <v>170</v>
      </c>
      <c r="G30" s="98" t="s">
        <v>169</v>
      </c>
      <c r="H30" s="98" t="s">
        <v>171</v>
      </c>
      <c r="I30" s="98" t="s">
        <v>169</v>
      </c>
      <c r="J30" s="98" t="s">
        <v>172</v>
      </c>
      <c r="K30" s="98" t="s">
        <v>171</v>
      </c>
      <c r="L30" s="98" t="s">
        <v>172</v>
      </c>
      <c r="M30" s="98" t="s">
        <v>169</v>
      </c>
      <c r="N30" s="98" t="s">
        <v>172</v>
      </c>
      <c r="O30" s="98" t="s">
        <v>170</v>
      </c>
      <c r="P30" s="98" t="s">
        <v>169</v>
      </c>
      <c r="Q30" s="98" t="s">
        <v>171</v>
      </c>
      <c r="R30" s="98" t="s">
        <v>169</v>
      </c>
      <c r="S30" s="98" t="s">
        <v>171</v>
      </c>
      <c r="T30" s="98" t="s">
        <v>169</v>
      </c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</row>
    <row r="31" spans="1:34" x14ac:dyDescent="0.25">
      <c r="A31" s="22">
        <v>28</v>
      </c>
      <c r="B31" s="97" t="s">
        <v>35</v>
      </c>
      <c r="C31" s="99">
        <f>IF(B31="","",Call!C31)</f>
        <v>10</v>
      </c>
      <c r="D31" s="99">
        <f>IF(C31="","",Call!D31)</f>
        <v>55.000000000000007</v>
      </c>
      <c r="E31" s="98" t="s">
        <v>169</v>
      </c>
      <c r="F31" s="98" t="s">
        <v>171</v>
      </c>
      <c r="G31" s="98" t="s">
        <v>169</v>
      </c>
      <c r="H31" s="98" t="s">
        <v>169</v>
      </c>
      <c r="I31" s="98" t="s">
        <v>169</v>
      </c>
      <c r="J31" s="98" t="s">
        <v>172</v>
      </c>
      <c r="K31" s="98" t="s">
        <v>171</v>
      </c>
      <c r="L31" s="98" t="s">
        <v>172</v>
      </c>
      <c r="M31" s="98" t="s">
        <v>169</v>
      </c>
      <c r="N31" s="98" t="s">
        <v>172</v>
      </c>
      <c r="O31" s="98" t="s">
        <v>171</v>
      </c>
      <c r="P31" s="98" t="s">
        <v>169</v>
      </c>
      <c r="Q31" s="98" t="s">
        <v>171</v>
      </c>
      <c r="R31" s="98" t="s">
        <v>169</v>
      </c>
      <c r="S31" s="98" t="s">
        <v>171</v>
      </c>
      <c r="T31" s="98" t="s">
        <v>169</v>
      </c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</row>
    <row r="32" spans="1:34" x14ac:dyDescent="0.25">
      <c r="A32" s="22">
        <v>29</v>
      </c>
      <c r="B32" s="97" t="s">
        <v>36</v>
      </c>
      <c r="C32" s="99">
        <f>IF(B32="","",Call!C32)</f>
        <v>11</v>
      </c>
      <c r="D32" s="99">
        <f>IF(C32="","",Call!D32)</f>
        <v>85</v>
      </c>
      <c r="E32" s="98" t="s">
        <v>169</v>
      </c>
      <c r="F32" s="98" t="s">
        <v>170</v>
      </c>
      <c r="G32" s="98" t="s">
        <v>169</v>
      </c>
      <c r="H32" s="98" t="s">
        <v>169</v>
      </c>
      <c r="I32" s="98" t="s">
        <v>169</v>
      </c>
      <c r="J32" s="98" t="s">
        <v>172</v>
      </c>
      <c r="K32" s="98" t="s">
        <v>171</v>
      </c>
      <c r="L32" s="98" t="s">
        <v>172</v>
      </c>
      <c r="M32" s="98" t="s">
        <v>169</v>
      </c>
      <c r="N32" s="98" t="s">
        <v>172</v>
      </c>
      <c r="O32" s="98" t="s">
        <v>171</v>
      </c>
      <c r="P32" s="98" t="s">
        <v>169</v>
      </c>
      <c r="Q32" s="98" t="s">
        <v>171</v>
      </c>
      <c r="R32" s="98" t="s">
        <v>169</v>
      </c>
      <c r="S32" s="98" t="s">
        <v>171</v>
      </c>
      <c r="T32" s="98" t="s">
        <v>169</v>
      </c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</row>
    <row r="33" spans="1:34" x14ac:dyDescent="0.25">
      <c r="A33" s="22">
        <v>30</v>
      </c>
      <c r="B33" s="97" t="s">
        <v>37</v>
      </c>
      <c r="C33" s="99">
        <f>IF(B33="","",Call!C33)</f>
        <v>10</v>
      </c>
      <c r="D33" s="99">
        <f>IF(C33="","",Call!D33)</f>
        <v>55.000000000000007</v>
      </c>
      <c r="E33" s="98" t="s">
        <v>169</v>
      </c>
      <c r="F33" s="98" t="s">
        <v>171</v>
      </c>
      <c r="G33" s="98" t="s">
        <v>169</v>
      </c>
      <c r="H33" s="98" t="s">
        <v>169</v>
      </c>
      <c r="I33" s="98" t="s">
        <v>169</v>
      </c>
      <c r="J33" s="98" t="s">
        <v>171</v>
      </c>
      <c r="K33" s="98" t="s">
        <v>171</v>
      </c>
      <c r="L33" s="98" t="s">
        <v>172</v>
      </c>
      <c r="M33" s="98" t="s">
        <v>169</v>
      </c>
      <c r="N33" s="98" t="s">
        <v>172</v>
      </c>
      <c r="O33" s="98" t="s">
        <v>170</v>
      </c>
      <c r="P33" s="98" t="s">
        <v>169</v>
      </c>
      <c r="Q33" s="98" t="s">
        <v>171</v>
      </c>
      <c r="R33" s="98" t="s">
        <v>169</v>
      </c>
      <c r="S33" s="98" t="s">
        <v>171</v>
      </c>
      <c r="T33" s="98" t="s">
        <v>169</v>
      </c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</row>
    <row r="34" spans="1:34" x14ac:dyDescent="0.25">
      <c r="A34" s="22">
        <v>31</v>
      </c>
      <c r="B34" s="97"/>
      <c r="C34" s="99" t="str">
        <f>IF(B34="","",Call!C34)</f>
        <v/>
      </c>
      <c r="D34" s="99" t="str">
        <f>IF(C34="","",Call!D34)</f>
        <v/>
      </c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</row>
    <row r="35" spans="1:34" x14ac:dyDescent="0.25">
      <c r="A35" s="22">
        <v>32</v>
      </c>
      <c r="B35" s="97"/>
      <c r="C35" s="99" t="str">
        <f>IF(B35="","",Call!C35)</f>
        <v/>
      </c>
      <c r="D35" s="99" t="str">
        <f>IF(C35="","",Call!D35)</f>
        <v/>
      </c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</row>
    <row r="36" spans="1:34" x14ac:dyDescent="0.25">
      <c r="A36" s="22">
        <v>33</v>
      </c>
      <c r="B36" s="97"/>
      <c r="C36" s="99" t="str">
        <f>IF(B36="","",Call!C36)</f>
        <v/>
      </c>
      <c r="D36" s="99" t="str">
        <f>IF(C36="","",Call!D36)</f>
        <v/>
      </c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</row>
    <row r="37" spans="1:34" x14ac:dyDescent="0.25">
      <c r="A37" s="22">
        <v>34</v>
      </c>
      <c r="B37" s="97"/>
      <c r="C37" s="99" t="str">
        <f>IF(B37="","",Call!C37)</f>
        <v/>
      </c>
      <c r="D37" s="99" t="str">
        <f>IF(C37="","",Call!D37)</f>
        <v/>
      </c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</row>
    <row r="38" spans="1:34" x14ac:dyDescent="0.25">
      <c r="A38" s="22">
        <v>35</v>
      </c>
      <c r="B38" s="97"/>
      <c r="C38" s="99" t="str">
        <f>IF(B38="","",Call!C38)</f>
        <v/>
      </c>
      <c r="D38" s="99" t="str">
        <f>IF(C38="","",Call!D38)</f>
        <v/>
      </c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</row>
    <row r="39" spans="1:34" x14ac:dyDescent="0.25">
      <c r="A39" s="22">
        <v>36</v>
      </c>
      <c r="B39" s="97"/>
      <c r="C39" s="99" t="str">
        <f>IF(B39="","",Call!C39)</f>
        <v/>
      </c>
      <c r="D39" s="99" t="str">
        <f>IF(C39="","",Call!D39)</f>
        <v/>
      </c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</row>
    <row r="40" spans="1:34" x14ac:dyDescent="0.25">
      <c r="A40" s="22">
        <v>37</v>
      </c>
      <c r="B40" s="97"/>
      <c r="C40" s="99" t="str">
        <f>IF(B40="","",Call!C40)</f>
        <v/>
      </c>
      <c r="D40" s="99" t="str">
        <f>IF(C40="","",Call!D40)</f>
        <v/>
      </c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</row>
    <row r="41" spans="1:34" x14ac:dyDescent="0.25">
      <c r="A41" s="22">
        <v>38</v>
      </c>
      <c r="B41" s="97"/>
      <c r="C41" s="99" t="str">
        <f>IF(B41="","",Call!C41)</f>
        <v/>
      </c>
      <c r="D41" s="99" t="str">
        <f>IF(C41="","",Call!D41)</f>
        <v/>
      </c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</row>
    <row r="42" spans="1:34" x14ac:dyDescent="0.25">
      <c r="A42" s="22">
        <v>39</v>
      </c>
      <c r="B42" s="97"/>
      <c r="C42" s="99" t="str">
        <f>IF(B42="","",Call!C42)</f>
        <v/>
      </c>
      <c r="D42" s="99" t="str">
        <f>IF(C42="","",Call!D42)</f>
        <v/>
      </c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</row>
    <row r="43" spans="1:34" x14ac:dyDescent="0.25">
      <c r="A43" s="22">
        <v>40</v>
      </c>
      <c r="B43" s="97"/>
      <c r="C43" s="99" t="str">
        <f>IF(B43="","",Call!C43)</f>
        <v/>
      </c>
      <c r="D43" s="99" t="str">
        <f>IF(C43="","",Call!D43)</f>
        <v/>
      </c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</row>
    <row r="44" spans="1:34" x14ac:dyDescent="0.25">
      <c r="A44" s="22">
        <v>41</v>
      </c>
      <c r="B44" s="97"/>
      <c r="C44" s="99" t="str">
        <f>IF(B44="","",Call!C44)</f>
        <v/>
      </c>
      <c r="D44" s="99" t="str">
        <f>IF(C44="","",Call!D44)</f>
        <v/>
      </c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</row>
    <row r="45" spans="1:34" x14ac:dyDescent="0.25">
      <c r="A45" s="22">
        <v>42</v>
      </c>
      <c r="B45" s="97"/>
      <c r="C45" s="99" t="str">
        <f>IF(B45="","",Call!C45)</f>
        <v/>
      </c>
      <c r="D45" s="99" t="str">
        <f>IF(C45="","",Call!D45)</f>
        <v/>
      </c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</row>
    <row r="46" spans="1:34" x14ac:dyDescent="0.25">
      <c r="A46" s="22">
        <v>43</v>
      </c>
      <c r="B46" s="97"/>
      <c r="C46" s="99" t="str">
        <f>IF(B46="","",Call!C46)</f>
        <v/>
      </c>
      <c r="D46" s="99" t="str">
        <f>IF(C46="","",Call!D46)</f>
        <v/>
      </c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</row>
    <row r="47" spans="1:34" x14ac:dyDescent="0.25">
      <c r="A47" s="22">
        <v>44</v>
      </c>
      <c r="B47" s="97"/>
      <c r="C47" s="99" t="str">
        <f>IF(B47="","",Call!C47)</f>
        <v/>
      </c>
      <c r="D47" s="99" t="str">
        <f>IF(C47="","",Call!D47)</f>
        <v/>
      </c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</row>
    <row r="48" spans="1:34" x14ac:dyDescent="0.25">
      <c r="A48" s="22">
        <v>45</v>
      </c>
      <c r="B48" s="97"/>
      <c r="C48" s="99" t="str">
        <f>IF(B48="","",Call!C48)</f>
        <v/>
      </c>
      <c r="D48" s="99" t="str">
        <f>IF(C48="","",Call!D48)</f>
        <v/>
      </c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</row>
    <row r="49" spans="1:34" x14ac:dyDescent="0.25">
      <c r="A49" s="22">
        <v>46</v>
      </c>
      <c r="B49" s="97"/>
      <c r="C49" s="99" t="str">
        <f>IF(B49="","",Call!C49)</f>
        <v/>
      </c>
      <c r="D49" s="99" t="str">
        <f>IF(C49="","",Call!D49)</f>
        <v/>
      </c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</row>
    <row r="50" spans="1:34" x14ac:dyDescent="0.25">
      <c r="A50" s="22">
        <v>47</v>
      </c>
      <c r="B50" s="97"/>
      <c r="C50" s="99" t="str">
        <f>IF(B50="","",Call!C50)</f>
        <v/>
      </c>
      <c r="D50" s="99" t="str">
        <f>IF(C50="","",Call!D50)</f>
        <v/>
      </c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</row>
    <row r="51" spans="1:34" x14ac:dyDescent="0.25">
      <c r="A51" s="22">
        <v>48</v>
      </c>
      <c r="B51" s="97"/>
      <c r="C51" s="99" t="str">
        <f>IF(B51="","",Call!C51)</f>
        <v/>
      </c>
      <c r="D51" s="99" t="str">
        <f>IF(C51="","",Call!D51)</f>
        <v/>
      </c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</row>
    <row r="52" spans="1:34" x14ac:dyDescent="0.25">
      <c r="A52" s="22">
        <v>49</v>
      </c>
      <c r="B52" s="97"/>
      <c r="C52" s="99" t="str">
        <f>IF(B52="","",Call!C52)</f>
        <v/>
      </c>
      <c r="D52" s="99" t="str">
        <f>IF(C52="","",Call!D52)</f>
        <v/>
      </c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</row>
    <row r="53" spans="1:34" x14ac:dyDescent="0.25">
      <c r="A53" s="22">
        <v>50</v>
      </c>
      <c r="B53" s="97"/>
      <c r="C53" s="99" t="str">
        <f>IF(B53="","",Call!C53)</f>
        <v/>
      </c>
      <c r="D53" s="99" t="str">
        <f>IF(C53="","",Call!D53)</f>
        <v/>
      </c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</row>
    <row r="54" spans="1:34" x14ac:dyDescent="0.25">
      <c r="A54" s="22">
        <v>51</v>
      </c>
      <c r="B54" s="97"/>
      <c r="C54" s="99" t="str">
        <f>IF(B54="","",Call!C54)</f>
        <v/>
      </c>
      <c r="D54" s="99" t="str">
        <f>IF(C54="","",Call!D54)</f>
        <v/>
      </c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</row>
    <row r="55" spans="1:34" x14ac:dyDescent="0.25">
      <c r="A55" s="22">
        <v>52</v>
      </c>
      <c r="B55" s="97"/>
      <c r="C55" s="99" t="str">
        <f>IF(B55="","",Call!C55)</f>
        <v/>
      </c>
      <c r="D55" s="99" t="str">
        <f>IF(C55="","",Call!D55)</f>
        <v/>
      </c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</row>
    <row r="56" spans="1:34" x14ac:dyDescent="0.25">
      <c r="A56" s="22">
        <v>53</v>
      </c>
      <c r="B56" s="97"/>
      <c r="C56" s="99" t="str">
        <f>IF(B56="","",Call!C56)</f>
        <v/>
      </c>
      <c r="D56" s="99" t="str">
        <f>IF(C56="","",Call!D56)</f>
        <v/>
      </c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</row>
    <row r="57" spans="1:34" x14ac:dyDescent="0.25">
      <c r="A57" s="22">
        <v>54</v>
      </c>
      <c r="B57" s="97"/>
      <c r="C57" s="99" t="str">
        <f>IF(B57="","",Call!C57)</f>
        <v/>
      </c>
      <c r="D57" s="99" t="str">
        <f>IF(C57="","",Call!D57)</f>
        <v/>
      </c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</row>
    <row r="58" spans="1:34" x14ac:dyDescent="0.25">
      <c r="A58" s="22">
        <v>55</v>
      </c>
      <c r="B58" s="97"/>
      <c r="C58" s="99" t="str">
        <f>IF(B58="","",Call!C58)</f>
        <v/>
      </c>
      <c r="D58" s="99" t="str">
        <f>IF(C58="","",Call!D58)</f>
        <v/>
      </c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</row>
    <row r="59" spans="1:34" x14ac:dyDescent="0.25">
      <c r="A59" s="22">
        <v>56</v>
      </c>
      <c r="B59" s="97"/>
      <c r="C59" s="99" t="str">
        <f>IF(B59="","",Call!C59)</f>
        <v/>
      </c>
      <c r="D59" s="99" t="str">
        <f>IF(C59="","",Call!D59)</f>
        <v/>
      </c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</row>
    <row r="60" spans="1:34" x14ac:dyDescent="0.25">
      <c r="A60" s="22">
        <v>57</v>
      </c>
      <c r="B60" s="97"/>
      <c r="C60" s="99" t="str">
        <f>IF(B60="","",Call!C60)</f>
        <v/>
      </c>
      <c r="D60" s="99" t="str">
        <f>IF(C60="","",Call!D60)</f>
        <v/>
      </c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</row>
    <row r="61" spans="1:34" x14ac:dyDescent="0.25">
      <c r="A61" s="22">
        <v>58</v>
      </c>
      <c r="B61" s="97"/>
      <c r="C61" s="99" t="str">
        <f>IF(B61="","",Call!C61)</f>
        <v/>
      </c>
      <c r="D61" s="99" t="str">
        <f>IF(C61="","",Call!D61)</f>
        <v/>
      </c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</row>
    <row r="62" spans="1:34" x14ac:dyDescent="0.25">
      <c r="A62" s="22">
        <v>59</v>
      </c>
      <c r="B62" s="97"/>
      <c r="C62" s="99" t="str">
        <f>IF(B62="","",Call!C62)</f>
        <v/>
      </c>
      <c r="D62" s="99" t="str">
        <f>IF(C62="","",Call!D62)</f>
        <v/>
      </c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</row>
    <row r="63" spans="1:34" x14ac:dyDescent="0.25">
      <c r="A63" s="22">
        <v>60</v>
      </c>
      <c r="B63" s="97"/>
      <c r="C63" s="99" t="str">
        <f>IF(B63="","",Call!C63)</f>
        <v/>
      </c>
      <c r="D63" s="99" t="str">
        <f>IF(C63="","",Call!D63)</f>
        <v/>
      </c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</row>
    <row r="64" spans="1:34" x14ac:dyDescent="0.25">
      <c r="A64" s="22">
        <v>61</v>
      </c>
      <c r="B64" s="97"/>
      <c r="C64" s="99" t="str">
        <f>IF(B64="","",Call!C64)</f>
        <v/>
      </c>
      <c r="D64" s="99" t="str">
        <f>IF(C64="","",Call!D64)</f>
        <v/>
      </c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</row>
    <row r="65" spans="1:34" x14ac:dyDescent="0.25">
      <c r="A65" s="22">
        <v>62</v>
      </c>
      <c r="B65" s="97"/>
      <c r="C65" s="99" t="str">
        <f>IF(B65="","",Call!C65)</f>
        <v/>
      </c>
      <c r="D65" s="99" t="str">
        <f>IF(C65="","",Call!D65)</f>
        <v/>
      </c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</row>
    <row r="66" spans="1:34" x14ac:dyDescent="0.25">
      <c r="A66" s="22">
        <v>63</v>
      </c>
      <c r="B66" s="97"/>
      <c r="C66" s="99" t="str">
        <f>IF(B66="","",Call!C66)</f>
        <v/>
      </c>
      <c r="D66" s="99" t="str">
        <f>IF(C66="","",Call!D66)</f>
        <v/>
      </c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</row>
    <row r="67" spans="1:34" x14ac:dyDescent="0.25">
      <c r="A67" s="22">
        <v>64</v>
      </c>
      <c r="B67" s="97"/>
      <c r="C67" s="99" t="str">
        <f>IF(B67="","",Call!C67)</f>
        <v/>
      </c>
      <c r="D67" s="99" t="str">
        <f>IF(C67="","",Call!D67)</f>
        <v/>
      </c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</row>
    <row r="68" spans="1:34" x14ac:dyDescent="0.25">
      <c r="A68" s="22">
        <v>65</v>
      </c>
      <c r="B68" s="97"/>
      <c r="C68" s="99" t="str">
        <f>IF(B68="","",Call!C68)</f>
        <v/>
      </c>
      <c r="D68" s="99" t="str">
        <f>IF(C68="","",Call!D68)</f>
        <v/>
      </c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</row>
    <row r="69" spans="1:34" x14ac:dyDescent="0.25">
      <c r="A69" s="22">
        <v>66</v>
      </c>
      <c r="B69" s="97"/>
      <c r="C69" s="99" t="str">
        <f>IF(B69="","",Call!C69)</f>
        <v/>
      </c>
      <c r="D69" s="99" t="str">
        <f>IF(C69="","",Call!D69)</f>
        <v/>
      </c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</row>
    <row r="70" spans="1:34" x14ac:dyDescent="0.25">
      <c r="A70" s="22">
        <v>67</v>
      </c>
      <c r="B70" s="97"/>
      <c r="C70" s="99" t="str">
        <f>IF(B70="","",Call!C70)</f>
        <v/>
      </c>
      <c r="D70" s="99" t="str">
        <f>IF(C70="","",Call!D70)</f>
        <v/>
      </c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</row>
    <row r="71" spans="1:34" x14ac:dyDescent="0.25">
      <c r="A71" s="22">
        <v>68</v>
      </c>
      <c r="B71" s="97"/>
      <c r="C71" s="99" t="str">
        <f>IF(B71="","",Call!C71)</f>
        <v/>
      </c>
      <c r="D71" s="99" t="str">
        <f>IF(C71="","",Call!D71)</f>
        <v/>
      </c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</row>
    <row r="72" spans="1:34" x14ac:dyDescent="0.25">
      <c r="A72" s="22">
        <v>69</v>
      </c>
      <c r="B72" s="97"/>
      <c r="C72" s="99" t="str">
        <f>IF(B72="","",Call!C72)</f>
        <v/>
      </c>
      <c r="D72" s="99" t="str">
        <f>IF(C72="","",Call!D72)</f>
        <v/>
      </c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</row>
    <row r="73" spans="1:34" x14ac:dyDescent="0.25">
      <c r="A73" s="22">
        <v>70</v>
      </c>
      <c r="B73" s="97"/>
      <c r="C73" s="99" t="str">
        <f>IF(B73="","",Call!C73)</f>
        <v/>
      </c>
      <c r="D73" s="99" t="str">
        <f>IF(C73="","",Call!D73)</f>
        <v/>
      </c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</row>
    <row r="74" spans="1:34" x14ac:dyDescent="0.25">
      <c r="A74" s="22">
        <v>71</v>
      </c>
      <c r="B74" s="97"/>
      <c r="C74" s="99" t="str">
        <f>IF(B74="","",Call!C74)</f>
        <v/>
      </c>
      <c r="D74" s="99" t="str">
        <f>IF(C74="","",Call!D74)</f>
        <v/>
      </c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</row>
    <row r="75" spans="1:34" x14ac:dyDescent="0.25">
      <c r="A75" s="22">
        <v>72</v>
      </c>
      <c r="B75" s="97"/>
      <c r="C75" s="99" t="str">
        <f>IF(B75="","",Call!C75)</f>
        <v/>
      </c>
      <c r="D75" s="99" t="str">
        <f>IF(C75="","",Call!D75)</f>
        <v/>
      </c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</row>
    <row r="76" spans="1:34" x14ac:dyDescent="0.25">
      <c r="A76" s="22">
        <v>73</v>
      </c>
      <c r="B76" s="97"/>
      <c r="C76" s="99" t="str">
        <f>IF(B76="","",Call!C76)</f>
        <v/>
      </c>
      <c r="D76" s="99" t="str">
        <f>IF(C76="","",Call!D76)</f>
        <v/>
      </c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</row>
    <row r="77" spans="1:34" x14ac:dyDescent="0.25">
      <c r="A77" s="22">
        <v>74</v>
      </c>
      <c r="B77" s="97"/>
      <c r="C77" s="99" t="str">
        <f>IF(B77="","",Call!C77)</f>
        <v/>
      </c>
      <c r="D77" s="99" t="str">
        <f>IF(C77="","",Call!D77)</f>
        <v/>
      </c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</row>
    <row r="78" spans="1:34" x14ac:dyDescent="0.25">
      <c r="A78" s="22">
        <v>75</v>
      </c>
      <c r="B78" s="97"/>
      <c r="C78" s="99" t="str">
        <f>IF(B78="","",Call!C78)</f>
        <v/>
      </c>
      <c r="D78" s="99" t="str">
        <f>IF(C78="","",Call!D78)</f>
        <v/>
      </c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</row>
    <row r="79" spans="1:34" x14ac:dyDescent="0.25">
      <c r="A79" s="22">
        <v>76</v>
      </c>
      <c r="B79" s="97"/>
      <c r="C79" s="99" t="str">
        <f>IF(B79="","",Call!C79)</f>
        <v/>
      </c>
      <c r="D79" s="99" t="str">
        <f>IF(C79="","",Call!D79)</f>
        <v/>
      </c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</row>
    <row r="80" spans="1:34" x14ac:dyDescent="0.25">
      <c r="A80" s="22">
        <v>77</v>
      </c>
      <c r="B80" s="97"/>
      <c r="C80" s="99" t="str">
        <f>IF(B80="","",Call!C80)</f>
        <v/>
      </c>
      <c r="D80" s="99" t="str">
        <f>IF(C80="","",Call!D80)</f>
        <v/>
      </c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</row>
    <row r="81" spans="1:34" x14ac:dyDescent="0.25">
      <c r="A81" s="22">
        <v>78</v>
      </c>
      <c r="B81" s="97"/>
      <c r="C81" s="99" t="str">
        <f>IF(B81="","",Call!C81)</f>
        <v/>
      </c>
      <c r="D81" s="99" t="str">
        <f>IF(C81="","",Call!D81)</f>
        <v/>
      </c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</row>
    <row r="82" spans="1:34" x14ac:dyDescent="0.25">
      <c r="A82" s="22">
        <v>79</v>
      </c>
      <c r="B82" s="97"/>
      <c r="C82" s="99" t="str">
        <f>IF(B82="","",Call!C82)</f>
        <v/>
      </c>
      <c r="D82" s="99" t="str">
        <f>IF(C82="","",Call!D82)</f>
        <v/>
      </c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</row>
    <row r="83" spans="1:34" x14ac:dyDescent="0.25">
      <c r="A83" s="22">
        <v>80</v>
      </c>
      <c r="B83" s="97"/>
      <c r="C83" s="99" t="str">
        <f>IF(B83="","",Call!C83)</f>
        <v/>
      </c>
      <c r="D83" s="99" t="str">
        <f>IF(C83="","",Call!D83)</f>
        <v/>
      </c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</row>
    <row r="84" spans="1:34" x14ac:dyDescent="0.25">
      <c r="A84" s="22">
        <v>81</v>
      </c>
      <c r="B84" s="97"/>
      <c r="C84" s="99" t="str">
        <f>IF(B84="","",Call!C84)</f>
        <v/>
      </c>
      <c r="D84" s="99" t="str">
        <f>IF(C84="","",Call!D84)</f>
        <v/>
      </c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</row>
    <row r="85" spans="1:34" x14ac:dyDescent="0.25">
      <c r="A85" s="22">
        <v>82</v>
      </c>
      <c r="B85" s="97"/>
      <c r="C85" s="99" t="str">
        <f>IF(B85="","",Call!C85)</f>
        <v/>
      </c>
      <c r="D85" s="99" t="str">
        <f>IF(C85="","",Call!D85)</f>
        <v/>
      </c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</row>
    <row r="86" spans="1:34" x14ac:dyDescent="0.25">
      <c r="A86" s="22">
        <v>83</v>
      </c>
      <c r="B86" s="97"/>
      <c r="C86" s="99" t="str">
        <f>IF(B86="","",Call!C86)</f>
        <v/>
      </c>
      <c r="D86" s="99" t="str">
        <f>IF(C86="","",Call!D86)</f>
        <v/>
      </c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</row>
    <row r="87" spans="1:34" x14ac:dyDescent="0.25">
      <c r="A87" s="22">
        <v>84</v>
      </c>
      <c r="B87" s="97"/>
      <c r="C87" s="99" t="str">
        <f>IF(B87="","",Call!C87)</f>
        <v/>
      </c>
      <c r="D87" s="99" t="str">
        <f>IF(C87="","",Call!D87)</f>
        <v/>
      </c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</row>
    <row r="88" spans="1:34" x14ac:dyDescent="0.25">
      <c r="A88" s="22">
        <v>85</v>
      </c>
      <c r="B88" s="97"/>
      <c r="C88" s="99" t="str">
        <f>IF(B88="","",Call!C88)</f>
        <v/>
      </c>
      <c r="D88" s="99" t="str">
        <f>IF(C88="","",Call!D88)</f>
        <v/>
      </c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</row>
    <row r="89" spans="1:34" x14ac:dyDescent="0.25">
      <c r="A89" s="22">
        <v>86</v>
      </c>
      <c r="B89" s="97"/>
      <c r="C89" s="99" t="str">
        <f>IF(B89="","",Call!C89)</f>
        <v/>
      </c>
      <c r="D89" s="99" t="str">
        <f>IF(C89="","",Call!D89)</f>
        <v/>
      </c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</row>
    <row r="90" spans="1:34" x14ac:dyDescent="0.25">
      <c r="A90" s="22">
        <v>87</v>
      </c>
      <c r="B90" s="97"/>
      <c r="C90" s="99" t="str">
        <f>IF(B90="","",Call!C90)</f>
        <v/>
      </c>
      <c r="D90" s="99" t="str">
        <f>IF(C90="","",Call!D90)</f>
        <v/>
      </c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</row>
    <row r="91" spans="1:34" x14ac:dyDescent="0.25">
      <c r="A91" s="22">
        <v>88</v>
      </c>
      <c r="B91" s="97"/>
      <c r="C91" s="99" t="str">
        <f>IF(B91="","",Call!C91)</f>
        <v/>
      </c>
      <c r="D91" s="99" t="str">
        <f>IF(C91="","",Call!D91)</f>
        <v/>
      </c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</row>
    <row r="92" spans="1:34" x14ac:dyDescent="0.25">
      <c r="A92" s="22">
        <v>89</v>
      </c>
      <c r="B92" s="97"/>
      <c r="C92" s="99" t="str">
        <f>IF(B92="","",Call!C92)</f>
        <v/>
      </c>
      <c r="D92" s="99" t="str">
        <f>IF(C92="","",Call!D92)</f>
        <v/>
      </c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</row>
    <row r="93" spans="1:34" x14ac:dyDescent="0.25">
      <c r="A93" s="22">
        <v>90</v>
      </c>
      <c r="B93" s="97"/>
      <c r="C93" s="99" t="str">
        <f>IF(B93="","",Call!C93)</f>
        <v/>
      </c>
      <c r="D93" s="99" t="str">
        <f>IF(C93="","",Call!D93)</f>
        <v/>
      </c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</row>
    <row r="94" spans="1:34" x14ac:dyDescent="0.25">
      <c r="A94" s="22">
        <v>91</v>
      </c>
      <c r="B94" s="97"/>
      <c r="C94" s="99" t="str">
        <f>IF(B94="","",Call!C94)</f>
        <v/>
      </c>
      <c r="D94" s="99" t="str">
        <f>IF(C94="","",Call!D94)</f>
        <v/>
      </c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</row>
    <row r="95" spans="1:34" x14ac:dyDescent="0.25">
      <c r="A95" s="22">
        <v>92</v>
      </c>
      <c r="B95" s="97"/>
      <c r="C95" s="99" t="str">
        <f>IF(B95="","",Call!C95)</f>
        <v/>
      </c>
      <c r="D95" s="99" t="str">
        <f>IF(C95="","",Call!D95)</f>
        <v/>
      </c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</row>
    <row r="96" spans="1:34" x14ac:dyDescent="0.25">
      <c r="A96" s="22">
        <v>93</v>
      </c>
      <c r="B96" s="97"/>
      <c r="C96" s="99" t="str">
        <f>IF(B96="","",Call!C96)</f>
        <v/>
      </c>
      <c r="D96" s="99" t="str">
        <f>IF(C96="","",Call!D96)</f>
        <v/>
      </c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</row>
    <row r="97" spans="1:34" x14ac:dyDescent="0.25">
      <c r="A97" s="22">
        <v>94</v>
      </c>
      <c r="B97" s="97"/>
      <c r="C97" s="99" t="str">
        <f>IF(B97="","",Call!C97)</f>
        <v/>
      </c>
      <c r="D97" s="99" t="str">
        <f>IF(C97="","",Call!D97)</f>
        <v/>
      </c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</row>
    <row r="98" spans="1:34" x14ac:dyDescent="0.25">
      <c r="A98" s="22">
        <v>95</v>
      </c>
      <c r="B98" s="97"/>
      <c r="C98" s="99" t="str">
        <f>IF(B98="","",Call!C98)</f>
        <v/>
      </c>
      <c r="D98" s="99" t="str">
        <f>IF(C98="","",Call!D98)</f>
        <v/>
      </c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</row>
    <row r="99" spans="1:34" x14ac:dyDescent="0.25">
      <c r="A99" s="22">
        <v>96</v>
      </c>
      <c r="B99" s="97"/>
      <c r="C99" s="99" t="str">
        <f>IF(B99="","",Call!C99)</f>
        <v/>
      </c>
      <c r="D99" s="99" t="str">
        <f>IF(C99="","",Call!D99)</f>
        <v/>
      </c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</row>
    <row r="100" spans="1:34" x14ac:dyDescent="0.25">
      <c r="A100" s="22">
        <v>97</v>
      </c>
      <c r="B100" s="97"/>
      <c r="C100" s="99" t="str">
        <f>IF(B100="","",Call!C100)</f>
        <v/>
      </c>
      <c r="D100" s="99" t="str">
        <f>IF(C100="","",Call!D100)</f>
        <v/>
      </c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</row>
    <row r="101" spans="1:34" x14ac:dyDescent="0.25">
      <c r="A101" s="22">
        <v>98</v>
      </c>
      <c r="B101" s="97"/>
      <c r="C101" s="99" t="str">
        <f>IF(B101="","",Call!C101)</f>
        <v/>
      </c>
      <c r="D101" s="99" t="str">
        <f>IF(C101="","",Call!D101)</f>
        <v/>
      </c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</row>
    <row r="102" spans="1:34" x14ac:dyDescent="0.25">
      <c r="A102" s="22">
        <v>99</v>
      </c>
      <c r="B102" s="97"/>
      <c r="C102" s="99" t="str">
        <f>IF(B102="","",Call!C102)</f>
        <v/>
      </c>
      <c r="D102" s="99" t="str">
        <f>IF(C102="","",Call!D102)</f>
        <v/>
      </c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</row>
    <row r="103" spans="1:34" x14ac:dyDescent="0.25">
      <c r="A103" s="22">
        <v>100</v>
      </c>
      <c r="B103" s="97"/>
      <c r="C103" s="99" t="str">
        <f>IF(B103="","",Call!C103)</f>
        <v/>
      </c>
      <c r="D103" s="99" t="str">
        <f>IF(C103="","",Call!D103)</f>
        <v/>
      </c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</row>
    <row r="104" spans="1:34" x14ac:dyDescent="0.25">
      <c r="A104" s="22">
        <v>101</v>
      </c>
      <c r="B104" s="97"/>
      <c r="C104" s="99" t="str">
        <f>IF(B104="","",Call!C104)</f>
        <v/>
      </c>
      <c r="D104" s="99" t="str">
        <f>IF(C104="","",Call!D104)</f>
        <v/>
      </c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</row>
    <row r="105" spans="1:34" x14ac:dyDescent="0.25">
      <c r="A105" s="22">
        <v>102</v>
      </c>
      <c r="B105" s="97"/>
      <c r="C105" s="99" t="str">
        <f>IF(B105="","",Call!C105)</f>
        <v/>
      </c>
      <c r="D105" s="99" t="str">
        <f>IF(C105="","",Call!D105)</f>
        <v/>
      </c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</row>
    <row r="106" spans="1:34" x14ac:dyDescent="0.25">
      <c r="A106" s="22">
        <v>103</v>
      </c>
      <c r="B106" s="97"/>
      <c r="C106" s="99" t="str">
        <f>IF(B106="","",Call!C106)</f>
        <v/>
      </c>
      <c r="D106" s="99" t="str">
        <f>IF(C106="","",Call!D106)</f>
        <v/>
      </c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</row>
    <row r="107" spans="1:34" x14ac:dyDescent="0.25">
      <c r="A107" s="22">
        <v>104</v>
      </c>
      <c r="B107" s="97"/>
      <c r="C107" s="99" t="str">
        <f>IF(B107="","",Call!C107)</f>
        <v/>
      </c>
      <c r="D107" s="99" t="str">
        <f>IF(C107="","",Call!D107)</f>
        <v/>
      </c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</row>
    <row r="108" spans="1:34" x14ac:dyDescent="0.25">
      <c r="A108" s="22">
        <v>105</v>
      </c>
      <c r="B108" s="97"/>
      <c r="C108" s="99" t="str">
        <f>IF(B108="","",Call!C108)</f>
        <v/>
      </c>
      <c r="D108" s="99" t="str">
        <f>IF(C108="","",Call!D108)</f>
        <v/>
      </c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</row>
    <row r="109" spans="1:34" x14ac:dyDescent="0.25">
      <c r="A109" s="22">
        <v>106</v>
      </c>
      <c r="B109" s="97"/>
      <c r="C109" s="99" t="str">
        <f>IF(B109="","",Call!C109)</f>
        <v/>
      </c>
      <c r="D109" s="99" t="str">
        <f>IF(C109="","",Call!D109)</f>
        <v/>
      </c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</row>
    <row r="110" spans="1:34" x14ac:dyDescent="0.25">
      <c r="A110" s="22">
        <v>107</v>
      </c>
      <c r="B110" s="97"/>
      <c r="C110" s="99" t="str">
        <f>IF(B110="","",Call!C110)</f>
        <v/>
      </c>
      <c r="D110" s="99" t="str">
        <f>IF(C110="","",Call!D110)</f>
        <v/>
      </c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</row>
    <row r="111" spans="1:34" x14ac:dyDescent="0.25">
      <c r="A111" s="22">
        <v>108</v>
      </c>
      <c r="B111" s="97"/>
      <c r="C111" s="99" t="str">
        <f>IF(B111="","",Call!C111)</f>
        <v/>
      </c>
      <c r="D111" s="99" t="str">
        <f>IF(C111="","",Call!D111)</f>
        <v/>
      </c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</row>
    <row r="112" spans="1:34" x14ac:dyDescent="0.25">
      <c r="A112" s="22">
        <v>109</v>
      </c>
      <c r="B112" s="97"/>
      <c r="C112" s="99" t="str">
        <f>IF(B112="","",Call!C112)</f>
        <v/>
      </c>
      <c r="D112" s="99" t="str">
        <f>IF(C112="","",Call!D112)</f>
        <v/>
      </c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</row>
    <row r="113" spans="1:34" x14ac:dyDescent="0.25">
      <c r="A113" s="22">
        <v>110</v>
      </c>
      <c r="B113" s="97"/>
      <c r="C113" s="99" t="str">
        <f>IF(B113="","",Call!C113)</f>
        <v/>
      </c>
      <c r="D113" s="99" t="str">
        <f>IF(C113="","",Call!D113)</f>
        <v/>
      </c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</row>
    <row r="114" spans="1:34" x14ac:dyDescent="0.25">
      <c r="A114" s="22">
        <v>111</v>
      </c>
      <c r="B114" s="97"/>
      <c r="C114" s="99" t="str">
        <f>IF(B114="","",Call!C114)</f>
        <v/>
      </c>
      <c r="D114" s="99" t="str">
        <f>IF(C114="","",Call!D114)</f>
        <v/>
      </c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</row>
    <row r="115" spans="1:34" x14ac:dyDescent="0.25">
      <c r="A115" s="22">
        <v>112</v>
      </c>
      <c r="B115" s="97"/>
      <c r="C115" s="99" t="str">
        <f>IF(B115="","",Call!C115)</f>
        <v/>
      </c>
      <c r="D115" s="99" t="str">
        <f>IF(C115="","",Call!D115)</f>
        <v/>
      </c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</row>
    <row r="116" spans="1:34" x14ac:dyDescent="0.25">
      <c r="A116" s="22">
        <v>113</v>
      </c>
      <c r="B116" s="97"/>
      <c r="C116" s="99" t="str">
        <f>IF(B116="","",Call!C116)</f>
        <v/>
      </c>
      <c r="D116" s="99" t="str">
        <f>IF(C116="","",Call!D116)</f>
        <v/>
      </c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</row>
    <row r="117" spans="1:34" x14ac:dyDescent="0.25">
      <c r="A117" s="22">
        <v>114</v>
      </c>
      <c r="B117" s="97"/>
      <c r="C117" s="99" t="str">
        <f>IF(B117="","",Call!C117)</f>
        <v/>
      </c>
      <c r="D117" s="99" t="str">
        <f>IF(C117="","",Call!D117)</f>
        <v/>
      </c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</row>
    <row r="118" spans="1:34" x14ac:dyDescent="0.25">
      <c r="A118" s="22">
        <v>115</v>
      </c>
      <c r="B118" s="97"/>
      <c r="C118" s="99" t="str">
        <f>IF(B118="","",Call!C118)</f>
        <v/>
      </c>
      <c r="D118" s="99" t="str">
        <f>IF(C118="","",Call!D118)</f>
        <v/>
      </c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</row>
    <row r="119" spans="1:34" x14ac:dyDescent="0.25">
      <c r="A119" s="22">
        <v>116</v>
      </c>
      <c r="B119" s="97"/>
      <c r="C119" s="99" t="str">
        <f>IF(B119="","",Call!C119)</f>
        <v/>
      </c>
      <c r="D119" s="99" t="str">
        <f>IF(C119="","",Call!D119)</f>
        <v/>
      </c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</row>
    <row r="120" spans="1:34" x14ac:dyDescent="0.25">
      <c r="A120" s="22">
        <v>117</v>
      </c>
      <c r="B120" s="97"/>
      <c r="C120" s="99" t="str">
        <f>IF(B120="","",Call!C120)</f>
        <v/>
      </c>
      <c r="D120" s="99" t="str">
        <f>IF(C120="","",Call!D120)</f>
        <v/>
      </c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</row>
    <row r="121" spans="1:34" x14ac:dyDescent="0.25">
      <c r="A121" s="22">
        <v>118</v>
      </c>
      <c r="B121" s="97"/>
      <c r="C121" s="99" t="str">
        <f>IF(B121="","",Call!C121)</f>
        <v/>
      </c>
      <c r="D121" s="99" t="str">
        <f>IF(C121="","",Call!D121)</f>
        <v/>
      </c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</row>
    <row r="122" spans="1:34" x14ac:dyDescent="0.25">
      <c r="A122" s="22">
        <v>119</v>
      </c>
      <c r="B122" s="97"/>
      <c r="C122" s="99" t="str">
        <f>IF(B122="","",Call!C122)</f>
        <v/>
      </c>
      <c r="D122" s="99" t="str">
        <f>IF(C122="","",Call!D122)</f>
        <v/>
      </c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</row>
    <row r="123" spans="1:34" x14ac:dyDescent="0.25">
      <c r="A123" s="22">
        <v>120</v>
      </c>
      <c r="B123" s="97"/>
      <c r="C123" s="99" t="str">
        <f>IF(B123="","",Call!C123)</f>
        <v/>
      </c>
      <c r="D123" s="99" t="str">
        <f>IF(C123="","",Call!D123)</f>
        <v/>
      </c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</row>
    <row r="125" spans="1:34" x14ac:dyDescent="0.25">
      <c r="A125" s="4" t="s">
        <v>47</v>
      </c>
      <c r="C125" s="4"/>
      <c r="D125" s="4"/>
      <c r="E125">
        <f>COUNTA(B4:B123)</f>
        <v>30</v>
      </c>
    </row>
    <row r="126" spans="1:34" x14ac:dyDescent="0.25">
      <c r="A126" t="s">
        <v>42</v>
      </c>
      <c r="E126">
        <f t="shared" ref="E126:AH126" si="0">IF(E1="","",COUNTA(E$4:E$123))</f>
        <v>29</v>
      </c>
      <c r="F126">
        <f t="shared" si="0"/>
        <v>27</v>
      </c>
      <c r="G126">
        <f t="shared" si="0"/>
        <v>29</v>
      </c>
      <c r="H126">
        <f t="shared" si="0"/>
        <v>30</v>
      </c>
      <c r="I126">
        <f t="shared" si="0"/>
        <v>30</v>
      </c>
      <c r="J126">
        <f t="shared" si="0"/>
        <v>29</v>
      </c>
      <c r="K126">
        <f t="shared" si="0"/>
        <v>30</v>
      </c>
      <c r="L126">
        <f t="shared" si="0"/>
        <v>29</v>
      </c>
      <c r="M126">
        <f t="shared" si="0"/>
        <v>28</v>
      </c>
      <c r="N126">
        <f t="shared" si="0"/>
        <v>30</v>
      </c>
      <c r="O126">
        <f t="shared" si="0"/>
        <v>28</v>
      </c>
      <c r="P126">
        <f t="shared" si="0"/>
        <v>29</v>
      </c>
      <c r="Q126">
        <f t="shared" si="0"/>
        <v>29</v>
      </c>
      <c r="R126">
        <f t="shared" si="0"/>
        <v>29</v>
      </c>
      <c r="S126">
        <f t="shared" si="0"/>
        <v>30</v>
      </c>
      <c r="T126">
        <f t="shared" si="0"/>
        <v>29</v>
      </c>
      <c r="U126" t="str">
        <f t="shared" si="0"/>
        <v/>
      </c>
      <c r="V126" t="str">
        <f t="shared" si="0"/>
        <v/>
      </c>
      <c r="W126" t="str">
        <f t="shared" si="0"/>
        <v/>
      </c>
      <c r="X126" t="str">
        <f t="shared" si="0"/>
        <v/>
      </c>
      <c r="Y126" t="str">
        <f t="shared" si="0"/>
        <v/>
      </c>
      <c r="Z126" t="str">
        <f t="shared" si="0"/>
        <v/>
      </c>
      <c r="AA126" t="str">
        <f t="shared" si="0"/>
        <v/>
      </c>
      <c r="AB126" t="str">
        <f t="shared" si="0"/>
        <v/>
      </c>
      <c r="AC126" t="str">
        <f t="shared" si="0"/>
        <v/>
      </c>
      <c r="AD126" t="str">
        <f t="shared" si="0"/>
        <v/>
      </c>
      <c r="AE126" t="str">
        <f t="shared" si="0"/>
        <v/>
      </c>
      <c r="AF126" t="str">
        <f t="shared" si="0"/>
        <v/>
      </c>
      <c r="AG126" t="str">
        <f t="shared" si="0"/>
        <v/>
      </c>
      <c r="AH126" t="str">
        <f t="shared" si="0"/>
        <v/>
      </c>
    </row>
    <row r="127" spans="1:34" x14ac:dyDescent="0.25">
      <c r="A127" t="s">
        <v>43</v>
      </c>
      <c r="E127">
        <f t="shared" ref="E127:AH127" si="1">IF(E1="","",COUNTA($B$4:$B$123)-E126)</f>
        <v>1</v>
      </c>
      <c r="F127">
        <f t="shared" si="1"/>
        <v>3</v>
      </c>
      <c r="G127">
        <f t="shared" si="1"/>
        <v>1</v>
      </c>
      <c r="H127">
        <f t="shared" si="1"/>
        <v>0</v>
      </c>
      <c r="I127">
        <f t="shared" si="1"/>
        <v>0</v>
      </c>
      <c r="J127">
        <f t="shared" si="1"/>
        <v>1</v>
      </c>
      <c r="K127">
        <f t="shared" si="1"/>
        <v>0</v>
      </c>
      <c r="L127">
        <f t="shared" si="1"/>
        <v>1</v>
      </c>
      <c r="M127">
        <f t="shared" si="1"/>
        <v>2</v>
      </c>
      <c r="N127">
        <f t="shared" si="1"/>
        <v>0</v>
      </c>
      <c r="O127">
        <f t="shared" si="1"/>
        <v>2</v>
      </c>
      <c r="P127">
        <f t="shared" si="1"/>
        <v>1</v>
      </c>
      <c r="Q127">
        <f t="shared" si="1"/>
        <v>1</v>
      </c>
      <c r="R127">
        <f t="shared" si="1"/>
        <v>1</v>
      </c>
      <c r="S127">
        <f t="shared" si="1"/>
        <v>0</v>
      </c>
      <c r="T127">
        <f t="shared" si="1"/>
        <v>1</v>
      </c>
      <c r="U127" t="str">
        <f t="shared" si="1"/>
        <v/>
      </c>
      <c r="V127" t="str">
        <f t="shared" si="1"/>
        <v/>
      </c>
      <c r="W127" t="str">
        <f t="shared" si="1"/>
        <v/>
      </c>
      <c r="X127" t="str">
        <f t="shared" si="1"/>
        <v/>
      </c>
      <c r="Y127" t="str">
        <f t="shared" si="1"/>
        <v/>
      </c>
      <c r="Z127" t="str">
        <f t="shared" si="1"/>
        <v/>
      </c>
      <c r="AA127" t="str">
        <f t="shared" si="1"/>
        <v/>
      </c>
      <c r="AB127" t="str">
        <f t="shared" si="1"/>
        <v/>
      </c>
      <c r="AC127" t="str">
        <f t="shared" si="1"/>
        <v/>
      </c>
      <c r="AD127" t="str">
        <f t="shared" si="1"/>
        <v/>
      </c>
      <c r="AE127" t="str">
        <f t="shared" si="1"/>
        <v/>
      </c>
      <c r="AF127" t="str">
        <f t="shared" si="1"/>
        <v/>
      </c>
      <c r="AG127" t="str">
        <f t="shared" si="1"/>
        <v/>
      </c>
      <c r="AH127" t="str">
        <f t="shared" si="1"/>
        <v/>
      </c>
    </row>
    <row r="128" spans="1:34" x14ac:dyDescent="0.25">
      <c r="A128" t="s">
        <v>2</v>
      </c>
      <c r="E128">
        <f>IF(E$1="","",COUNTIF(E$4:E$123,"="&amp;$A128))</f>
        <v>0</v>
      </c>
      <c r="F128">
        <f t="shared" ref="F128:AH131" si="2">IF(F$1="","",COUNTIF(F$4:F$123,"="&amp;$A128))</f>
        <v>14</v>
      </c>
      <c r="G128">
        <f t="shared" si="2"/>
        <v>3</v>
      </c>
      <c r="H128">
        <f t="shared" si="2"/>
        <v>0</v>
      </c>
      <c r="I128">
        <f t="shared" si="2"/>
        <v>0</v>
      </c>
      <c r="J128">
        <f t="shared" si="2"/>
        <v>0</v>
      </c>
      <c r="K128">
        <f t="shared" si="2"/>
        <v>0</v>
      </c>
      <c r="L128">
        <f t="shared" si="2"/>
        <v>0</v>
      </c>
      <c r="M128">
        <f t="shared" si="2"/>
        <v>0</v>
      </c>
      <c r="N128">
        <f t="shared" si="2"/>
        <v>0</v>
      </c>
      <c r="O128">
        <f t="shared" si="2"/>
        <v>22</v>
      </c>
      <c r="P128">
        <f t="shared" si="2"/>
        <v>0</v>
      </c>
      <c r="Q128">
        <f t="shared" si="2"/>
        <v>0</v>
      </c>
      <c r="R128">
        <f t="shared" si="2"/>
        <v>0</v>
      </c>
      <c r="S128">
        <f t="shared" si="2"/>
        <v>0</v>
      </c>
      <c r="T128">
        <f t="shared" si="2"/>
        <v>0</v>
      </c>
      <c r="U128" t="str">
        <f t="shared" si="2"/>
        <v/>
      </c>
      <c r="V128" t="str">
        <f t="shared" si="2"/>
        <v/>
      </c>
      <c r="W128" t="str">
        <f t="shared" si="2"/>
        <v/>
      </c>
      <c r="X128" t="str">
        <f t="shared" si="2"/>
        <v/>
      </c>
      <c r="Y128" t="str">
        <f t="shared" si="2"/>
        <v/>
      </c>
      <c r="Z128" t="str">
        <f t="shared" si="2"/>
        <v/>
      </c>
      <c r="AA128" t="str">
        <f t="shared" si="2"/>
        <v/>
      </c>
      <c r="AB128" t="str">
        <f t="shared" si="2"/>
        <v/>
      </c>
      <c r="AC128" t="str">
        <f t="shared" si="2"/>
        <v/>
      </c>
      <c r="AD128" t="str">
        <f t="shared" si="2"/>
        <v/>
      </c>
      <c r="AE128" t="str">
        <f t="shared" si="2"/>
        <v/>
      </c>
      <c r="AF128" t="str">
        <f t="shared" si="2"/>
        <v/>
      </c>
      <c r="AG128" t="str">
        <f t="shared" si="2"/>
        <v/>
      </c>
      <c r="AH128" t="str">
        <f t="shared" si="2"/>
        <v/>
      </c>
    </row>
    <row r="129" spans="1:34" x14ac:dyDescent="0.25">
      <c r="A129" t="s">
        <v>3</v>
      </c>
      <c r="E129">
        <f t="shared" ref="E129:E131" si="3">IF(E$1="","",COUNTIF(E$4:E$123,"="&amp;$A129))</f>
        <v>5</v>
      </c>
      <c r="F129">
        <f t="shared" si="2"/>
        <v>1</v>
      </c>
      <c r="G129">
        <f t="shared" si="2"/>
        <v>1</v>
      </c>
      <c r="H129">
        <f t="shared" si="2"/>
        <v>3</v>
      </c>
      <c r="I129">
        <f t="shared" si="2"/>
        <v>0</v>
      </c>
      <c r="J129">
        <f t="shared" si="2"/>
        <v>24</v>
      </c>
      <c r="K129">
        <f t="shared" si="2"/>
        <v>0</v>
      </c>
      <c r="L129">
        <f t="shared" si="2"/>
        <v>23</v>
      </c>
      <c r="M129">
        <f t="shared" si="2"/>
        <v>0</v>
      </c>
      <c r="N129">
        <f t="shared" si="2"/>
        <v>25</v>
      </c>
      <c r="O129">
        <f t="shared" si="2"/>
        <v>2</v>
      </c>
      <c r="P129">
        <f t="shared" si="2"/>
        <v>1</v>
      </c>
      <c r="Q129">
        <f t="shared" si="2"/>
        <v>0</v>
      </c>
      <c r="R129">
        <f t="shared" si="2"/>
        <v>0</v>
      </c>
      <c r="S129">
        <f t="shared" si="2"/>
        <v>0</v>
      </c>
      <c r="T129">
        <f t="shared" si="2"/>
        <v>0</v>
      </c>
      <c r="U129" t="str">
        <f t="shared" si="2"/>
        <v/>
      </c>
      <c r="V129" t="str">
        <f t="shared" si="2"/>
        <v/>
      </c>
      <c r="W129" t="str">
        <f t="shared" si="2"/>
        <v/>
      </c>
      <c r="X129" t="str">
        <f t="shared" si="2"/>
        <v/>
      </c>
      <c r="Y129" t="str">
        <f t="shared" si="2"/>
        <v/>
      </c>
      <c r="Z129" t="str">
        <f t="shared" si="2"/>
        <v/>
      </c>
      <c r="AA129" t="str">
        <f t="shared" si="2"/>
        <v/>
      </c>
      <c r="AB129" t="str">
        <f t="shared" si="2"/>
        <v/>
      </c>
      <c r="AC129" t="str">
        <f t="shared" si="2"/>
        <v/>
      </c>
      <c r="AD129" t="str">
        <f t="shared" si="2"/>
        <v/>
      </c>
      <c r="AE129" t="str">
        <f t="shared" si="2"/>
        <v/>
      </c>
      <c r="AF129" t="str">
        <f t="shared" si="2"/>
        <v/>
      </c>
      <c r="AG129" t="str">
        <f t="shared" si="2"/>
        <v/>
      </c>
      <c r="AH129" t="str">
        <f t="shared" si="2"/>
        <v/>
      </c>
    </row>
    <row r="130" spans="1:34" x14ac:dyDescent="0.25">
      <c r="A130" t="s">
        <v>1</v>
      </c>
      <c r="E130">
        <f t="shared" si="3"/>
        <v>19</v>
      </c>
      <c r="F130">
        <f t="shared" si="2"/>
        <v>1</v>
      </c>
      <c r="G130">
        <f t="shared" si="2"/>
        <v>23</v>
      </c>
      <c r="H130">
        <f t="shared" si="2"/>
        <v>22</v>
      </c>
      <c r="I130">
        <f t="shared" si="2"/>
        <v>25</v>
      </c>
      <c r="J130">
        <f t="shared" si="2"/>
        <v>0</v>
      </c>
      <c r="K130">
        <f t="shared" si="2"/>
        <v>1</v>
      </c>
      <c r="L130">
        <f t="shared" si="2"/>
        <v>0</v>
      </c>
      <c r="M130">
        <f t="shared" si="2"/>
        <v>24</v>
      </c>
      <c r="N130">
        <f t="shared" si="2"/>
        <v>0</v>
      </c>
      <c r="O130">
        <f t="shared" si="2"/>
        <v>2</v>
      </c>
      <c r="P130">
        <f t="shared" si="2"/>
        <v>25</v>
      </c>
      <c r="Q130">
        <f t="shared" si="2"/>
        <v>0</v>
      </c>
      <c r="R130">
        <f t="shared" si="2"/>
        <v>27</v>
      </c>
      <c r="S130">
        <f t="shared" si="2"/>
        <v>2</v>
      </c>
      <c r="T130">
        <f t="shared" si="2"/>
        <v>25</v>
      </c>
      <c r="U130" t="str">
        <f t="shared" si="2"/>
        <v/>
      </c>
      <c r="V130" t="str">
        <f t="shared" si="2"/>
        <v/>
      </c>
      <c r="W130" t="str">
        <f t="shared" si="2"/>
        <v/>
      </c>
      <c r="X130" t="str">
        <f t="shared" si="2"/>
        <v/>
      </c>
      <c r="Y130" t="str">
        <f t="shared" si="2"/>
        <v/>
      </c>
      <c r="Z130" t="str">
        <f t="shared" si="2"/>
        <v/>
      </c>
      <c r="AA130" t="str">
        <f t="shared" si="2"/>
        <v/>
      </c>
      <c r="AB130" t="str">
        <f t="shared" si="2"/>
        <v/>
      </c>
      <c r="AC130" t="str">
        <f t="shared" si="2"/>
        <v/>
      </c>
      <c r="AD130" t="str">
        <f t="shared" si="2"/>
        <v/>
      </c>
      <c r="AE130" t="str">
        <f t="shared" si="2"/>
        <v/>
      </c>
      <c r="AF130" t="str">
        <f t="shared" si="2"/>
        <v/>
      </c>
      <c r="AG130" t="str">
        <f t="shared" si="2"/>
        <v/>
      </c>
      <c r="AH130" t="str">
        <f t="shared" si="2"/>
        <v/>
      </c>
    </row>
    <row r="131" spans="1:34" x14ac:dyDescent="0.25">
      <c r="A131" t="s">
        <v>4</v>
      </c>
      <c r="E131">
        <f t="shared" si="3"/>
        <v>5</v>
      </c>
      <c r="F131">
        <f t="shared" si="2"/>
        <v>11</v>
      </c>
      <c r="G131">
        <f t="shared" si="2"/>
        <v>2</v>
      </c>
      <c r="H131">
        <f t="shared" si="2"/>
        <v>5</v>
      </c>
      <c r="I131">
        <f t="shared" si="2"/>
        <v>5</v>
      </c>
      <c r="J131">
        <f t="shared" si="2"/>
        <v>5</v>
      </c>
      <c r="K131">
        <f t="shared" si="2"/>
        <v>29</v>
      </c>
      <c r="L131">
        <f t="shared" si="2"/>
        <v>6</v>
      </c>
      <c r="M131">
        <f t="shared" si="2"/>
        <v>4</v>
      </c>
      <c r="N131">
        <f t="shared" si="2"/>
        <v>5</v>
      </c>
      <c r="O131">
        <f t="shared" si="2"/>
        <v>2</v>
      </c>
      <c r="P131">
        <f t="shared" si="2"/>
        <v>3</v>
      </c>
      <c r="Q131">
        <f t="shared" si="2"/>
        <v>29</v>
      </c>
      <c r="R131">
        <f t="shared" si="2"/>
        <v>2</v>
      </c>
      <c r="S131">
        <f t="shared" si="2"/>
        <v>28</v>
      </c>
      <c r="T131">
        <f t="shared" si="2"/>
        <v>4</v>
      </c>
      <c r="U131" t="str">
        <f t="shared" si="2"/>
        <v/>
      </c>
      <c r="V131" t="str">
        <f t="shared" si="2"/>
        <v/>
      </c>
      <c r="W131" t="str">
        <f t="shared" si="2"/>
        <v/>
      </c>
      <c r="X131" t="str">
        <f t="shared" si="2"/>
        <v/>
      </c>
      <c r="Y131" t="str">
        <f t="shared" si="2"/>
        <v/>
      </c>
      <c r="Z131" t="str">
        <f t="shared" si="2"/>
        <v/>
      </c>
      <c r="AA131" t="str">
        <f t="shared" si="2"/>
        <v/>
      </c>
      <c r="AB131" t="str">
        <f t="shared" si="2"/>
        <v/>
      </c>
      <c r="AC131" t="str">
        <f t="shared" si="2"/>
        <v/>
      </c>
      <c r="AD131" t="str">
        <f t="shared" si="2"/>
        <v/>
      </c>
      <c r="AE131" t="str">
        <f t="shared" si="2"/>
        <v/>
      </c>
      <c r="AF131" t="str">
        <f t="shared" si="2"/>
        <v/>
      </c>
      <c r="AG131" t="str">
        <f t="shared" si="2"/>
        <v/>
      </c>
      <c r="AH131" t="str">
        <f t="shared" si="2"/>
        <v/>
      </c>
    </row>
    <row r="133" spans="1:34" x14ac:dyDescent="0.25">
      <c r="A133" s="4" t="s">
        <v>62</v>
      </c>
      <c r="C133" s="4"/>
      <c r="D133" s="4"/>
      <c r="E133">
        <f>COUNTIF($D$4:$D$123,"&gt;=73")</f>
        <v>8</v>
      </c>
    </row>
    <row r="134" spans="1:34" x14ac:dyDescent="0.25">
      <c r="A134" t="s">
        <v>63</v>
      </c>
      <c r="E134">
        <f t="shared" ref="E134:AA134" si="4">IF(E1="","",SUM(E136:E139))</f>
        <v>8</v>
      </c>
      <c r="F134">
        <f t="shared" si="4"/>
        <v>7</v>
      </c>
      <c r="G134">
        <f t="shared" si="4"/>
        <v>7</v>
      </c>
      <c r="H134">
        <f t="shared" si="4"/>
        <v>8</v>
      </c>
      <c r="I134">
        <f t="shared" si="4"/>
        <v>8</v>
      </c>
      <c r="J134">
        <f t="shared" si="4"/>
        <v>8</v>
      </c>
      <c r="K134">
        <f t="shared" si="4"/>
        <v>8</v>
      </c>
      <c r="L134">
        <f t="shared" si="4"/>
        <v>7</v>
      </c>
      <c r="M134">
        <f t="shared" si="4"/>
        <v>8</v>
      </c>
      <c r="N134">
        <f t="shared" si="4"/>
        <v>8</v>
      </c>
      <c r="O134">
        <f t="shared" si="4"/>
        <v>8</v>
      </c>
      <c r="P134">
        <f t="shared" si="4"/>
        <v>7</v>
      </c>
      <c r="Q134">
        <f t="shared" si="4"/>
        <v>8</v>
      </c>
      <c r="R134">
        <f t="shared" si="4"/>
        <v>8</v>
      </c>
      <c r="S134">
        <f t="shared" si="4"/>
        <v>8</v>
      </c>
      <c r="T134">
        <f t="shared" si="4"/>
        <v>8</v>
      </c>
      <c r="U134" t="str">
        <f t="shared" si="4"/>
        <v/>
      </c>
      <c r="V134" t="str">
        <f t="shared" si="4"/>
        <v/>
      </c>
      <c r="W134" t="str">
        <f t="shared" si="4"/>
        <v/>
      </c>
      <c r="X134" t="str">
        <f t="shared" si="4"/>
        <v/>
      </c>
      <c r="Y134" t="str">
        <f t="shared" si="4"/>
        <v/>
      </c>
      <c r="Z134" t="str">
        <f t="shared" si="4"/>
        <v/>
      </c>
      <c r="AA134" t="str">
        <f t="shared" si="4"/>
        <v/>
      </c>
      <c r="AB134" t="str">
        <f t="shared" ref="AB134:AH134" si="5">IF(AB1="","",SUM(AB136:AB139))</f>
        <v/>
      </c>
      <c r="AC134" t="str">
        <f t="shared" si="5"/>
        <v/>
      </c>
      <c r="AD134" t="str">
        <f t="shared" si="5"/>
        <v/>
      </c>
      <c r="AE134" t="str">
        <f t="shared" si="5"/>
        <v/>
      </c>
      <c r="AF134" t="str">
        <f t="shared" si="5"/>
        <v/>
      </c>
      <c r="AG134" t="str">
        <f t="shared" si="5"/>
        <v/>
      </c>
      <c r="AH134" t="str">
        <f t="shared" si="5"/>
        <v/>
      </c>
    </row>
    <row r="135" spans="1:34" x14ac:dyDescent="0.25">
      <c r="A135" t="s">
        <v>64</v>
      </c>
      <c r="E135">
        <f>IF(E$1="","",COUNTIFS(E$4:E$123,"",$D$4:$D$123,"&gt;=73"))</f>
        <v>0</v>
      </c>
      <c r="F135">
        <f>IF(F$1="","",COUNTIFS(F$4:F$123,"",$D$4:$D$123,"&gt;=73"))</f>
        <v>1</v>
      </c>
      <c r="G135">
        <f t="shared" ref="G135:AH135" si="6">IF(G$1="","",COUNTIFS(G$4:G$123,"",$D$4:$D$123,"&gt;=73"))</f>
        <v>1</v>
      </c>
      <c r="H135">
        <f t="shared" si="6"/>
        <v>0</v>
      </c>
      <c r="I135">
        <f t="shared" si="6"/>
        <v>0</v>
      </c>
      <c r="J135">
        <f t="shared" si="6"/>
        <v>0</v>
      </c>
      <c r="K135">
        <f t="shared" si="6"/>
        <v>0</v>
      </c>
      <c r="L135">
        <f t="shared" si="6"/>
        <v>1</v>
      </c>
      <c r="M135">
        <f t="shared" si="6"/>
        <v>0</v>
      </c>
      <c r="N135">
        <f t="shared" si="6"/>
        <v>0</v>
      </c>
      <c r="O135">
        <f t="shared" si="6"/>
        <v>0</v>
      </c>
      <c r="P135">
        <f t="shared" si="6"/>
        <v>1</v>
      </c>
      <c r="Q135">
        <f t="shared" si="6"/>
        <v>0</v>
      </c>
      <c r="R135">
        <f t="shared" si="6"/>
        <v>0</v>
      </c>
      <c r="S135">
        <f t="shared" si="6"/>
        <v>0</v>
      </c>
      <c r="T135">
        <f>IF(T$1="","",COUNTIFS(T$4:T$123,"",$D$4:$D$123,"&gt;=73"))</f>
        <v>0</v>
      </c>
      <c r="U135" t="str">
        <f t="shared" si="6"/>
        <v/>
      </c>
      <c r="V135" t="str">
        <f t="shared" si="6"/>
        <v/>
      </c>
      <c r="W135" t="str">
        <f t="shared" si="6"/>
        <v/>
      </c>
      <c r="X135" t="str">
        <f t="shared" si="6"/>
        <v/>
      </c>
      <c r="Y135" t="str">
        <f t="shared" si="6"/>
        <v/>
      </c>
      <c r="Z135" t="str">
        <f t="shared" si="6"/>
        <v/>
      </c>
      <c r="AA135" t="str">
        <f t="shared" si="6"/>
        <v/>
      </c>
      <c r="AB135" t="str">
        <f t="shared" si="6"/>
        <v/>
      </c>
      <c r="AC135" t="str">
        <f t="shared" si="6"/>
        <v/>
      </c>
      <c r="AD135" t="str">
        <f t="shared" si="6"/>
        <v/>
      </c>
      <c r="AE135" t="str">
        <f t="shared" si="6"/>
        <v/>
      </c>
      <c r="AF135" t="str">
        <f t="shared" si="6"/>
        <v/>
      </c>
      <c r="AG135" t="str">
        <f t="shared" si="6"/>
        <v/>
      </c>
      <c r="AH135" t="str">
        <f t="shared" si="6"/>
        <v/>
      </c>
    </row>
    <row r="136" spans="1:34" x14ac:dyDescent="0.25">
      <c r="A136" t="s">
        <v>2</v>
      </c>
      <c r="E136">
        <f t="shared" ref="E136:AH139" si="7">IF(E$1="","",COUNTIFS(E$4:E$123,"="&amp;$A136,$D$4:$D$123,"&gt;=73"))</f>
        <v>0</v>
      </c>
      <c r="F136">
        <f t="shared" si="7"/>
        <v>5</v>
      </c>
      <c r="G136">
        <f t="shared" si="7"/>
        <v>2</v>
      </c>
      <c r="H136">
        <f t="shared" si="7"/>
        <v>0</v>
      </c>
      <c r="I136">
        <f t="shared" si="7"/>
        <v>0</v>
      </c>
      <c r="J136">
        <f t="shared" si="7"/>
        <v>0</v>
      </c>
      <c r="K136">
        <f t="shared" si="7"/>
        <v>0</v>
      </c>
      <c r="L136">
        <f t="shared" si="7"/>
        <v>0</v>
      </c>
      <c r="M136">
        <f t="shared" si="7"/>
        <v>0</v>
      </c>
      <c r="N136">
        <f t="shared" si="7"/>
        <v>0</v>
      </c>
      <c r="O136">
        <f t="shared" si="7"/>
        <v>7</v>
      </c>
      <c r="P136">
        <f t="shared" si="7"/>
        <v>0</v>
      </c>
      <c r="Q136">
        <f t="shared" si="7"/>
        <v>0</v>
      </c>
      <c r="R136">
        <f t="shared" si="7"/>
        <v>0</v>
      </c>
      <c r="S136">
        <f t="shared" si="7"/>
        <v>0</v>
      </c>
      <c r="T136">
        <f t="shared" si="7"/>
        <v>0</v>
      </c>
      <c r="U136" t="str">
        <f t="shared" si="7"/>
        <v/>
      </c>
      <c r="V136" t="str">
        <f t="shared" si="7"/>
        <v/>
      </c>
      <c r="W136" t="str">
        <f t="shared" si="7"/>
        <v/>
      </c>
      <c r="X136" t="str">
        <f t="shared" si="7"/>
        <v/>
      </c>
      <c r="Y136" t="str">
        <f t="shared" si="7"/>
        <v/>
      </c>
      <c r="Z136" t="str">
        <f t="shared" si="7"/>
        <v/>
      </c>
      <c r="AA136" t="str">
        <f t="shared" si="7"/>
        <v/>
      </c>
      <c r="AB136" t="str">
        <f t="shared" si="7"/>
        <v/>
      </c>
      <c r="AC136" t="str">
        <f t="shared" si="7"/>
        <v/>
      </c>
      <c r="AD136" t="str">
        <f t="shared" si="7"/>
        <v/>
      </c>
      <c r="AE136" t="str">
        <f t="shared" si="7"/>
        <v/>
      </c>
      <c r="AF136" t="str">
        <f t="shared" si="7"/>
        <v/>
      </c>
      <c r="AG136" t="str">
        <f t="shared" si="7"/>
        <v/>
      </c>
      <c r="AH136" t="str">
        <f t="shared" si="7"/>
        <v/>
      </c>
    </row>
    <row r="137" spans="1:34" x14ac:dyDescent="0.25">
      <c r="A137" t="s">
        <v>3</v>
      </c>
      <c r="E137">
        <f t="shared" ref="E137:E139" si="8">IF(E$1="","",COUNTIFS(E$4:E$123,"="&amp;$A137,$D$4:$D$123,"&gt;=73"))</f>
        <v>0</v>
      </c>
      <c r="F137">
        <f t="shared" si="7"/>
        <v>1</v>
      </c>
      <c r="G137">
        <f t="shared" si="7"/>
        <v>0</v>
      </c>
      <c r="H137">
        <f t="shared" si="7"/>
        <v>1</v>
      </c>
      <c r="I137">
        <f t="shared" si="7"/>
        <v>0</v>
      </c>
      <c r="J137">
        <f t="shared" si="7"/>
        <v>8</v>
      </c>
      <c r="K137">
        <f t="shared" si="7"/>
        <v>0</v>
      </c>
      <c r="L137">
        <f t="shared" si="7"/>
        <v>6</v>
      </c>
      <c r="M137">
        <f t="shared" si="7"/>
        <v>0</v>
      </c>
      <c r="N137">
        <f t="shared" si="7"/>
        <v>7</v>
      </c>
      <c r="O137">
        <f t="shared" si="7"/>
        <v>0</v>
      </c>
      <c r="P137">
        <f t="shared" si="7"/>
        <v>0</v>
      </c>
      <c r="Q137">
        <f t="shared" si="7"/>
        <v>0</v>
      </c>
      <c r="R137">
        <f t="shared" si="7"/>
        <v>0</v>
      </c>
      <c r="S137">
        <f t="shared" si="7"/>
        <v>0</v>
      </c>
      <c r="T137">
        <f t="shared" si="7"/>
        <v>0</v>
      </c>
      <c r="U137" t="str">
        <f t="shared" si="7"/>
        <v/>
      </c>
      <c r="V137" t="str">
        <f t="shared" si="7"/>
        <v/>
      </c>
      <c r="W137" t="str">
        <f t="shared" si="7"/>
        <v/>
      </c>
      <c r="X137" t="str">
        <f t="shared" si="7"/>
        <v/>
      </c>
      <c r="Y137" t="str">
        <f t="shared" si="7"/>
        <v/>
      </c>
      <c r="Z137" t="str">
        <f t="shared" si="7"/>
        <v/>
      </c>
      <c r="AA137" t="str">
        <f t="shared" si="7"/>
        <v/>
      </c>
      <c r="AB137" t="str">
        <f t="shared" si="7"/>
        <v/>
      </c>
      <c r="AC137" t="str">
        <f t="shared" si="7"/>
        <v/>
      </c>
      <c r="AD137" t="str">
        <f t="shared" si="7"/>
        <v/>
      </c>
      <c r="AE137" t="str">
        <f t="shared" si="7"/>
        <v/>
      </c>
      <c r="AF137" t="str">
        <f t="shared" si="7"/>
        <v/>
      </c>
      <c r="AG137" t="str">
        <f t="shared" si="7"/>
        <v/>
      </c>
      <c r="AH137" t="str">
        <f t="shared" si="7"/>
        <v/>
      </c>
    </row>
    <row r="138" spans="1:34" x14ac:dyDescent="0.25">
      <c r="A138" t="s">
        <v>1</v>
      </c>
      <c r="E138">
        <f t="shared" si="8"/>
        <v>8</v>
      </c>
      <c r="F138">
        <f t="shared" si="7"/>
        <v>0</v>
      </c>
      <c r="G138">
        <f t="shared" si="7"/>
        <v>4</v>
      </c>
      <c r="H138">
        <f t="shared" si="7"/>
        <v>7</v>
      </c>
      <c r="I138">
        <f t="shared" si="7"/>
        <v>8</v>
      </c>
      <c r="J138">
        <f t="shared" si="7"/>
        <v>0</v>
      </c>
      <c r="K138">
        <f t="shared" si="7"/>
        <v>0</v>
      </c>
      <c r="L138">
        <f t="shared" si="7"/>
        <v>0</v>
      </c>
      <c r="M138">
        <f t="shared" si="7"/>
        <v>8</v>
      </c>
      <c r="N138">
        <f t="shared" si="7"/>
        <v>0</v>
      </c>
      <c r="O138">
        <f t="shared" si="7"/>
        <v>0</v>
      </c>
      <c r="P138">
        <f t="shared" si="7"/>
        <v>6</v>
      </c>
      <c r="Q138">
        <f t="shared" si="7"/>
        <v>0</v>
      </c>
      <c r="R138">
        <f t="shared" si="7"/>
        <v>7</v>
      </c>
      <c r="S138">
        <f t="shared" si="7"/>
        <v>0</v>
      </c>
      <c r="T138">
        <f t="shared" si="7"/>
        <v>7</v>
      </c>
      <c r="U138" t="str">
        <f t="shared" si="7"/>
        <v/>
      </c>
      <c r="V138" t="str">
        <f t="shared" si="7"/>
        <v/>
      </c>
      <c r="W138" t="str">
        <f t="shared" si="7"/>
        <v/>
      </c>
      <c r="X138" t="str">
        <f t="shared" si="7"/>
        <v/>
      </c>
      <c r="Y138" t="str">
        <f t="shared" si="7"/>
        <v/>
      </c>
      <c r="Z138" t="str">
        <f t="shared" si="7"/>
        <v/>
      </c>
      <c r="AA138" t="str">
        <f t="shared" si="7"/>
        <v/>
      </c>
      <c r="AB138" t="str">
        <f t="shared" si="7"/>
        <v/>
      </c>
      <c r="AC138" t="str">
        <f t="shared" si="7"/>
        <v/>
      </c>
      <c r="AD138" t="str">
        <f t="shared" si="7"/>
        <v/>
      </c>
      <c r="AE138" t="str">
        <f t="shared" si="7"/>
        <v/>
      </c>
      <c r="AF138" t="str">
        <f t="shared" si="7"/>
        <v/>
      </c>
      <c r="AG138" t="str">
        <f t="shared" si="7"/>
        <v/>
      </c>
      <c r="AH138" t="str">
        <f t="shared" si="7"/>
        <v/>
      </c>
    </row>
    <row r="139" spans="1:34" x14ac:dyDescent="0.25">
      <c r="A139" t="s">
        <v>4</v>
      </c>
      <c r="E139">
        <f t="shared" si="8"/>
        <v>0</v>
      </c>
      <c r="F139">
        <f t="shared" si="7"/>
        <v>1</v>
      </c>
      <c r="G139">
        <f t="shared" si="7"/>
        <v>1</v>
      </c>
      <c r="H139">
        <f t="shared" si="7"/>
        <v>0</v>
      </c>
      <c r="I139">
        <f t="shared" si="7"/>
        <v>0</v>
      </c>
      <c r="J139">
        <f t="shared" si="7"/>
        <v>0</v>
      </c>
      <c r="K139">
        <f t="shared" si="7"/>
        <v>8</v>
      </c>
      <c r="L139">
        <f t="shared" si="7"/>
        <v>1</v>
      </c>
      <c r="M139">
        <f t="shared" si="7"/>
        <v>0</v>
      </c>
      <c r="N139">
        <f t="shared" si="7"/>
        <v>1</v>
      </c>
      <c r="O139">
        <f t="shared" si="7"/>
        <v>1</v>
      </c>
      <c r="P139">
        <f t="shared" si="7"/>
        <v>1</v>
      </c>
      <c r="Q139">
        <f t="shared" si="7"/>
        <v>8</v>
      </c>
      <c r="R139">
        <f t="shared" si="7"/>
        <v>1</v>
      </c>
      <c r="S139">
        <f t="shared" si="7"/>
        <v>8</v>
      </c>
      <c r="T139">
        <f t="shared" si="7"/>
        <v>1</v>
      </c>
      <c r="U139" t="str">
        <f t="shared" si="7"/>
        <v/>
      </c>
      <c r="V139" t="str">
        <f t="shared" si="7"/>
        <v/>
      </c>
      <c r="W139" t="str">
        <f t="shared" si="7"/>
        <v/>
      </c>
      <c r="X139" t="str">
        <f t="shared" si="7"/>
        <v/>
      </c>
      <c r="Y139" t="str">
        <f t="shared" si="7"/>
        <v/>
      </c>
      <c r="Z139" t="str">
        <f t="shared" si="7"/>
        <v/>
      </c>
      <c r="AA139" t="str">
        <f t="shared" si="7"/>
        <v/>
      </c>
      <c r="AB139" t="str">
        <f t="shared" si="7"/>
        <v/>
      </c>
      <c r="AC139" t="str">
        <f t="shared" si="7"/>
        <v/>
      </c>
      <c r="AD139" t="str">
        <f t="shared" si="7"/>
        <v/>
      </c>
      <c r="AE139" t="str">
        <f t="shared" si="7"/>
        <v/>
      </c>
      <c r="AF139" t="str">
        <f t="shared" si="7"/>
        <v/>
      </c>
      <c r="AG139" t="str">
        <f t="shared" si="7"/>
        <v/>
      </c>
      <c r="AH139" t="str">
        <f t="shared" si="7"/>
        <v/>
      </c>
    </row>
    <row r="141" spans="1:34" x14ac:dyDescent="0.25">
      <c r="A141" s="4" t="s">
        <v>65</v>
      </c>
      <c r="C141" s="4"/>
      <c r="D141" s="4"/>
      <c r="E141">
        <f>COUNTIF($D$4:$D$123,"&lt;=27")</f>
        <v>8</v>
      </c>
    </row>
    <row r="142" spans="1:34" x14ac:dyDescent="0.25">
      <c r="A142" t="s">
        <v>66</v>
      </c>
      <c r="E142">
        <f t="shared" ref="E142:AH142" si="9">IF(E1="","",SUM(E144:E147))</f>
        <v>8</v>
      </c>
      <c r="F142">
        <f t="shared" si="9"/>
        <v>7</v>
      </c>
      <c r="G142">
        <f t="shared" si="9"/>
        <v>8</v>
      </c>
      <c r="H142">
        <f t="shared" si="9"/>
        <v>8</v>
      </c>
      <c r="I142">
        <f t="shared" si="9"/>
        <v>8</v>
      </c>
      <c r="J142">
        <f t="shared" si="9"/>
        <v>8</v>
      </c>
      <c r="K142">
        <f t="shared" si="9"/>
        <v>8</v>
      </c>
      <c r="L142">
        <f t="shared" si="9"/>
        <v>8</v>
      </c>
      <c r="M142">
        <f t="shared" si="9"/>
        <v>6</v>
      </c>
      <c r="N142">
        <f t="shared" si="9"/>
        <v>8</v>
      </c>
      <c r="O142">
        <f t="shared" si="9"/>
        <v>7</v>
      </c>
      <c r="P142">
        <f t="shared" si="9"/>
        <v>8</v>
      </c>
      <c r="Q142">
        <f t="shared" si="9"/>
        <v>7</v>
      </c>
      <c r="R142">
        <f t="shared" si="9"/>
        <v>8</v>
      </c>
      <c r="S142">
        <f t="shared" si="9"/>
        <v>8</v>
      </c>
      <c r="T142">
        <f t="shared" si="9"/>
        <v>7</v>
      </c>
      <c r="U142" t="str">
        <f t="shared" si="9"/>
        <v/>
      </c>
      <c r="V142" t="str">
        <f t="shared" si="9"/>
        <v/>
      </c>
      <c r="W142" t="str">
        <f t="shared" si="9"/>
        <v/>
      </c>
      <c r="X142" t="str">
        <f t="shared" si="9"/>
        <v/>
      </c>
      <c r="Y142" t="str">
        <f t="shared" si="9"/>
        <v/>
      </c>
      <c r="Z142" t="str">
        <f t="shared" si="9"/>
        <v/>
      </c>
      <c r="AA142" t="str">
        <f t="shared" si="9"/>
        <v/>
      </c>
      <c r="AB142" t="str">
        <f t="shared" si="9"/>
        <v/>
      </c>
      <c r="AC142" t="str">
        <f t="shared" si="9"/>
        <v/>
      </c>
      <c r="AD142" t="str">
        <f t="shared" si="9"/>
        <v/>
      </c>
      <c r="AE142" t="str">
        <f t="shared" si="9"/>
        <v/>
      </c>
      <c r="AF142" t="str">
        <f t="shared" si="9"/>
        <v/>
      </c>
      <c r="AG142" t="str">
        <f t="shared" si="9"/>
        <v/>
      </c>
      <c r="AH142" t="str">
        <f t="shared" si="9"/>
        <v/>
      </c>
    </row>
    <row r="143" spans="1:34" x14ac:dyDescent="0.25">
      <c r="A143" t="s">
        <v>67</v>
      </c>
      <c r="E143">
        <f>IF(E$1="","",COUNTIFS(E$4:E$123,"",$D$4:$D$123,"&lt;=27"))</f>
        <v>0</v>
      </c>
      <c r="F143">
        <f t="shared" ref="F143:AH143" si="10">IF(F$1="","",COUNTIFS(F$4:F$123,"",$D$4:$D$123,"&lt;=27"))</f>
        <v>1</v>
      </c>
      <c r="G143">
        <f t="shared" si="10"/>
        <v>0</v>
      </c>
      <c r="H143">
        <f t="shared" si="10"/>
        <v>0</v>
      </c>
      <c r="I143">
        <f t="shared" si="10"/>
        <v>0</v>
      </c>
      <c r="J143">
        <f t="shared" si="10"/>
        <v>0</v>
      </c>
      <c r="K143">
        <f t="shared" si="10"/>
        <v>0</v>
      </c>
      <c r="L143">
        <f t="shared" si="10"/>
        <v>0</v>
      </c>
      <c r="M143">
        <f t="shared" si="10"/>
        <v>2</v>
      </c>
      <c r="N143">
        <f t="shared" si="10"/>
        <v>0</v>
      </c>
      <c r="O143">
        <f t="shared" si="10"/>
        <v>1</v>
      </c>
      <c r="P143">
        <f t="shared" si="10"/>
        <v>0</v>
      </c>
      <c r="Q143">
        <f t="shared" si="10"/>
        <v>1</v>
      </c>
      <c r="R143">
        <f t="shared" si="10"/>
        <v>0</v>
      </c>
      <c r="S143">
        <f t="shared" si="10"/>
        <v>0</v>
      </c>
      <c r="T143">
        <f t="shared" si="10"/>
        <v>1</v>
      </c>
      <c r="U143" t="str">
        <f t="shared" si="10"/>
        <v/>
      </c>
      <c r="V143" t="str">
        <f t="shared" si="10"/>
        <v/>
      </c>
      <c r="W143" t="str">
        <f t="shared" si="10"/>
        <v/>
      </c>
      <c r="X143" t="str">
        <f t="shared" si="10"/>
        <v/>
      </c>
      <c r="Y143" t="str">
        <f t="shared" si="10"/>
        <v/>
      </c>
      <c r="Z143" t="str">
        <f t="shared" si="10"/>
        <v/>
      </c>
      <c r="AA143" t="str">
        <f t="shared" si="10"/>
        <v/>
      </c>
      <c r="AB143" t="str">
        <f t="shared" si="10"/>
        <v/>
      </c>
      <c r="AC143" t="str">
        <f t="shared" si="10"/>
        <v/>
      </c>
      <c r="AD143" t="str">
        <f t="shared" si="10"/>
        <v/>
      </c>
      <c r="AE143" t="str">
        <f t="shared" si="10"/>
        <v/>
      </c>
      <c r="AF143" t="str">
        <f t="shared" si="10"/>
        <v/>
      </c>
      <c r="AG143" t="str">
        <f t="shared" si="10"/>
        <v/>
      </c>
      <c r="AH143" t="str">
        <f t="shared" si="10"/>
        <v/>
      </c>
    </row>
    <row r="144" spans="1:34" x14ac:dyDescent="0.25">
      <c r="A144" t="s">
        <v>2</v>
      </c>
      <c r="E144">
        <f>IF(E$1="","",COUNTIFS(E$4:E$123,"="&amp;$A144,$D$4:$D$123,"&lt;=27"))</f>
        <v>0</v>
      </c>
      <c r="F144">
        <f t="shared" ref="F144:AC147" si="11">IF(F$1="","",COUNTIFS(F$4:F$123,"="&amp;$A144,$D$4:$D$123,"&lt;=27"))</f>
        <v>3</v>
      </c>
      <c r="G144">
        <f t="shared" si="11"/>
        <v>0</v>
      </c>
      <c r="H144">
        <f t="shared" si="11"/>
        <v>0</v>
      </c>
      <c r="I144">
        <f t="shared" si="11"/>
        <v>0</v>
      </c>
      <c r="J144">
        <f t="shared" si="11"/>
        <v>0</v>
      </c>
      <c r="K144">
        <f t="shared" si="11"/>
        <v>0</v>
      </c>
      <c r="L144">
        <f t="shared" si="11"/>
        <v>0</v>
      </c>
      <c r="M144">
        <f t="shared" si="11"/>
        <v>0</v>
      </c>
      <c r="N144">
        <f t="shared" si="11"/>
        <v>0</v>
      </c>
      <c r="O144">
        <f t="shared" si="11"/>
        <v>4</v>
      </c>
      <c r="P144">
        <f t="shared" si="11"/>
        <v>0</v>
      </c>
      <c r="Q144">
        <f t="shared" si="11"/>
        <v>0</v>
      </c>
      <c r="R144">
        <f t="shared" si="11"/>
        <v>0</v>
      </c>
      <c r="S144">
        <f t="shared" si="11"/>
        <v>0</v>
      </c>
      <c r="T144">
        <f t="shared" si="11"/>
        <v>0</v>
      </c>
      <c r="U144" t="str">
        <f t="shared" si="11"/>
        <v/>
      </c>
      <c r="V144" t="str">
        <f t="shared" si="11"/>
        <v/>
      </c>
      <c r="W144" t="str">
        <f t="shared" si="11"/>
        <v/>
      </c>
      <c r="X144" t="str">
        <f t="shared" si="11"/>
        <v/>
      </c>
      <c r="Y144" t="str">
        <f t="shared" si="11"/>
        <v/>
      </c>
      <c r="Z144" t="str">
        <f t="shared" si="11"/>
        <v/>
      </c>
      <c r="AA144" t="str">
        <f t="shared" si="11"/>
        <v/>
      </c>
      <c r="AB144" t="str">
        <f t="shared" si="11"/>
        <v/>
      </c>
      <c r="AC144" t="str">
        <f t="shared" si="11"/>
        <v/>
      </c>
      <c r="AD144" t="str">
        <f t="shared" ref="AC144:AH147" si="12">IF(AD$1="","",COUNTIFS(AD$4:AD$123,"="&amp;$A144,$D$4:$D$123,"&lt;=27"))</f>
        <v/>
      </c>
      <c r="AE144" t="str">
        <f t="shared" si="12"/>
        <v/>
      </c>
      <c r="AF144" t="str">
        <f t="shared" si="12"/>
        <v/>
      </c>
      <c r="AG144" t="str">
        <f t="shared" si="12"/>
        <v/>
      </c>
      <c r="AH144" t="str">
        <f t="shared" si="12"/>
        <v/>
      </c>
    </row>
    <row r="145" spans="1:34" x14ac:dyDescent="0.25">
      <c r="A145" t="s">
        <v>3</v>
      </c>
      <c r="E145">
        <f t="shared" ref="E145:E147" si="13">IF(E$1="","",COUNTIFS(E$4:E$123,"="&amp;$A145,$D$4:$D$123,"&lt;=27"))</f>
        <v>2</v>
      </c>
      <c r="F145">
        <f t="shared" si="11"/>
        <v>0</v>
      </c>
      <c r="G145">
        <f t="shared" si="11"/>
        <v>0</v>
      </c>
      <c r="H145">
        <f t="shared" si="11"/>
        <v>2</v>
      </c>
      <c r="I145">
        <f t="shared" si="11"/>
        <v>0</v>
      </c>
      <c r="J145">
        <f t="shared" si="11"/>
        <v>6</v>
      </c>
      <c r="K145">
        <f t="shared" si="11"/>
        <v>0</v>
      </c>
      <c r="L145">
        <f t="shared" si="11"/>
        <v>8</v>
      </c>
      <c r="M145">
        <f t="shared" si="11"/>
        <v>0</v>
      </c>
      <c r="N145">
        <f t="shared" si="11"/>
        <v>5</v>
      </c>
      <c r="O145">
        <f t="shared" si="11"/>
        <v>1</v>
      </c>
      <c r="P145">
        <f t="shared" si="11"/>
        <v>0</v>
      </c>
      <c r="Q145">
        <f t="shared" si="11"/>
        <v>0</v>
      </c>
      <c r="R145">
        <f t="shared" si="11"/>
        <v>0</v>
      </c>
      <c r="S145">
        <f t="shared" si="11"/>
        <v>0</v>
      </c>
      <c r="T145">
        <f t="shared" si="11"/>
        <v>0</v>
      </c>
      <c r="U145" t="str">
        <f t="shared" si="11"/>
        <v/>
      </c>
      <c r="V145" t="str">
        <f t="shared" si="11"/>
        <v/>
      </c>
      <c r="W145" t="str">
        <f t="shared" si="11"/>
        <v/>
      </c>
      <c r="X145" t="str">
        <f t="shared" si="11"/>
        <v/>
      </c>
      <c r="Y145" t="str">
        <f t="shared" si="11"/>
        <v/>
      </c>
      <c r="Z145" t="str">
        <f t="shared" si="11"/>
        <v/>
      </c>
      <c r="AA145" t="str">
        <f t="shared" si="11"/>
        <v/>
      </c>
      <c r="AB145" t="str">
        <f t="shared" si="11"/>
        <v/>
      </c>
      <c r="AC145" t="str">
        <f t="shared" si="12"/>
        <v/>
      </c>
      <c r="AD145" t="str">
        <f t="shared" si="12"/>
        <v/>
      </c>
      <c r="AE145" t="str">
        <f t="shared" si="12"/>
        <v/>
      </c>
      <c r="AF145" t="str">
        <f t="shared" si="12"/>
        <v/>
      </c>
      <c r="AG145" t="str">
        <f t="shared" si="12"/>
        <v/>
      </c>
      <c r="AH145" t="str">
        <f t="shared" si="12"/>
        <v/>
      </c>
    </row>
    <row r="146" spans="1:34" x14ac:dyDescent="0.25">
      <c r="A146" t="s">
        <v>1</v>
      </c>
      <c r="E146">
        <f t="shared" si="13"/>
        <v>5</v>
      </c>
      <c r="F146">
        <f t="shared" si="11"/>
        <v>0</v>
      </c>
      <c r="G146">
        <f t="shared" si="11"/>
        <v>8</v>
      </c>
      <c r="H146">
        <f t="shared" si="11"/>
        <v>2</v>
      </c>
      <c r="I146">
        <f t="shared" si="11"/>
        <v>5</v>
      </c>
      <c r="J146">
        <f t="shared" si="11"/>
        <v>0</v>
      </c>
      <c r="K146">
        <f t="shared" si="11"/>
        <v>1</v>
      </c>
      <c r="L146">
        <f t="shared" si="11"/>
        <v>0</v>
      </c>
      <c r="M146">
        <f t="shared" si="11"/>
        <v>4</v>
      </c>
      <c r="N146">
        <f t="shared" si="11"/>
        <v>0</v>
      </c>
      <c r="O146">
        <f t="shared" si="11"/>
        <v>2</v>
      </c>
      <c r="P146">
        <f t="shared" si="11"/>
        <v>8</v>
      </c>
      <c r="Q146">
        <f t="shared" si="11"/>
        <v>0</v>
      </c>
      <c r="R146">
        <f t="shared" si="11"/>
        <v>7</v>
      </c>
      <c r="S146">
        <f t="shared" si="11"/>
        <v>1</v>
      </c>
      <c r="T146">
        <f t="shared" si="11"/>
        <v>4</v>
      </c>
      <c r="U146" t="str">
        <f t="shared" si="11"/>
        <v/>
      </c>
      <c r="V146" t="str">
        <f t="shared" si="11"/>
        <v/>
      </c>
      <c r="W146" t="str">
        <f t="shared" si="11"/>
        <v/>
      </c>
      <c r="X146" t="str">
        <f t="shared" si="11"/>
        <v/>
      </c>
      <c r="Y146" t="str">
        <f t="shared" si="11"/>
        <v/>
      </c>
      <c r="Z146" t="str">
        <f t="shared" si="11"/>
        <v/>
      </c>
      <c r="AA146" t="str">
        <f t="shared" si="11"/>
        <v/>
      </c>
      <c r="AB146" t="str">
        <f t="shared" si="11"/>
        <v/>
      </c>
      <c r="AC146" t="str">
        <f t="shared" si="12"/>
        <v/>
      </c>
      <c r="AD146" t="str">
        <f t="shared" si="12"/>
        <v/>
      </c>
      <c r="AE146" t="str">
        <f t="shared" si="12"/>
        <v/>
      </c>
      <c r="AF146" t="str">
        <f t="shared" si="12"/>
        <v/>
      </c>
      <c r="AG146" t="str">
        <f t="shared" si="12"/>
        <v/>
      </c>
      <c r="AH146" t="str">
        <f t="shared" si="12"/>
        <v/>
      </c>
    </row>
    <row r="147" spans="1:34" x14ac:dyDescent="0.25">
      <c r="A147" t="s">
        <v>4</v>
      </c>
      <c r="E147">
        <f t="shared" si="13"/>
        <v>1</v>
      </c>
      <c r="F147">
        <f t="shared" si="11"/>
        <v>4</v>
      </c>
      <c r="G147">
        <f t="shared" si="11"/>
        <v>0</v>
      </c>
      <c r="H147">
        <f t="shared" si="11"/>
        <v>4</v>
      </c>
      <c r="I147">
        <f t="shared" si="11"/>
        <v>3</v>
      </c>
      <c r="J147">
        <f t="shared" si="11"/>
        <v>2</v>
      </c>
      <c r="K147">
        <f t="shared" si="11"/>
        <v>7</v>
      </c>
      <c r="L147">
        <f t="shared" si="11"/>
        <v>0</v>
      </c>
      <c r="M147">
        <f t="shared" si="11"/>
        <v>2</v>
      </c>
      <c r="N147">
        <f t="shared" si="11"/>
        <v>3</v>
      </c>
      <c r="O147">
        <f t="shared" si="11"/>
        <v>0</v>
      </c>
      <c r="P147">
        <f t="shared" si="11"/>
        <v>0</v>
      </c>
      <c r="Q147">
        <f t="shared" si="11"/>
        <v>7</v>
      </c>
      <c r="R147">
        <f t="shared" si="11"/>
        <v>1</v>
      </c>
      <c r="S147">
        <f t="shared" si="11"/>
        <v>7</v>
      </c>
      <c r="T147">
        <f t="shared" si="11"/>
        <v>3</v>
      </c>
      <c r="U147" t="str">
        <f t="shared" si="11"/>
        <v/>
      </c>
      <c r="V147" t="str">
        <f t="shared" si="11"/>
        <v/>
      </c>
      <c r="W147" t="str">
        <f t="shared" si="11"/>
        <v/>
      </c>
      <c r="X147" t="str">
        <f t="shared" si="11"/>
        <v/>
      </c>
      <c r="Y147" t="str">
        <f t="shared" si="11"/>
        <v/>
      </c>
      <c r="Z147" t="str">
        <f t="shared" si="11"/>
        <v/>
      </c>
      <c r="AA147" t="str">
        <f t="shared" si="11"/>
        <v/>
      </c>
      <c r="AB147" t="str">
        <f t="shared" si="11"/>
        <v/>
      </c>
      <c r="AC147" t="str">
        <f t="shared" si="12"/>
        <v/>
      </c>
      <c r="AD147" t="str">
        <f t="shared" si="12"/>
        <v/>
      </c>
      <c r="AE147" t="str">
        <f t="shared" si="12"/>
        <v/>
      </c>
      <c r="AF147" t="str">
        <f t="shared" si="12"/>
        <v/>
      </c>
      <c r="AG147" t="str">
        <f t="shared" si="12"/>
        <v/>
      </c>
      <c r="AH147" t="str">
        <f t="shared" si="12"/>
        <v/>
      </c>
    </row>
  </sheetData>
  <sheetProtection algorithmName="SHA-512" hashValue="HumsF69zG69ugBLxMPG4XhUT2L8kp4BS6/G2U1Rmbn4iyaDsy4nVXQlpnXMZd+d76S5xvK+QGna9kDYjBqrBZw==" saltValue="yL2oEM+6mdKDN15WqIKZPw==" spinCount="100000" sheet="1" objects="1" scenarios="1" selectLockedCells="1"/>
  <protectedRanges>
    <protectedRange algorithmName="SHA-512" hashValue="I19XY2uplgFfxZHaI+YrJMYU0sxNPSxYU5jTvc3c8Cedpdo1583GFne5faPl2mOdeDDIbIdF3RerEkxu9mSHbQ==" saltValue="1kH4zYncE6kGSfLXjRwvDA==" spinCount="100000" sqref="E1:AH1 B4:B123 E4:AH123" name="Диапазон1"/>
  </protectedRange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6"/>
  <sheetViews>
    <sheetView tabSelected="1" workbookViewId="0">
      <pane xSplit="6" ySplit="4" topLeftCell="G103" activePane="bottomRight" state="frozen"/>
      <selection pane="topRight" activeCell="D1" sqref="D1"/>
      <selection pane="bottomLeft" activeCell="A5" sqref="A5"/>
      <selection pane="bottomRight" activeCell="B120" sqref="B120:B123 E120:AH123"/>
    </sheetView>
  </sheetViews>
  <sheetFormatPr defaultRowHeight="15" x14ac:dyDescent="0.25"/>
  <cols>
    <col min="5" max="5" width="3.85546875" customWidth="1"/>
    <col min="6" max="6" width="5.5703125" bestFit="1" customWidth="1"/>
    <col min="7" max="34" width="3.85546875" customWidth="1"/>
  </cols>
  <sheetData>
    <row r="1" spans="1:36" x14ac:dyDescent="0.25">
      <c r="A1" s="1" t="s">
        <v>0</v>
      </c>
      <c r="B1" s="1"/>
      <c r="C1" s="1"/>
      <c r="D1" s="5"/>
      <c r="E1" s="5" t="str">
        <f>IF(Input!E1="","",Input!E1)</f>
        <v>в</v>
      </c>
      <c r="F1" s="5" t="str">
        <f>IF(Input!F1="","",Input!F1)</f>
        <v>а</v>
      </c>
      <c r="G1" s="5" t="str">
        <f>IF(Input!G1="","",Input!G1)</f>
        <v>а</v>
      </c>
      <c r="H1" s="5" t="str">
        <f>IF(Input!H1="","",Input!H1)</f>
        <v>в</v>
      </c>
      <c r="I1" s="5" t="str">
        <f>IF(Input!I1="","",Input!I1)</f>
        <v>в</v>
      </c>
      <c r="J1" s="5" t="str">
        <f>IF(Input!J1="","",Input!J1)</f>
        <v>б</v>
      </c>
      <c r="K1" s="5" t="str">
        <f>IF(Input!K1="","",Input!K1)</f>
        <v>г</v>
      </c>
      <c r="L1" s="5" t="str">
        <f>IF(Input!L1="","",Input!L1)</f>
        <v>б</v>
      </c>
      <c r="M1" s="5" t="str">
        <f>IF(Input!M1="","",Input!M1)</f>
        <v>в</v>
      </c>
      <c r="N1" s="5" t="str">
        <f>IF(Input!N1="","",Input!N1)</f>
        <v>б</v>
      </c>
      <c r="O1" s="5" t="str">
        <f>IF(Input!O1="","",Input!O1)</f>
        <v>а</v>
      </c>
      <c r="P1" s="5" t="str">
        <f>IF(Input!P1="","",Input!P1)</f>
        <v>б</v>
      </c>
      <c r="Q1" s="5" t="str">
        <f>IF(Input!Q1="","",Input!Q1)</f>
        <v>г</v>
      </c>
      <c r="R1" s="5" t="str">
        <f>IF(Input!R1="","",Input!R1)</f>
        <v>б</v>
      </c>
      <c r="S1" s="5" t="str">
        <f>IF(Input!S1="","",Input!S1)</f>
        <v>в</v>
      </c>
      <c r="T1" s="5" t="str">
        <f>IF(Input!T1="","",Input!T1)</f>
        <v>в</v>
      </c>
      <c r="U1" s="5" t="str">
        <f>IF(Input!U1="","",Input!U1)</f>
        <v/>
      </c>
      <c r="V1" s="5" t="str">
        <f>IF(Input!V1="","",Input!V1)</f>
        <v/>
      </c>
      <c r="W1" s="5" t="str">
        <f>IF(Input!W1="","",Input!W1)</f>
        <v/>
      </c>
      <c r="X1" s="5" t="str">
        <f>IF(Input!X1="","",Input!X1)</f>
        <v/>
      </c>
      <c r="Y1" s="5" t="str">
        <f>IF(Input!Y1="","",Input!Y1)</f>
        <v/>
      </c>
      <c r="Z1" s="5" t="str">
        <f>IF(Input!Z1="","",Input!Z1)</f>
        <v/>
      </c>
      <c r="AA1" s="5" t="str">
        <f>IF(Input!AA1="","",Input!AA1)</f>
        <v/>
      </c>
      <c r="AB1" s="5" t="str">
        <f>IF(Input!AB1="","",Input!AB1)</f>
        <v/>
      </c>
      <c r="AC1" s="5" t="str">
        <f>IF(Input!AC1="","",Input!AC1)</f>
        <v/>
      </c>
      <c r="AD1" s="5" t="str">
        <f>IF(Input!AD1="","",Input!AD1)</f>
        <v/>
      </c>
      <c r="AE1" s="5" t="str">
        <f>IF(Input!AE1="","",Input!AE1)</f>
        <v/>
      </c>
      <c r="AF1" s="5" t="str">
        <f>IF(Input!AF1="","",Input!AF1)</f>
        <v/>
      </c>
      <c r="AG1" s="5" t="str">
        <f>IF(Input!AG1="","",Input!AG1)</f>
        <v/>
      </c>
      <c r="AH1" s="5" t="str">
        <f>IF(Input!AH1="","",Input!AH1)</f>
        <v/>
      </c>
    </row>
    <row r="2" spans="1:36" x14ac:dyDescent="0.25">
      <c r="A2" s="2" t="s">
        <v>5</v>
      </c>
      <c r="B2" s="2"/>
      <c r="C2" s="2"/>
      <c r="D2" s="2"/>
      <c r="E2" s="7">
        <f>IF(E1="","",Input!E2)</f>
        <v>1</v>
      </c>
      <c r="F2" s="7">
        <f>IF(F1="","",Input!F2)</f>
        <v>2</v>
      </c>
      <c r="G2" s="7">
        <f>IF(G1="","",Input!G2)</f>
        <v>3</v>
      </c>
      <c r="H2" s="7">
        <f>IF(H1="","",Input!H2)</f>
        <v>4</v>
      </c>
      <c r="I2" s="7">
        <f>IF(I1="","",Input!I2)</f>
        <v>5</v>
      </c>
      <c r="J2" s="7">
        <f>IF(J1="","",Input!J2)</f>
        <v>6</v>
      </c>
      <c r="K2" s="7">
        <f>IF(K1="","",Input!K2)</f>
        <v>7</v>
      </c>
      <c r="L2" s="7">
        <f>IF(L1="","",Input!L2)</f>
        <v>8</v>
      </c>
      <c r="M2" s="7">
        <f>IF(M1="","",Input!M2)</f>
        <v>9</v>
      </c>
      <c r="N2" s="7">
        <f>IF(N1="","",Input!N2)</f>
        <v>10</v>
      </c>
      <c r="O2" s="7">
        <f>IF(O1="","",Input!O2)</f>
        <v>11</v>
      </c>
      <c r="P2" s="7">
        <f>IF(P1="","",Input!P2)</f>
        <v>12</v>
      </c>
      <c r="Q2" s="7">
        <f>IF(Q1="","",Input!Q2)</f>
        <v>13</v>
      </c>
      <c r="R2" s="7">
        <f>IF(R1="","",Input!R2)</f>
        <v>14</v>
      </c>
      <c r="S2" s="7">
        <f>IF(S1="","",Input!S2)</f>
        <v>15</v>
      </c>
      <c r="T2" s="7">
        <f>IF(T1="","",Input!T2)</f>
        <v>16</v>
      </c>
      <c r="U2" s="7" t="str">
        <f>IF(U1="","",Input!U2)</f>
        <v/>
      </c>
      <c r="V2" s="7" t="str">
        <f>IF(V1="","",Input!V2)</f>
        <v/>
      </c>
      <c r="W2" s="7" t="str">
        <f>IF(W1="","",Input!W2)</f>
        <v/>
      </c>
      <c r="X2" s="7" t="str">
        <f>IF(X1="","",Input!X2)</f>
        <v/>
      </c>
      <c r="Y2" s="7" t="str">
        <f>IF(Y1="","",Input!Y2)</f>
        <v/>
      </c>
      <c r="Z2" s="7" t="str">
        <f>IF(Z1="","",Input!Z2)</f>
        <v/>
      </c>
      <c r="AA2" s="7" t="str">
        <f>IF(AA1="","",Input!AA2)</f>
        <v/>
      </c>
      <c r="AB2" s="7" t="str">
        <f>IF(AB1="","",Input!AB2)</f>
        <v/>
      </c>
      <c r="AC2" s="7" t="str">
        <f>IF(AC1="","",Input!AC2)</f>
        <v/>
      </c>
      <c r="AD2" s="7" t="str">
        <f>IF(AD1="","",Input!AD2)</f>
        <v/>
      </c>
      <c r="AE2" s="7" t="str">
        <f>IF(AE1="","",Input!AE2)</f>
        <v/>
      </c>
      <c r="AF2" s="7" t="str">
        <f>IF(AF1="","",Input!AF2)</f>
        <v/>
      </c>
      <c r="AG2" s="7" t="str">
        <f>IF(AG1="","",Input!AG2)</f>
        <v/>
      </c>
      <c r="AH2" s="7" t="str">
        <f>IF(AH1="","",Input!AH2)</f>
        <v/>
      </c>
    </row>
    <row r="3" spans="1:36" ht="28.5" customHeight="1" x14ac:dyDescent="0.25">
      <c r="A3" s="15" t="s">
        <v>6</v>
      </c>
      <c r="B3" s="15" t="s">
        <v>7</v>
      </c>
      <c r="C3" s="15" t="s">
        <v>40</v>
      </c>
      <c r="D3" s="15" t="s">
        <v>41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AI3" s="44" t="s">
        <v>101</v>
      </c>
      <c r="AJ3" s="44" t="s">
        <v>102</v>
      </c>
    </row>
    <row r="4" spans="1:36" x14ac:dyDescent="0.25">
      <c r="A4" s="3">
        <v>1</v>
      </c>
      <c r="B4" s="3" t="str">
        <f>IF(Input!B4="","",Input!B4)</f>
        <v>ИМЕ01</v>
      </c>
      <c r="C4" s="3">
        <f t="shared" ref="C4:C35" si="0">IF(B4="","",SUM(E4:AH4))</f>
        <v>11</v>
      </c>
      <c r="D4" s="6">
        <f t="shared" ref="D4:D35" si="1">IF(B4="","",((COUNTIF(C$4:C$123,"&lt;"&amp;C4)+0.5*IF(C4="",0,COUNTIF(C$4:C$123,"="&amp;C4)))/COUNT(C$4:C$123))*100)</f>
        <v>85</v>
      </c>
      <c r="E4" s="3">
        <f>IF(Input!E4="","",IF(Input!E4=Call!E$1,1,0))</f>
        <v>1</v>
      </c>
      <c r="F4" s="3">
        <f>IF(Input!F4="","",IF(Input!F4=Call!F$1,1,0))</f>
        <v>0</v>
      </c>
      <c r="G4" s="3">
        <f>IF(Input!G4="","",IF(Input!G4=Call!G$1,1,0))</f>
        <v>1</v>
      </c>
      <c r="H4" s="3">
        <f>IF(Input!H4="","",IF(Input!H4=Call!H$1,1,0))</f>
        <v>1</v>
      </c>
      <c r="I4" s="3">
        <f>IF(Input!I4="","",IF(Input!I4=Call!I$1,1,0))</f>
        <v>1</v>
      </c>
      <c r="J4" s="3">
        <f>IF(Input!J4="","",IF(Input!J4=Call!J$1,1,0))</f>
        <v>1</v>
      </c>
      <c r="K4" s="3">
        <f>IF(Input!K4="","",IF(Input!K4=Call!K$1,1,0))</f>
        <v>1</v>
      </c>
      <c r="L4" s="3" t="str">
        <f>IF(Input!L4="","",IF(Input!L4=Call!L$1,1,0))</f>
        <v/>
      </c>
      <c r="M4" s="3">
        <f>IF(Input!M4="","",IF(Input!M4=Call!M$1,1,0))</f>
        <v>1</v>
      </c>
      <c r="N4" s="3">
        <f>IF(Input!N4="","",IF(Input!N4=Call!N$1,1,0))</f>
        <v>1</v>
      </c>
      <c r="O4" s="3">
        <f>IF(Input!O4="","",IF(Input!O4=Call!O$1,1,0))</f>
        <v>1</v>
      </c>
      <c r="P4" s="3" t="str">
        <f>IF(Input!P4="","",IF(Input!P4=Call!P$1,1,0))</f>
        <v/>
      </c>
      <c r="Q4" s="3">
        <f>IF(Input!Q4="","",IF(Input!Q4=Call!Q$1,1,0))</f>
        <v>1</v>
      </c>
      <c r="R4" s="3">
        <f>IF(Input!R4="","",IF(Input!R4=Call!R$1,1,0))</f>
        <v>0</v>
      </c>
      <c r="S4" s="3">
        <f>IF(Input!S4="","",IF(Input!S4=Call!S$1,1,0))</f>
        <v>0</v>
      </c>
      <c r="T4" s="3">
        <f>IF(Input!T4="","",IF(Input!T4=Call!T$1,1,0))</f>
        <v>1</v>
      </c>
      <c r="U4" s="3" t="str">
        <f>IF(Input!U4="","",IF(Input!U4=Call!U$1,1,0))</f>
        <v/>
      </c>
      <c r="V4" s="3" t="str">
        <f>IF(Input!V4="","",IF(Input!V4=Call!V$1,1,0))</f>
        <v/>
      </c>
      <c r="W4" s="3" t="str">
        <f>IF(Input!W4="","",IF(Input!W4=Call!W$1,1,0))</f>
        <v/>
      </c>
      <c r="X4" s="3" t="str">
        <f>IF(Input!X4="","",IF(Input!X4=Call!X$1,1,0))</f>
        <v/>
      </c>
      <c r="Y4" s="3" t="str">
        <f>IF(Input!Y4="","",IF(Input!Y4=Call!Y$1,1,0))</f>
        <v/>
      </c>
      <c r="Z4" s="3" t="str">
        <f>IF(Input!Z4="","",IF(Input!Z4=Call!Z$1,1,0))</f>
        <v/>
      </c>
      <c r="AA4" s="3" t="str">
        <f>IF(Input!AA4="","",IF(Input!AA4=Call!AA$1,1,0))</f>
        <v/>
      </c>
      <c r="AB4" s="3" t="str">
        <f>IF(Input!AB4="","",IF(Input!AB4=Call!AB$1,1,0))</f>
        <v/>
      </c>
      <c r="AC4" s="3" t="str">
        <f>IF(Input!AC4="","",IF(Input!AC4=Call!AC$1,1,0))</f>
        <v/>
      </c>
      <c r="AD4" s="3" t="str">
        <f>IF(Input!AD4="","",IF(Input!AD4=Call!AD$1,1,0))</f>
        <v/>
      </c>
      <c r="AE4" s="3" t="str">
        <f>IF(Input!AE4="","",IF(Input!AE4=Call!AE$1,1,0))</f>
        <v/>
      </c>
      <c r="AF4" s="3" t="str">
        <f>IF(Input!AF4="","",IF(Input!AF4=Call!AF$1,1,0))</f>
        <v/>
      </c>
      <c r="AG4" s="3" t="str">
        <f>IF(Input!AG4="","",IF(Input!AG4=Call!AG$1,1,0))</f>
        <v/>
      </c>
      <c r="AH4" s="3" t="str">
        <f>IF(Input!AH4="","",IF(Input!AH4=Call!AH$1,1,0))</f>
        <v/>
      </c>
      <c r="AI4">
        <f>IF(B4="","",SUM(E4,G4,I4,K4,M4,O4,Q4,S4,U4,W4,Y4,AA4,AC4,AE4,AG4))</f>
        <v>7</v>
      </c>
      <c r="AJ4">
        <f>IF(B4="","",SUM(F4,H4,J4,L4,N4,P4,R4,T4,V4,X4,Z4,AB4,AD4,AF4,AH4))</f>
        <v>4</v>
      </c>
    </row>
    <row r="5" spans="1:36" x14ac:dyDescent="0.25">
      <c r="A5" s="3">
        <v>2</v>
      </c>
      <c r="B5" s="3" t="str">
        <f>IF(Input!B5="","",Input!B5)</f>
        <v>ИМЕ02</v>
      </c>
      <c r="C5" s="3">
        <f t="shared" si="0"/>
        <v>8</v>
      </c>
      <c r="D5" s="6">
        <f t="shared" si="1"/>
        <v>18.333333333333332</v>
      </c>
      <c r="E5" s="3">
        <f>IF(Input!E5="","",IF(Input!E5=Call!E$1,1,0))</f>
        <v>1</v>
      </c>
      <c r="F5" s="3">
        <f>IF(Input!F5="","",IF(Input!F5=Call!F$1,1,0))</f>
        <v>1</v>
      </c>
      <c r="G5" s="3">
        <f>IF(Input!G5="","",IF(Input!G5=Call!G$1,1,0))</f>
        <v>0</v>
      </c>
      <c r="H5" s="3">
        <f>IF(Input!H5="","",IF(Input!H5=Call!H$1,1,0))</f>
        <v>1</v>
      </c>
      <c r="I5" s="3">
        <f>IF(Input!I5="","",IF(Input!I5=Call!I$1,1,0))</f>
        <v>0</v>
      </c>
      <c r="J5" s="3">
        <f>IF(Input!J5="","",IF(Input!J5=Call!J$1,1,0))</f>
        <v>1</v>
      </c>
      <c r="K5" s="3">
        <f>IF(Input!K5="","",IF(Input!K5=Call!K$1,1,0))</f>
        <v>1</v>
      </c>
      <c r="L5" s="3">
        <f>IF(Input!L5="","",IF(Input!L5=Call!L$1,1,0))</f>
        <v>1</v>
      </c>
      <c r="M5" s="3" t="str">
        <f>IF(Input!M5="","",IF(Input!M5=Call!M$1,1,0))</f>
        <v/>
      </c>
      <c r="N5" s="3">
        <f>IF(Input!N5="","",IF(Input!N5=Call!N$1,1,0))</f>
        <v>0</v>
      </c>
      <c r="O5" s="3">
        <f>IF(Input!O5="","",IF(Input!O5=Call!O$1,1,0))</f>
        <v>1</v>
      </c>
      <c r="P5" s="3">
        <f>IF(Input!P5="","",IF(Input!P5=Call!P$1,1,0))</f>
        <v>0</v>
      </c>
      <c r="Q5" s="3">
        <f>IF(Input!Q5="","",IF(Input!Q5=Call!Q$1,1,0))</f>
        <v>1</v>
      </c>
      <c r="R5" s="3">
        <f>IF(Input!R5="","",IF(Input!R5=Call!R$1,1,0))</f>
        <v>0</v>
      </c>
      <c r="S5" s="3">
        <f>IF(Input!S5="","",IF(Input!S5=Call!S$1,1,0))</f>
        <v>0</v>
      </c>
      <c r="T5" s="3">
        <f>IF(Input!T5="","",IF(Input!T5=Call!T$1,1,0))</f>
        <v>0</v>
      </c>
      <c r="U5" s="3" t="str">
        <f>IF(Input!U5="","",IF(Input!U5=Call!U$1,1,0))</f>
        <v/>
      </c>
      <c r="V5" s="3" t="str">
        <f>IF(Input!V5="","",IF(Input!V5=Call!V$1,1,0))</f>
        <v/>
      </c>
      <c r="W5" s="3" t="str">
        <f>IF(Input!W5="","",IF(Input!W5=Call!W$1,1,0))</f>
        <v/>
      </c>
      <c r="X5" s="3" t="str">
        <f>IF(Input!X5="","",IF(Input!X5=Call!X$1,1,0))</f>
        <v/>
      </c>
      <c r="Y5" s="3" t="str">
        <f>IF(Input!Y5="","",IF(Input!Y5=Call!Y$1,1,0))</f>
        <v/>
      </c>
      <c r="Z5" s="3" t="str">
        <f>IF(Input!Z5="","",IF(Input!Z5=Call!Z$1,1,0))</f>
        <v/>
      </c>
      <c r="AA5" s="3" t="str">
        <f>IF(Input!AA5="","",IF(Input!AA5=Call!AA$1,1,0))</f>
        <v/>
      </c>
      <c r="AB5" s="3" t="str">
        <f>IF(Input!AB5="","",IF(Input!AB5=Call!AB$1,1,0))</f>
        <v/>
      </c>
      <c r="AC5" s="3" t="str">
        <f>IF(Input!AC5="","",IF(Input!AC5=Call!AC$1,1,0))</f>
        <v/>
      </c>
      <c r="AD5" s="3" t="str">
        <f>IF(Input!AD5="","",IF(Input!AD5=Call!AD$1,1,0))</f>
        <v/>
      </c>
      <c r="AE5" s="3" t="str">
        <f>IF(Input!AE5="","",IF(Input!AE5=Call!AE$1,1,0))</f>
        <v/>
      </c>
      <c r="AF5" s="3" t="str">
        <f>IF(Input!AF5="","",IF(Input!AF5=Call!AF$1,1,0))</f>
        <v/>
      </c>
      <c r="AG5" s="3" t="str">
        <f>IF(Input!AG5="","",IF(Input!AG5=Call!AG$1,1,0))</f>
        <v/>
      </c>
      <c r="AH5" s="3" t="str">
        <f>IF(Input!AH5="","",IF(Input!AH5=Call!AH$1,1,0))</f>
        <v/>
      </c>
      <c r="AI5">
        <f t="shared" ref="AI5:AI68" si="2">IF(B5="","",SUM(E5,G5,I5,K5,M5,O5,Q5,S5,U5,W5,Y5,AA5,AC5,AE5,AG5))</f>
        <v>4</v>
      </c>
      <c r="AJ5">
        <f t="shared" ref="AJ5:AJ68" si="3">IF(B5="","",SUM(F5,H5,J5,L5,N5,P5,R5,T5,V5,X5,Z5,AB5,AD5,AF5,AH5))</f>
        <v>4</v>
      </c>
    </row>
    <row r="6" spans="1:36" x14ac:dyDescent="0.25">
      <c r="A6" s="3">
        <v>3</v>
      </c>
      <c r="B6" s="3" t="str">
        <f>IF(Input!B6="","",Input!B6)</f>
        <v>ИМЕ03</v>
      </c>
      <c r="C6" s="3">
        <f t="shared" si="0"/>
        <v>10</v>
      </c>
      <c r="D6" s="6">
        <f t="shared" si="1"/>
        <v>55.000000000000007</v>
      </c>
      <c r="E6" s="3" t="str">
        <f>IF(Input!E6="","",IF(Input!E6=Call!E$1,1,0))</f>
        <v/>
      </c>
      <c r="F6" s="3">
        <f>IF(Input!F6="","",IF(Input!F6=Call!F$1,1,0))</f>
        <v>1</v>
      </c>
      <c r="G6" s="3">
        <f>IF(Input!G6="","",IF(Input!G6=Call!G$1,1,0))</f>
        <v>0</v>
      </c>
      <c r="H6" s="3">
        <f>IF(Input!H6="","",IF(Input!H6=Call!H$1,1,0))</f>
        <v>1</v>
      </c>
      <c r="I6" s="3">
        <f>IF(Input!I6="","",IF(Input!I6=Call!I$1,1,0))</f>
        <v>1</v>
      </c>
      <c r="J6" s="3">
        <f>IF(Input!J6="","",IF(Input!J6=Call!J$1,1,0))</f>
        <v>0</v>
      </c>
      <c r="K6" s="3">
        <f>IF(Input!K6="","",IF(Input!K6=Call!K$1,1,0))</f>
        <v>1</v>
      </c>
      <c r="L6" s="3">
        <f>IF(Input!L6="","",IF(Input!L6=Call!L$1,1,0))</f>
        <v>1</v>
      </c>
      <c r="M6" s="3">
        <f>IF(Input!M6="","",IF(Input!M6=Call!M$1,1,0))</f>
        <v>1</v>
      </c>
      <c r="N6" s="3">
        <f>IF(Input!N6="","",IF(Input!N6=Call!N$1,1,0))</f>
        <v>1</v>
      </c>
      <c r="O6" s="3">
        <f>IF(Input!O6="","",IF(Input!O6=Call!O$1,1,0))</f>
        <v>1</v>
      </c>
      <c r="P6" s="3">
        <f>IF(Input!P6="","",IF(Input!P6=Call!P$1,1,0))</f>
        <v>0</v>
      </c>
      <c r="Q6" s="3">
        <f>IF(Input!Q6="","",IF(Input!Q6=Call!Q$1,1,0))</f>
        <v>1</v>
      </c>
      <c r="R6" s="3">
        <f>IF(Input!R6="","",IF(Input!R6=Call!R$1,1,0))</f>
        <v>0</v>
      </c>
      <c r="S6" s="3">
        <f>IF(Input!S6="","",IF(Input!S6=Call!S$1,1,0))</f>
        <v>0</v>
      </c>
      <c r="T6" s="3">
        <f>IF(Input!T6="","",IF(Input!T6=Call!T$1,1,0))</f>
        <v>1</v>
      </c>
      <c r="U6" s="3" t="str">
        <f>IF(Input!U6="","",IF(Input!U6=Call!U$1,1,0))</f>
        <v/>
      </c>
      <c r="V6" s="3" t="str">
        <f>IF(Input!V6="","",IF(Input!V6=Call!V$1,1,0))</f>
        <v/>
      </c>
      <c r="W6" s="3" t="str">
        <f>IF(Input!W6="","",IF(Input!W6=Call!W$1,1,0))</f>
        <v/>
      </c>
      <c r="X6" s="3" t="str">
        <f>IF(Input!X6="","",IF(Input!X6=Call!X$1,1,0))</f>
        <v/>
      </c>
      <c r="Y6" s="3" t="str">
        <f>IF(Input!Y6="","",IF(Input!Y6=Call!Y$1,1,0))</f>
        <v/>
      </c>
      <c r="Z6" s="3" t="str">
        <f>IF(Input!Z6="","",IF(Input!Z6=Call!Z$1,1,0))</f>
        <v/>
      </c>
      <c r="AA6" s="3" t="str">
        <f>IF(Input!AA6="","",IF(Input!AA6=Call!AA$1,1,0))</f>
        <v/>
      </c>
      <c r="AB6" s="3" t="str">
        <f>IF(Input!AB6="","",IF(Input!AB6=Call!AB$1,1,0))</f>
        <v/>
      </c>
      <c r="AC6" s="3" t="str">
        <f>IF(Input!AC6="","",IF(Input!AC6=Call!AC$1,1,0))</f>
        <v/>
      </c>
      <c r="AD6" s="3" t="str">
        <f>IF(Input!AD6="","",IF(Input!AD6=Call!AD$1,1,0))</f>
        <v/>
      </c>
      <c r="AE6" s="3" t="str">
        <f>IF(Input!AE6="","",IF(Input!AE6=Call!AE$1,1,0))</f>
        <v/>
      </c>
      <c r="AF6" s="3" t="str">
        <f>IF(Input!AF6="","",IF(Input!AF6=Call!AF$1,1,0))</f>
        <v/>
      </c>
      <c r="AG6" s="3" t="str">
        <f>IF(Input!AG6="","",IF(Input!AG6=Call!AG$1,1,0))</f>
        <v/>
      </c>
      <c r="AH6" s="3" t="str">
        <f>IF(Input!AH6="","",IF(Input!AH6=Call!AH$1,1,0))</f>
        <v/>
      </c>
      <c r="AI6">
        <f t="shared" si="2"/>
        <v>5</v>
      </c>
      <c r="AJ6">
        <f t="shared" si="3"/>
        <v>5</v>
      </c>
    </row>
    <row r="7" spans="1:36" x14ac:dyDescent="0.25">
      <c r="A7" s="3">
        <v>4</v>
      </c>
      <c r="B7" s="3" t="str">
        <f>IF(Input!B7="","",Input!B7)</f>
        <v>ИМЕ04</v>
      </c>
      <c r="C7" s="3">
        <f t="shared" si="0"/>
        <v>10</v>
      </c>
      <c r="D7" s="6">
        <f t="shared" si="1"/>
        <v>55.000000000000007</v>
      </c>
      <c r="E7" s="3">
        <f>IF(Input!E7="","",IF(Input!E7=Call!E$1,1,0))</f>
        <v>0</v>
      </c>
      <c r="F7" s="3" t="str">
        <f>IF(Input!F7="","",IF(Input!F7=Call!F$1,1,0))</f>
        <v/>
      </c>
      <c r="G7" s="3">
        <f>IF(Input!G7="","",IF(Input!G7=Call!G$1,1,0))</f>
        <v>0</v>
      </c>
      <c r="H7" s="3">
        <f>IF(Input!H7="","",IF(Input!H7=Call!H$1,1,0))</f>
        <v>1</v>
      </c>
      <c r="I7" s="3">
        <f>IF(Input!I7="","",IF(Input!I7=Call!I$1,1,0))</f>
        <v>1</v>
      </c>
      <c r="J7" s="3">
        <f>IF(Input!J7="","",IF(Input!J7=Call!J$1,1,0))</f>
        <v>1</v>
      </c>
      <c r="K7" s="3">
        <f>IF(Input!K7="","",IF(Input!K7=Call!K$1,1,0))</f>
        <v>1</v>
      </c>
      <c r="L7" s="3">
        <f>IF(Input!L7="","",IF(Input!L7=Call!L$1,1,0))</f>
        <v>1</v>
      </c>
      <c r="M7" s="3">
        <f>IF(Input!M7="","",IF(Input!M7=Call!M$1,1,0))</f>
        <v>1</v>
      </c>
      <c r="N7" s="3">
        <f>IF(Input!N7="","",IF(Input!N7=Call!N$1,1,0))</f>
        <v>1</v>
      </c>
      <c r="O7" s="3" t="str">
        <f>IF(Input!O7="","",IF(Input!O7=Call!O$1,1,0))</f>
        <v/>
      </c>
      <c r="P7" s="3">
        <f>IF(Input!P7="","",IF(Input!P7=Call!P$1,1,0))</f>
        <v>1</v>
      </c>
      <c r="Q7" s="3">
        <f>IF(Input!Q7="","",IF(Input!Q7=Call!Q$1,1,0))</f>
        <v>1</v>
      </c>
      <c r="R7" s="3">
        <f>IF(Input!R7="","",IF(Input!R7=Call!R$1,1,0))</f>
        <v>0</v>
      </c>
      <c r="S7" s="3">
        <f>IF(Input!S7="","",IF(Input!S7=Call!S$1,1,0))</f>
        <v>0</v>
      </c>
      <c r="T7" s="3">
        <f>IF(Input!T7="","",IF(Input!T7=Call!T$1,1,0))</f>
        <v>1</v>
      </c>
      <c r="U7" s="3" t="str">
        <f>IF(Input!U7="","",IF(Input!U7=Call!U$1,1,0))</f>
        <v/>
      </c>
      <c r="V7" s="3" t="str">
        <f>IF(Input!V7="","",IF(Input!V7=Call!V$1,1,0))</f>
        <v/>
      </c>
      <c r="W7" s="3" t="str">
        <f>IF(Input!W7="","",IF(Input!W7=Call!W$1,1,0))</f>
        <v/>
      </c>
      <c r="X7" s="3" t="str">
        <f>IF(Input!X7="","",IF(Input!X7=Call!X$1,1,0))</f>
        <v/>
      </c>
      <c r="Y7" s="3" t="str">
        <f>IF(Input!Y7="","",IF(Input!Y7=Call!Y$1,1,0))</f>
        <v/>
      </c>
      <c r="Z7" s="3" t="str">
        <f>IF(Input!Z7="","",IF(Input!Z7=Call!Z$1,1,0))</f>
        <v/>
      </c>
      <c r="AA7" s="3" t="str">
        <f>IF(Input!AA7="","",IF(Input!AA7=Call!AA$1,1,0))</f>
        <v/>
      </c>
      <c r="AB7" s="3" t="str">
        <f>IF(Input!AB7="","",IF(Input!AB7=Call!AB$1,1,0))</f>
        <v/>
      </c>
      <c r="AC7" s="3" t="str">
        <f>IF(Input!AC7="","",IF(Input!AC7=Call!AC$1,1,0))</f>
        <v/>
      </c>
      <c r="AD7" s="3" t="str">
        <f>IF(Input!AD7="","",IF(Input!AD7=Call!AD$1,1,0))</f>
        <v/>
      </c>
      <c r="AE7" s="3" t="str">
        <f>IF(Input!AE7="","",IF(Input!AE7=Call!AE$1,1,0))</f>
        <v/>
      </c>
      <c r="AF7" s="3" t="str">
        <f>IF(Input!AF7="","",IF(Input!AF7=Call!AF$1,1,0))</f>
        <v/>
      </c>
      <c r="AG7" s="3" t="str">
        <f>IF(Input!AG7="","",IF(Input!AG7=Call!AG$1,1,0))</f>
        <v/>
      </c>
      <c r="AH7" s="3" t="str">
        <f>IF(Input!AH7="","",IF(Input!AH7=Call!AH$1,1,0))</f>
        <v/>
      </c>
      <c r="AI7">
        <f t="shared" si="2"/>
        <v>4</v>
      </c>
      <c r="AJ7">
        <f t="shared" si="3"/>
        <v>6</v>
      </c>
    </row>
    <row r="8" spans="1:36" x14ac:dyDescent="0.25">
      <c r="A8" s="3">
        <v>5</v>
      </c>
      <c r="B8" s="3" t="str">
        <f>IF(Input!B8="","",Input!B8)</f>
        <v>ИМЕ05</v>
      </c>
      <c r="C8" s="3">
        <f t="shared" si="0"/>
        <v>10</v>
      </c>
      <c r="D8" s="6">
        <f t="shared" si="1"/>
        <v>55.000000000000007</v>
      </c>
      <c r="E8" s="3">
        <f>IF(Input!E8="","",IF(Input!E8=Call!E$1,1,0))</f>
        <v>1</v>
      </c>
      <c r="F8" s="3">
        <f>IF(Input!F8="","",IF(Input!F8=Call!F$1,1,0))</f>
        <v>0</v>
      </c>
      <c r="G8" s="3">
        <f>IF(Input!G8="","",IF(Input!G8=Call!G$1,1,0))</f>
        <v>1</v>
      </c>
      <c r="H8" s="3">
        <f>IF(Input!H8="","",IF(Input!H8=Call!H$1,1,0))</f>
        <v>1</v>
      </c>
      <c r="I8" s="3">
        <f>IF(Input!I8="","",IF(Input!I8=Call!I$1,1,0))</f>
        <v>1</v>
      </c>
      <c r="J8" s="3" t="str">
        <f>IF(Input!J8="","",IF(Input!J8=Call!J$1,1,0))</f>
        <v/>
      </c>
      <c r="K8" s="3">
        <f>IF(Input!K8="","",IF(Input!K8=Call!K$1,1,0))</f>
        <v>1</v>
      </c>
      <c r="L8" s="3">
        <f>IF(Input!L8="","",IF(Input!L8=Call!L$1,1,0))</f>
        <v>0</v>
      </c>
      <c r="M8" s="3">
        <f>IF(Input!M8="","",IF(Input!M8=Call!M$1,1,0))</f>
        <v>1</v>
      </c>
      <c r="N8" s="3">
        <f>IF(Input!N8="","",IF(Input!N8=Call!N$1,1,0))</f>
        <v>1</v>
      </c>
      <c r="O8" s="3">
        <f>IF(Input!O8="","",IF(Input!O8=Call!O$1,1,0))</f>
        <v>0</v>
      </c>
      <c r="P8" s="3">
        <f>IF(Input!P8="","",IF(Input!P8=Call!P$1,1,0))</f>
        <v>0</v>
      </c>
      <c r="Q8" s="3">
        <f>IF(Input!Q8="","",IF(Input!Q8=Call!Q$1,1,0))</f>
        <v>1</v>
      </c>
      <c r="R8" s="3">
        <f>IF(Input!R8="","",IF(Input!R8=Call!R$1,1,0))</f>
        <v>0</v>
      </c>
      <c r="S8" s="3">
        <f>IF(Input!S8="","",IF(Input!S8=Call!S$1,1,0))</f>
        <v>1</v>
      </c>
      <c r="T8" s="3">
        <f>IF(Input!T8="","",IF(Input!T8=Call!T$1,1,0))</f>
        <v>1</v>
      </c>
      <c r="U8" s="3" t="str">
        <f>IF(Input!U8="","",IF(Input!U8=Call!U$1,1,0))</f>
        <v/>
      </c>
      <c r="V8" s="3" t="str">
        <f>IF(Input!V8="","",IF(Input!V8=Call!V$1,1,0))</f>
        <v/>
      </c>
      <c r="W8" s="3" t="str">
        <f>IF(Input!W8="","",IF(Input!W8=Call!W$1,1,0))</f>
        <v/>
      </c>
      <c r="X8" s="3" t="str">
        <f>IF(Input!X8="","",IF(Input!X8=Call!X$1,1,0))</f>
        <v/>
      </c>
      <c r="Y8" s="3" t="str">
        <f>IF(Input!Y8="","",IF(Input!Y8=Call!Y$1,1,0))</f>
        <v/>
      </c>
      <c r="Z8" s="3" t="str">
        <f>IF(Input!Z8="","",IF(Input!Z8=Call!Z$1,1,0))</f>
        <v/>
      </c>
      <c r="AA8" s="3" t="str">
        <f>IF(Input!AA8="","",IF(Input!AA8=Call!AA$1,1,0))</f>
        <v/>
      </c>
      <c r="AB8" s="3" t="str">
        <f>IF(Input!AB8="","",IF(Input!AB8=Call!AB$1,1,0))</f>
        <v/>
      </c>
      <c r="AC8" s="3" t="str">
        <f>IF(Input!AC8="","",IF(Input!AC8=Call!AC$1,1,0))</f>
        <v/>
      </c>
      <c r="AD8" s="3" t="str">
        <f>IF(Input!AD8="","",IF(Input!AD8=Call!AD$1,1,0))</f>
        <v/>
      </c>
      <c r="AE8" s="3" t="str">
        <f>IF(Input!AE8="","",IF(Input!AE8=Call!AE$1,1,0))</f>
        <v/>
      </c>
      <c r="AF8" s="3" t="str">
        <f>IF(Input!AF8="","",IF(Input!AF8=Call!AF$1,1,0))</f>
        <v/>
      </c>
      <c r="AG8" s="3" t="str">
        <f>IF(Input!AG8="","",IF(Input!AG8=Call!AG$1,1,0))</f>
        <v/>
      </c>
      <c r="AH8" s="3" t="str">
        <f>IF(Input!AH8="","",IF(Input!AH8=Call!AH$1,1,0))</f>
        <v/>
      </c>
      <c r="AI8">
        <f t="shared" si="2"/>
        <v>7</v>
      </c>
      <c r="AJ8">
        <f t="shared" si="3"/>
        <v>3</v>
      </c>
    </row>
    <row r="9" spans="1:36" x14ac:dyDescent="0.25">
      <c r="A9" s="3">
        <v>6</v>
      </c>
      <c r="B9" s="3" t="str">
        <f>IF(Input!B9="","",Input!B9)</f>
        <v>ИМЕ06</v>
      </c>
      <c r="C9" s="3">
        <f t="shared" si="0"/>
        <v>7</v>
      </c>
      <c r="D9" s="6">
        <f t="shared" si="1"/>
        <v>5</v>
      </c>
      <c r="E9" s="3">
        <f>IF(Input!E9="","",IF(Input!E9=Call!E$1,1,0))</f>
        <v>0</v>
      </c>
      <c r="F9" s="3">
        <f>IF(Input!F9="","",IF(Input!F9=Call!F$1,1,0))</f>
        <v>0</v>
      </c>
      <c r="G9" s="3">
        <f>IF(Input!G9="","",IF(Input!G9=Call!G$1,1,0))</f>
        <v>0</v>
      </c>
      <c r="H9" s="3">
        <f>IF(Input!H9="","",IF(Input!H9=Call!H$1,1,0))</f>
        <v>0</v>
      </c>
      <c r="I9" s="3">
        <f>IF(Input!I9="","",IF(Input!I9=Call!I$1,1,0))</f>
        <v>1</v>
      </c>
      <c r="J9" s="3">
        <f>IF(Input!J9="","",IF(Input!J9=Call!J$1,1,0))</f>
        <v>1</v>
      </c>
      <c r="K9" s="3">
        <f>IF(Input!K9="","",IF(Input!K9=Call!K$1,1,0))</f>
        <v>1</v>
      </c>
      <c r="L9" s="3">
        <f>IF(Input!L9="","",IF(Input!L9=Call!L$1,1,0))</f>
        <v>1</v>
      </c>
      <c r="M9" s="3">
        <f>IF(Input!M9="","",IF(Input!M9=Call!M$1,1,0))</f>
        <v>1</v>
      </c>
      <c r="N9" s="3">
        <f>IF(Input!N9="","",IF(Input!N9=Call!N$1,1,0))</f>
        <v>1</v>
      </c>
      <c r="O9" s="3" t="str">
        <f>IF(Input!O9="","",IF(Input!O9=Call!O$1,1,0))</f>
        <v/>
      </c>
      <c r="P9" s="3">
        <f>IF(Input!P9="","",IF(Input!P9=Call!P$1,1,0))</f>
        <v>0</v>
      </c>
      <c r="Q9" s="3">
        <f>IF(Input!Q9="","",IF(Input!Q9=Call!Q$1,1,0))</f>
        <v>1</v>
      </c>
      <c r="R9" s="3">
        <f>IF(Input!R9="","",IF(Input!R9=Call!R$1,1,0))</f>
        <v>0</v>
      </c>
      <c r="S9" s="3">
        <f>IF(Input!S9="","",IF(Input!S9=Call!S$1,1,0))</f>
        <v>0</v>
      </c>
      <c r="T9" s="3">
        <f>IF(Input!T9="","",IF(Input!T9=Call!T$1,1,0))</f>
        <v>0</v>
      </c>
      <c r="U9" s="3" t="str">
        <f>IF(Input!U9="","",IF(Input!U9=Call!U$1,1,0))</f>
        <v/>
      </c>
      <c r="V9" s="3" t="str">
        <f>IF(Input!V9="","",IF(Input!V9=Call!V$1,1,0))</f>
        <v/>
      </c>
      <c r="W9" s="3" t="str">
        <f>IF(Input!W9="","",IF(Input!W9=Call!W$1,1,0))</f>
        <v/>
      </c>
      <c r="X9" s="3" t="str">
        <f>IF(Input!X9="","",IF(Input!X9=Call!X$1,1,0))</f>
        <v/>
      </c>
      <c r="Y9" s="3" t="str">
        <f>IF(Input!Y9="","",IF(Input!Y9=Call!Y$1,1,0))</f>
        <v/>
      </c>
      <c r="Z9" s="3" t="str">
        <f>IF(Input!Z9="","",IF(Input!Z9=Call!Z$1,1,0))</f>
        <v/>
      </c>
      <c r="AA9" s="3" t="str">
        <f>IF(Input!AA9="","",IF(Input!AA9=Call!AA$1,1,0))</f>
        <v/>
      </c>
      <c r="AB9" s="3" t="str">
        <f>IF(Input!AB9="","",IF(Input!AB9=Call!AB$1,1,0))</f>
        <v/>
      </c>
      <c r="AC9" s="3" t="str">
        <f>IF(Input!AC9="","",IF(Input!AC9=Call!AC$1,1,0))</f>
        <v/>
      </c>
      <c r="AD9" s="3" t="str">
        <f>IF(Input!AD9="","",IF(Input!AD9=Call!AD$1,1,0))</f>
        <v/>
      </c>
      <c r="AE9" s="3" t="str">
        <f>IF(Input!AE9="","",IF(Input!AE9=Call!AE$1,1,0))</f>
        <v/>
      </c>
      <c r="AF9" s="3" t="str">
        <f>IF(Input!AF9="","",IF(Input!AF9=Call!AF$1,1,0))</f>
        <v/>
      </c>
      <c r="AG9" s="3" t="str">
        <f>IF(Input!AG9="","",IF(Input!AG9=Call!AG$1,1,0))</f>
        <v/>
      </c>
      <c r="AH9" s="3" t="str">
        <f>IF(Input!AH9="","",IF(Input!AH9=Call!AH$1,1,0))</f>
        <v/>
      </c>
      <c r="AI9">
        <f t="shared" si="2"/>
        <v>4</v>
      </c>
      <c r="AJ9">
        <f t="shared" si="3"/>
        <v>3</v>
      </c>
    </row>
    <row r="10" spans="1:36" x14ac:dyDescent="0.25">
      <c r="A10" s="3">
        <v>7</v>
      </c>
      <c r="B10" s="3" t="str">
        <f>IF(Input!B10="","",Input!B10)</f>
        <v>ИМЕ07</v>
      </c>
      <c r="C10" s="3">
        <f t="shared" si="0"/>
        <v>11</v>
      </c>
      <c r="D10" s="6">
        <f t="shared" si="1"/>
        <v>85</v>
      </c>
      <c r="E10" s="3">
        <f>IF(Input!E10="","",IF(Input!E10=Call!E$1,1,0))</f>
        <v>1</v>
      </c>
      <c r="F10" s="3">
        <f>IF(Input!F10="","",IF(Input!F10=Call!F$1,1,0))</f>
        <v>1</v>
      </c>
      <c r="G10" s="3" t="str">
        <f>IF(Input!G10="","",IF(Input!G10=Call!G$1,1,0))</f>
        <v/>
      </c>
      <c r="H10" s="3">
        <f>IF(Input!H10="","",IF(Input!H10=Call!H$1,1,0))</f>
        <v>1</v>
      </c>
      <c r="I10" s="3">
        <f>IF(Input!I10="","",IF(Input!I10=Call!I$1,1,0))</f>
        <v>1</v>
      </c>
      <c r="J10" s="3">
        <f>IF(Input!J10="","",IF(Input!J10=Call!J$1,1,0))</f>
        <v>1</v>
      </c>
      <c r="K10" s="3">
        <f>IF(Input!K10="","",IF(Input!K10=Call!K$1,1,0))</f>
        <v>1</v>
      </c>
      <c r="L10" s="3">
        <f>IF(Input!L10="","",IF(Input!L10=Call!L$1,1,0))</f>
        <v>1</v>
      </c>
      <c r="M10" s="3">
        <f>IF(Input!M10="","",IF(Input!M10=Call!M$1,1,0))</f>
        <v>1</v>
      </c>
      <c r="N10" s="3">
        <f>IF(Input!N10="","",IF(Input!N10=Call!N$1,1,0))</f>
        <v>0</v>
      </c>
      <c r="O10" s="3">
        <f>IF(Input!O10="","",IF(Input!O10=Call!O$1,1,0))</f>
        <v>1</v>
      </c>
      <c r="P10" s="3">
        <f>IF(Input!P10="","",IF(Input!P10=Call!P$1,1,0))</f>
        <v>0</v>
      </c>
      <c r="Q10" s="3">
        <f>IF(Input!Q10="","",IF(Input!Q10=Call!Q$1,1,0))</f>
        <v>1</v>
      </c>
      <c r="R10" s="3">
        <f>IF(Input!R10="","",IF(Input!R10=Call!R$1,1,0))</f>
        <v>0</v>
      </c>
      <c r="S10" s="3">
        <f>IF(Input!S10="","",IF(Input!S10=Call!S$1,1,0))</f>
        <v>0</v>
      </c>
      <c r="T10" s="3">
        <f>IF(Input!T10="","",IF(Input!T10=Call!T$1,1,0))</f>
        <v>1</v>
      </c>
      <c r="U10" s="3" t="str">
        <f>IF(Input!U10="","",IF(Input!U10=Call!U$1,1,0))</f>
        <v/>
      </c>
      <c r="V10" s="3" t="str">
        <f>IF(Input!V10="","",IF(Input!V10=Call!V$1,1,0))</f>
        <v/>
      </c>
      <c r="W10" s="3" t="str">
        <f>IF(Input!W10="","",IF(Input!W10=Call!W$1,1,0))</f>
        <v/>
      </c>
      <c r="X10" s="3" t="str">
        <f>IF(Input!X10="","",IF(Input!X10=Call!X$1,1,0))</f>
        <v/>
      </c>
      <c r="Y10" s="3" t="str">
        <f>IF(Input!Y10="","",IF(Input!Y10=Call!Y$1,1,0))</f>
        <v/>
      </c>
      <c r="Z10" s="3" t="str">
        <f>IF(Input!Z10="","",IF(Input!Z10=Call!Z$1,1,0))</f>
        <v/>
      </c>
      <c r="AA10" s="3" t="str">
        <f>IF(Input!AA10="","",IF(Input!AA10=Call!AA$1,1,0))</f>
        <v/>
      </c>
      <c r="AB10" s="3" t="str">
        <f>IF(Input!AB10="","",IF(Input!AB10=Call!AB$1,1,0))</f>
        <v/>
      </c>
      <c r="AC10" s="3" t="str">
        <f>IF(Input!AC10="","",IF(Input!AC10=Call!AC$1,1,0))</f>
        <v/>
      </c>
      <c r="AD10" s="3" t="str">
        <f>IF(Input!AD10="","",IF(Input!AD10=Call!AD$1,1,0))</f>
        <v/>
      </c>
      <c r="AE10" s="3" t="str">
        <f>IF(Input!AE10="","",IF(Input!AE10=Call!AE$1,1,0))</f>
        <v/>
      </c>
      <c r="AF10" s="3" t="str">
        <f>IF(Input!AF10="","",IF(Input!AF10=Call!AF$1,1,0))</f>
        <v/>
      </c>
      <c r="AG10" s="3" t="str">
        <f>IF(Input!AG10="","",IF(Input!AG10=Call!AG$1,1,0))</f>
        <v/>
      </c>
      <c r="AH10" s="3" t="str">
        <f>IF(Input!AH10="","",IF(Input!AH10=Call!AH$1,1,0))</f>
        <v/>
      </c>
      <c r="AI10">
        <f t="shared" si="2"/>
        <v>6</v>
      </c>
      <c r="AJ10">
        <f t="shared" si="3"/>
        <v>5</v>
      </c>
    </row>
    <row r="11" spans="1:36" x14ac:dyDescent="0.25">
      <c r="A11" s="3">
        <v>8</v>
      </c>
      <c r="B11" s="3" t="str">
        <f>IF(Input!B11="","",Input!B11)</f>
        <v>ИМЕ08</v>
      </c>
      <c r="C11" s="3">
        <f t="shared" si="0"/>
        <v>7</v>
      </c>
      <c r="D11" s="6">
        <f t="shared" si="1"/>
        <v>5</v>
      </c>
      <c r="E11" s="3">
        <f>IF(Input!E11="","",IF(Input!E11=Call!E$1,1,0))</f>
        <v>0</v>
      </c>
      <c r="F11" s="3">
        <f>IF(Input!F11="","",IF(Input!F11=Call!F$1,1,0))</f>
        <v>1</v>
      </c>
      <c r="G11" s="3">
        <f>IF(Input!G11="","",IF(Input!G11=Call!G$1,1,0))</f>
        <v>0</v>
      </c>
      <c r="H11" s="3">
        <f>IF(Input!H11="","",IF(Input!H11=Call!H$1,1,0))</f>
        <v>0</v>
      </c>
      <c r="I11" s="3">
        <f>IF(Input!I11="","",IF(Input!I11=Call!I$1,1,0))</f>
        <v>1</v>
      </c>
      <c r="J11" s="3">
        <f>IF(Input!J11="","",IF(Input!J11=Call!J$1,1,0))</f>
        <v>0</v>
      </c>
      <c r="K11" s="3">
        <f>IF(Input!K11="","",IF(Input!K11=Call!K$1,1,0))</f>
        <v>1</v>
      </c>
      <c r="L11" s="3">
        <f>IF(Input!L11="","",IF(Input!L11=Call!L$1,1,0))</f>
        <v>1</v>
      </c>
      <c r="M11" s="3">
        <f>IF(Input!M11="","",IF(Input!M11=Call!M$1,1,0))</f>
        <v>1</v>
      </c>
      <c r="N11" s="3">
        <f>IF(Input!N11="","",IF(Input!N11=Call!N$1,1,0))</f>
        <v>1</v>
      </c>
      <c r="O11" s="3">
        <f>IF(Input!O11="","",IF(Input!O11=Call!O$1,1,0))</f>
        <v>0</v>
      </c>
      <c r="P11" s="3">
        <f>IF(Input!P11="","",IF(Input!P11=Call!P$1,1,0))</f>
        <v>0</v>
      </c>
      <c r="Q11" s="3">
        <f>IF(Input!Q11="","",IF(Input!Q11=Call!Q$1,1,0))</f>
        <v>1</v>
      </c>
      <c r="R11" s="3">
        <f>IF(Input!R11="","",IF(Input!R11=Call!R$1,1,0))</f>
        <v>0</v>
      </c>
      <c r="S11" s="3">
        <f>IF(Input!S11="","",IF(Input!S11=Call!S$1,1,0))</f>
        <v>0</v>
      </c>
      <c r="T11" s="3">
        <f>IF(Input!T11="","",IF(Input!T11=Call!T$1,1,0))</f>
        <v>0</v>
      </c>
      <c r="U11" s="3" t="str">
        <f>IF(Input!U11="","",IF(Input!U11=Call!U$1,1,0))</f>
        <v/>
      </c>
      <c r="V11" s="3" t="str">
        <f>IF(Input!V11="","",IF(Input!V11=Call!V$1,1,0))</f>
        <v/>
      </c>
      <c r="W11" s="3" t="str">
        <f>IF(Input!W11="","",IF(Input!W11=Call!W$1,1,0))</f>
        <v/>
      </c>
      <c r="X11" s="3" t="str">
        <f>IF(Input!X11="","",IF(Input!X11=Call!X$1,1,0))</f>
        <v/>
      </c>
      <c r="Y11" s="3" t="str">
        <f>IF(Input!Y11="","",IF(Input!Y11=Call!Y$1,1,0))</f>
        <v/>
      </c>
      <c r="Z11" s="3" t="str">
        <f>IF(Input!Z11="","",IF(Input!Z11=Call!Z$1,1,0))</f>
        <v/>
      </c>
      <c r="AA11" s="3" t="str">
        <f>IF(Input!AA11="","",IF(Input!AA11=Call!AA$1,1,0))</f>
        <v/>
      </c>
      <c r="AB11" s="3" t="str">
        <f>IF(Input!AB11="","",IF(Input!AB11=Call!AB$1,1,0))</f>
        <v/>
      </c>
      <c r="AC11" s="3" t="str">
        <f>IF(Input!AC11="","",IF(Input!AC11=Call!AC$1,1,0))</f>
        <v/>
      </c>
      <c r="AD11" s="3" t="str">
        <f>IF(Input!AD11="","",IF(Input!AD11=Call!AD$1,1,0))</f>
        <v/>
      </c>
      <c r="AE11" s="3" t="str">
        <f>IF(Input!AE11="","",IF(Input!AE11=Call!AE$1,1,0))</f>
        <v/>
      </c>
      <c r="AF11" s="3" t="str">
        <f>IF(Input!AF11="","",IF(Input!AF11=Call!AF$1,1,0))</f>
        <v/>
      </c>
      <c r="AG11" s="3" t="str">
        <f>IF(Input!AG11="","",IF(Input!AG11=Call!AG$1,1,0))</f>
        <v/>
      </c>
      <c r="AH11" s="3" t="str">
        <f>IF(Input!AH11="","",IF(Input!AH11=Call!AH$1,1,0))</f>
        <v/>
      </c>
      <c r="AI11">
        <f t="shared" si="2"/>
        <v>4</v>
      </c>
      <c r="AJ11">
        <f t="shared" si="3"/>
        <v>3</v>
      </c>
    </row>
    <row r="12" spans="1:36" x14ac:dyDescent="0.25">
      <c r="A12" s="3">
        <v>9</v>
      </c>
      <c r="B12" s="3" t="str">
        <f>IF(Input!B12="","",Input!B12)</f>
        <v>ИМЕ09</v>
      </c>
      <c r="C12" s="3">
        <f t="shared" si="0"/>
        <v>8</v>
      </c>
      <c r="D12" s="6">
        <f t="shared" si="1"/>
        <v>18.333333333333332</v>
      </c>
      <c r="E12" s="3">
        <f>IF(Input!E12="","",IF(Input!E12=Call!E$1,1,0))</f>
        <v>1</v>
      </c>
      <c r="F12" s="3" t="str">
        <f>IF(Input!F12="","",IF(Input!F12=Call!F$1,1,0))</f>
        <v/>
      </c>
      <c r="G12" s="3">
        <f>IF(Input!G12="","",IF(Input!G12=Call!G$1,1,0))</f>
        <v>0</v>
      </c>
      <c r="H12" s="3">
        <f>IF(Input!H12="","",IF(Input!H12=Call!H$1,1,0))</f>
        <v>0</v>
      </c>
      <c r="I12" s="3">
        <f>IF(Input!I12="","",IF(Input!I12=Call!I$1,1,0))</f>
        <v>1</v>
      </c>
      <c r="J12" s="3">
        <f>IF(Input!J12="","",IF(Input!J12=Call!J$1,1,0))</f>
        <v>1</v>
      </c>
      <c r="K12" s="3">
        <f>IF(Input!K12="","",IF(Input!K12=Call!K$1,1,0))</f>
        <v>1</v>
      </c>
      <c r="L12" s="3">
        <f>IF(Input!L12="","",IF(Input!L12=Call!L$1,1,0))</f>
        <v>1</v>
      </c>
      <c r="M12" s="3" t="str">
        <f>IF(Input!M12="","",IF(Input!M12=Call!M$1,1,0))</f>
        <v/>
      </c>
      <c r="N12" s="3">
        <f>IF(Input!N12="","",IF(Input!N12=Call!N$1,1,0))</f>
        <v>0</v>
      </c>
      <c r="O12" s="3">
        <f>IF(Input!O12="","",IF(Input!O12=Call!O$1,1,0))</f>
        <v>1</v>
      </c>
      <c r="P12" s="3">
        <f>IF(Input!P12="","",IF(Input!P12=Call!P$1,1,0))</f>
        <v>0</v>
      </c>
      <c r="Q12" s="3">
        <f>IF(Input!Q12="","",IF(Input!Q12=Call!Q$1,1,0))</f>
        <v>1</v>
      </c>
      <c r="R12" s="3">
        <f>IF(Input!R12="","",IF(Input!R12=Call!R$1,1,0))</f>
        <v>0</v>
      </c>
      <c r="S12" s="3">
        <f>IF(Input!S12="","",IF(Input!S12=Call!S$1,1,0))</f>
        <v>0</v>
      </c>
      <c r="T12" s="3">
        <f>IF(Input!T12="","",IF(Input!T12=Call!T$1,1,0))</f>
        <v>1</v>
      </c>
      <c r="U12" s="3" t="str">
        <f>IF(Input!U12="","",IF(Input!U12=Call!U$1,1,0))</f>
        <v/>
      </c>
      <c r="V12" s="3" t="str">
        <f>IF(Input!V12="","",IF(Input!V12=Call!V$1,1,0))</f>
        <v/>
      </c>
      <c r="W12" s="3" t="str">
        <f>IF(Input!W12="","",IF(Input!W12=Call!W$1,1,0))</f>
        <v/>
      </c>
      <c r="X12" s="3" t="str">
        <f>IF(Input!X12="","",IF(Input!X12=Call!X$1,1,0))</f>
        <v/>
      </c>
      <c r="Y12" s="3" t="str">
        <f>IF(Input!Y12="","",IF(Input!Y12=Call!Y$1,1,0))</f>
        <v/>
      </c>
      <c r="Z12" s="3" t="str">
        <f>IF(Input!Z12="","",IF(Input!Z12=Call!Z$1,1,0))</f>
        <v/>
      </c>
      <c r="AA12" s="3" t="str">
        <f>IF(Input!AA12="","",IF(Input!AA12=Call!AA$1,1,0))</f>
        <v/>
      </c>
      <c r="AB12" s="3" t="str">
        <f>IF(Input!AB12="","",IF(Input!AB12=Call!AB$1,1,0))</f>
        <v/>
      </c>
      <c r="AC12" s="3" t="str">
        <f>IF(Input!AC12="","",IF(Input!AC12=Call!AC$1,1,0))</f>
        <v/>
      </c>
      <c r="AD12" s="3" t="str">
        <f>IF(Input!AD12="","",IF(Input!AD12=Call!AD$1,1,0))</f>
        <v/>
      </c>
      <c r="AE12" s="3" t="str">
        <f>IF(Input!AE12="","",IF(Input!AE12=Call!AE$1,1,0))</f>
        <v/>
      </c>
      <c r="AF12" s="3" t="str">
        <f>IF(Input!AF12="","",IF(Input!AF12=Call!AF$1,1,0))</f>
        <v/>
      </c>
      <c r="AG12" s="3" t="str">
        <f>IF(Input!AG12="","",IF(Input!AG12=Call!AG$1,1,0))</f>
        <v/>
      </c>
      <c r="AH12" s="3" t="str">
        <f>IF(Input!AH12="","",IF(Input!AH12=Call!AH$1,1,0))</f>
        <v/>
      </c>
      <c r="AI12">
        <f t="shared" si="2"/>
        <v>5</v>
      </c>
      <c r="AJ12">
        <f t="shared" si="3"/>
        <v>3</v>
      </c>
    </row>
    <row r="13" spans="1:36" x14ac:dyDescent="0.25">
      <c r="A13" s="3">
        <v>10</v>
      </c>
      <c r="B13" s="3" t="str">
        <f>IF(Input!B13="","",Input!B13)</f>
        <v>ИМЕ10</v>
      </c>
      <c r="C13" s="3">
        <f t="shared" si="0"/>
        <v>8</v>
      </c>
      <c r="D13" s="6">
        <f t="shared" si="1"/>
        <v>18.333333333333332</v>
      </c>
      <c r="E13" s="3">
        <f>IF(Input!E13="","",IF(Input!E13=Call!E$1,1,0))</f>
        <v>1</v>
      </c>
      <c r="F13" s="3">
        <f>IF(Input!F13="","",IF(Input!F13=Call!F$1,1,0))</f>
        <v>1</v>
      </c>
      <c r="G13" s="3">
        <f>IF(Input!G13="","",IF(Input!G13=Call!G$1,1,0))</f>
        <v>0</v>
      </c>
      <c r="H13" s="3">
        <f>IF(Input!H13="","",IF(Input!H13=Call!H$1,1,0))</f>
        <v>1</v>
      </c>
      <c r="I13" s="3">
        <f>IF(Input!I13="","",IF(Input!I13=Call!I$1,1,0))</f>
        <v>0</v>
      </c>
      <c r="J13" s="3">
        <f>IF(Input!J13="","",IF(Input!J13=Call!J$1,1,0))</f>
        <v>0</v>
      </c>
      <c r="K13" s="3">
        <f>IF(Input!K13="","",IF(Input!K13=Call!K$1,1,0))</f>
        <v>0</v>
      </c>
      <c r="L13" s="3">
        <f>IF(Input!L13="","",IF(Input!L13=Call!L$1,1,0))</f>
        <v>1</v>
      </c>
      <c r="M13" s="3">
        <f>IF(Input!M13="","",IF(Input!M13=Call!M$1,1,0))</f>
        <v>0</v>
      </c>
      <c r="N13" s="3">
        <f>IF(Input!N13="","",IF(Input!N13=Call!N$1,1,0))</f>
        <v>1</v>
      </c>
      <c r="O13" s="3">
        <f>IF(Input!O13="","",IF(Input!O13=Call!O$1,1,0))</f>
        <v>1</v>
      </c>
      <c r="P13" s="3">
        <f>IF(Input!P13="","",IF(Input!P13=Call!P$1,1,0))</f>
        <v>0</v>
      </c>
      <c r="Q13" s="3" t="str">
        <f>IF(Input!Q13="","",IF(Input!Q13=Call!Q$1,1,0))</f>
        <v/>
      </c>
      <c r="R13" s="3">
        <f>IF(Input!R13="","",IF(Input!R13=Call!R$1,1,0))</f>
        <v>0</v>
      </c>
      <c r="S13" s="3">
        <f>IF(Input!S13="","",IF(Input!S13=Call!S$1,1,0))</f>
        <v>1</v>
      </c>
      <c r="T13" s="3">
        <f>IF(Input!T13="","",IF(Input!T13=Call!T$1,1,0))</f>
        <v>1</v>
      </c>
      <c r="U13" s="3" t="str">
        <f>IF(Input!U13="","",IF(Input!U13=Call!U$1,1,0))</f>
        <v/>
      </c>
      <c r="V13" s="3" t="str">
        <f>IF(Input!V13="","",IF(Input!V13=Call!V$1,1,0))</f>
        <v/>
      </c>
      <c r="W13" s="3" t="str">
        <f>IF(Input!W13="","",IF(Input!W13=Call!W$1,1,0))</f>
        <v/>
      </c>
      <c r="X13" s="3" t="str">
        <f>IF(Input!X13="","",IF(Input!X13=Call!X$1,1,0))</f>
        <v/>
      </c>
      <c r="Y13" s="3" t="str">
        <f>IF(Input!Y13="","",IF(Input!Y13=Call!Y$1,1,0))</f>
        <v/>
      </c>
      <c r="Z13" s="3" t="str">
        <f>IF(Input!Z13="","",IF(Input!Z13=Call!Z$1,1,0))</f>
        <v/>
      </c>
      <c r="AA13" s="3" t="str">
        <f>IF(Input!AA13="","",IF(Input!AA13=Call!AA$1,1,0))</f>
        <v/>
      </c>
      <c r="AB13" s="3" t="str">
        <f>IF(Input!AB13="","",IF(Input!AB13=Call!AB$1,1,0))</f>
        <v/>
      </c>
      <c r="AC13" s="3" t="str">
        <f>IF(Input!AC13="","",IF(Input!AC13=Call!AC$1,1,0))</f>
        <v/>
      </c>
      <c r="AD13" s="3" t="str">
        <f>IF(Input!AD13="","",IF(Input!AD13=Call!AD$1,1,0))</f>
        <v/>
      </c>
      <c r="AE13" s="3" t="str">
        <f>IF(Input!AE13="","",IF(Input!AE13=Call!AE$1,1,0))</f>
        <v/>
      </c>
      <c r="AF13" s="3" t="str">
        <f>IF(Input!AF13="","",IF(Input!AF13=Call!AF$1,1,0))</f>
        <v/>
      </c>
      <c r="AG13" s="3" t="str">
        <f>IF(Input!AG13="","",IF(Input!AG13=Call!AG$1,1,0))</f>
        <v/>
      </c>
      <c r="AH13" s="3" t="str">
        <f>IF(Input!AH13="","",IF(Input!AH13=Call!AH$1,1,0))</f>
        <v/>
      </c>
      <c r="AI13">
        <f t="shared" si="2"/>
        <v>3</v>
      </c>
      <c r="AJ13">
        <f t="shared" si="3"/>
        <v>5</v>
      </c>
    </row>
    <row r="14" spans="1:36" x14ac:dyDescent="0.25">
      <c r="A14" s="3">
        <v>11</v>
      </c>
      <c r="B14" s="3" t="str">
        <f>IF(Input!B14="","",Input!B14)</f>
        <v>ИМЕ11</v>
      </c>
      <c r="C14" s="3">
        <f t="shared" si="0"/>
        <v>11</v>
      </c>
      <c r="D14" s="6">
        <f t="shared" si="1"/>
        <v>85</v>
      </c>
      <c r="E14" s="3">
        <f>IF(Input!E14="","",IF(Input!E14=Call!E$1,1,0))</f>
        <v>1</v>
      </c>
      <c r="F14" s="3">
        <f>IF(Input!F14="","",IF(Input!F14=Call!F$1,1,0))</f>
        <v>1</v>
      </c>
      <c r="G14" s="3">
        <f>IF(Input!G14="","",IF(Input!G14=Call!G$1,1,0))</f>
        <v>0</v>
      </c>
      <c r="H14" s="3">
        <f>IF(Input!H14="","",IF(Input!H14=Call!H$1,1,0))</f>
        <v>0</v>
      </c>
      <c r="I14" s="3">
        <f>IF(Input!I14="","",IF(Input!I14=Call!I$1,1,0))</f>
        <v>1</v>
      </c>
      <c r="J14" s="3">
        <f>IF(Input!J14="","",IF(Input!J14=Call!J$1,1,0))</f>
        <v>1</v>
      </c>
      <c r="K14" s="3">
        <f>IF(Input!K14="","",IF(Input!K14=Call!K$1,1,0))</f>
        <v>1</v>
      </c>
      <c r="L14" s="3">
        <f>IF(Input!L14="","",IF(Input!L14=Call!L$1,1,0))</f>
        <v>1</v>
      </c>
      <c r="M14" s="3">
        <f>IF(Input!M14="","",IF(Input!M14=Call!M$1,1,0))</f>
        <v>1</v>
      </c>
      <c r="N14" s="3">
        <f>IF(Input!N14="","",IF(Input!N14=Call!N$1,1,0))</f>
        <v>1</v>
      </c>
      <c r="O14" s="3">
        <f>IF(Input!O14="","",IF(Input!O14=Call!O$1,1,0))</f>
        <v>1</v>
      </c>
      <c r="P14" s="3">
        <f>IF(Input!P14="","",IF(Input!P14=Call!P$1,1,0))</f>
        <v>0</v>
      </c>
      <c r="Q14" s="3">
        <f>IF(Input!Q14="","",IF(Input!Q14=Call!Q$1,1,0))</f>
        <v>1</v>
      </c>
      <c r="R14" s="3">
        <f>IF(Input!R14="","",IF(Input!R14=Call!R$1,1,0))</f>
        <v>0</v>
      </c>
      <c r="S14" s="3">
        <f>IF(Input!S14="","",IF(Input!S14=Call!S$1,1,0))</f>
        <v>0</v>
      </c>
      <c r="T14" s="3">
        <f>IF(Input!T14="","",IF(Input!T14=Call!T$1,1,0))</f>
        <v>1</v>
      </c>
      <c r="U14" s="3" t="str">
        <f>IF(Input!U14="","",IF(Input!U14=Call!U$1,1,0))</f>
        <v/>
      </c>
      <c r="V14" s="3" t="str">
        <f>IF(Input!V14="","",IF(Input!V14=Call!V$1,1,0))</f>
        <v/>
      </c>
      <c r="W14" s="3" t="str">
        <f>IF(Input!W14="","",IF(Input!W14=Call!W$1,1,0))</f>
        <v/>
      </c>
      <c r="X14" s="3" t="str">
        <f>IF(Input!X14="","",IF(Input!X14=Call!X$1,1,0))</f>
        <v/>
      </c>
      <c r="Y14" s="3" t="str">
        <f>IF(Input!Y14="","",IF(Input!Y14=Call!Y$1,1,0))</f>
        <v/>
      </c>
      <c r="Z14" s="3" t="str">
        <f>IF(Input!Z14="","",IF(Input!Z14=Call!Z$1,1,0))</f>
        <v/>
      </c>
      <c r="AA14" s="3" t="str">
        <f>IF(Input!AA14="","",IF(Input!AA14=Call!AA$1,1,0))</f>
        <v/>
      </c>
      <c r="AB14" s="3" t="str">
        <f>IF(Input!AB14="","",IF(Input!AB14=Call!AB$1,1,0))</f>
        <v/>
      </c>
      <c r="AC14" s="3" t="str">
        <f>IF(Input!AC14="","",IF(Input!AC14=Call!AC$1,1,0))</f>
        <v/>
      </c>
      <c r="AD14" s="3" t="str">
        <f>IF(Input!AD14="","",IF(Input!AD14=Call!AD$1,1,0))</f>
        <v/>
      </c>
      <c r="AE14" s="3" t="str">
        <f>IF(Input!AE14="","",IF(Input!AE14=Call!AE$1,1,0))</f>
        <v/>
      </c>
      <c r="AF14" s="3" t="str">
        <f>IF(Input!AF14="","",IF(Input!AF14=Call!AF$1,1,0))</f>
        <v/>
      </c>
      <c r="AG14" s="3" t="str">
        <f>IF(Input!AG14="","",IF(Input!AG14=Call!AG$1,1,0))</f>
        <v/>
      </c>
      <c r="AH14" s="3" t="str">
        <f>IF(Input!AH14="","",IF(Input!AH14=Call!AH$1,1,0))</f>
        <v/>
      </c>
      <c r="AI14">
        <f t="shared" si="2"/>
        <v>6</v>
      </c>
      <c r="AJ14">
        <f t="shared" si="3"/>
        <v>5</v>
      </c>
    </row>
    <row r="15" spans="1:36" x14ac:dyDescent="0.25">
      <c r="A15" s="3">
        <v>12</v>
      </c>
      <c r="B15" s="3" t="str">
        <f>IF(Input!B15="","",Input!B15)</f>
        <v>ИМЕ12</v>
      </c>
      <c r="C15" s="3">
        <f t="shared" si="0"/>
        <v>9</v>
      </c>
      <c r="D15" s="6">
        <f t="shared" si="1"/>
        <v>31.666666666666664</v>
      </c>
      <c r="E15" s="3">
        <f>IF(Input!E15="","",IF(Input!E15=Call!E$1,1,0))</f>
        <v>0</v>
      </c>
      <c r="F15" s="3">
        <f>IF(Input!F15="","",IF(Input!F15=Call!F$1,1,0))</f>
        <v>1</v>
      </c>
      <c r="G15" s="3">
        <f>IF(Input!G15="","",IF(Input!G15=Call!G$1,1,0))</f>
        <v>0</v>
      </c>
      <c r="H15" s="3">
        <f>IF(Input!H15="","",IF(Input!H15=Call!H$1,1,0))</f>
        <v>1</v>
      </c>
      <c r="I15" s="3">
        <f>IF(Input!I15="","",IF(Input!I15=Call!I$1,1,0))</f>
        <v>0</v>
      </c>
      <c r="J15" s="3">
        <f>IF(Input!J15="","",IF(Input!J15=Call!J$1,1,0))</f>
        <v>1</v>
      </c>
      <c r="K15" s="3">
        <f>IF(Input!K15="","",IF(Input!K15=Call!K$1,1,0))</f>
        <v>1</v>
      </c>
      <c r="L15" s="3">
        <f>IF(Input!L15="","",IF(Input!L15=Call!L$1,1,0))</f>
        <v>1</v>
      </c>
      <c r="M15" s="3">
        <f>IF(Input!M15="","",IF(Input!M15=Call!M$1,1,0))</f>
        <v>0</v>
      </c>
      <c r="N15" s="3">
        <f>IF(Input!N15="","",IF(Input!N15=Call!N$1,1,0))</f>
        <v>1</v>
      </c>
      <c r="O15" s="3">
        <f>IF(Input!O15="","",IF(Input!O15=Call!O$1,1,0))</f>
        <v>1</v>
      </c>
      <c r="P15" s="3">
        <f>IF(Input!P15="","",IF(Input!P15=Call!P$1,1,0))</f>
        <v>0</v>
      </c>
      <c r="Q15" s="3">
        <f>IF(Input!Q15="","",IF(Input!Q15=Call!Q$1,1,0))</f>
        <v>1</v>
      </c>
      <c r="R15" s="3" t="str">
        <f>IF(Input!R15="","",IF(Input!R15=Call!R$1,1,0))</f>
        <v/>
      </c>
      <c r="S15" s="3">
        <f>IF(Input!S15="","",IF(Input!S15=Call!S$1,1,0))</f>
        <v>0</v>
      </c>
      <c r="T15" s="3">
        <f>IF(Input!T15="","",IF(Input!T15=Call!T$1,1,0))</f>
        <v>1</v>
      </c>
      <c r="U15" s="3" t="str">
        <f>IF(Input!U15="","",IF(Input!U15=Call!U$1,1,0))</f>
        <v/>
      </c>
      <c r="V15" s="3" t="str">
        <f>IF(Input!V15="","",IF(Input!V15=Call!V$1,1,0))</f>
        <v/>
      </c>
      <c r="W15" s="3" t="str">
        <f>IF(Input!W15="","",IF(Input!W15=Call!W$1,1,0))</f>
        <v/>
      </c>
      <c r="X15" s="3" t="str">
        <f>IF(Input!X15="","",IF(Input!X15=Call!X$1,1,0))</f>
        <v/>
      </c>
      <c r="Y15" s="3" t="str">
        <f>IF(Input!Y15="","",IF(Input!Y15=Call!Y$1,1,0))</f>
        <v/>
      </c>
      <c r="Z15" s="3" t="str">
        <f>IF(Input!Z15="","",IF(Input!Z15=Call!Z$1,1,0))</f>
        <v/>
      </c>
      <c r="AA15" s="3" t="str">
        <f>IF(Input!AA15="","",IF(Input!AA15=Call!AA$1,1,0))</f>
        <v/>
      </c>
      <c r="AB15" s="3" t="str">
        <f>IF(Input!AB15="","",IF(Input!AB15=Call!AB$1,1,0))</f>
        <v/>
      </c>
      <c r="AC15" s="3" t="str">
        <f>IF(Input!AC15="","",IF(Input!AC15=Call!AC$1,1,0))</f>
        <v/>
      </c>
      <c r="AD15" s="3" t="str">
        <f>IF(Input!AD15="","",IF(Input!AD15=Call!AD$1,1,0))</f>
        <v/>
      </c>
      <c r="AE15" s="3" t="str">
        <f>IF(Input!AE15="","",IF(Input!AE15=Call!AE$1,1,0))</f>
        <v/>
      </c>
      <c r="AF15" s="3" t="str">
        <f>IF(Input!AF15="","",IF(Input!AF15=Call!AF$1,1,0))</f>
        <v/>
      </c>
      <c r="AG15" s="3" t="str">
        <f>IF(Input!AG15="","",IF(Input!AG15=Call!AG$1,1,0))</f>
        <v/>
      </c>
      <c r="AH15" s="3" t="str">
        <f>IF(Input!AH15="","",IF(Input!AH15=Call!AH$1,1,0))</f>
        <v/>
      </c>
      <c r="AI15">
        <f t="shared" si="2"/>
        <v>3</v>
      </c>
      <c r="AJ15">
        <f t="shared" si="3"/>
        <v>6</v>
      </c>
    </row>
    <row r="16" spans="1:36" x14ac:dyDescent="0.25">
      <c r="A16" s="3">
        <v>13</v>
      </c>
      <c r="B16" s="3" t="str">
        <f>IF(Input!B16="","",Input!B16)</f>
        <v>ИМЕ13</v>
      </c>
      <c r="C16" s="3">
        <f t="shared" si="0"/>
        <v>7</v>
      </c>
      <c r="D16" s="6">
        <f t="shared" si="1"/>
        <v>5</v>
      </c>
      <c r="E16" s="3">
        <f>IF(Input!E16="","",IF(Input!E16=Call!E$1,1,0))</f>
        <v>1</v>
      </c>
      <c r="F16" s="3">
        <f>IF(Input!F16="","",IF(Input!F16=Call!F$1,1,0))</f>
        <v>0</v>
      </c>
      <c r="G16" s="3">
        <f>IF(Input!G16="","",IF(Input!G16=Call!G$1,1,0))</f>
        <v>0</v>
      </c>
      <c r="H16" s="3">
        <f>IF(Input!H16="","",IF(Input!H16=Call!H$1,1,0))</f>
        <v>0</v>
      </c>
      <c r="I16" s="3">
        <f>IF(Input!I16="","",IF(Input!I16=Call!I$1,1,0))</f>
        <v>0</v>
      </c>
      <c r="J16" s="3">
        <f>IF(Input!J16="","",IF(Input!J16=Call!J$1,1,0))</f>
        <v>1</v>
      </c>
      <c r="K16" s="3">
        <f>IF(Input!K16="","",IF(Input!K16=Call!K$1,1,0))</f>
        <v>1</v>
      </c>
      <c r="L16" s="3">
        <f>IF(Input!L16="","",IF(Input!L16=Call!L$1,1,0))</f>
        <v>1</v>
      </c>
      <c r="M16" s="3">
        <f>IF(Input!M16="","",IF(Input!M16=Call!M$1,1,0))</f>
        <v>1</v>
      </c>
      <c r="N16" s="3">
        <f>IF(Input!N16="","",IF(Input!N16=Call!N$1,1,0))</f>
        <v>1</v>
      </c>
      <c r="O16" s="3">
        <f>IF(Input!O16="","",IF(Input!O16=Call!O$1,1,0))</f>
        <v>0</v>
      </c>
      <c r="P16" s="3">
        <f>IF(Input!P16="","",IF(Input!P16=Call!P$1,1,0))</f>
        <v>0</v>
      </c>
      <c r="Q16" s="3">
        <f>IF(Input!Q16="","",IF(Input!Q16=Call!Q$1,1,0))</f>
        <v>1</v>
      </c>
      <c r="R16" s="3">
        <f>IF(Input!R16="","",IF(Input!R16=Call!R$1,1,0))</f>
        <v>0</v>
      </c>
      <c r="S16" s="3">
        <f>IF(Input!S16="","",IF(Input!S16=Call!S$1,1,0))</f>
        <v>0</v>
      </c>
      <c r="T16" s="3" t="str">
        <f>IF(Input!T16="","",IF(Input!T16=Call!T$1,1,0))</f>
        <v/>
      </c>
      <c r="U16" s="3" t="str">
        <f>IF(Input!U16="","",IF(Input!U16=Call!U$1,1,0))</f>
        <v/>
      </c>
      <c r="V16" s="3" t="str">
        <f>IF(Input!V16="","",IF(Input!V16=Call!V$1,1,0))</f>
        <v/>
      </c>
      <c r="W16" s="3" t="str">
        <f>IF(Input!W16="","",IF(Input!W16=Call!W$1,1,0))</f>
        <v/>
      </c>
      <c r="X16" s="3" t="str">
        <f>IF(Input!X16="","",IF(Input!X16=Call!X$1,1,0))</f>
        <v/>
      </c>
      <c r="Y16" s="3" t="str">
        <f>IF(Input!Y16="","",IF(Input!Y16=Call!Y$1,1,0))</f>
        <v/>
      </c>
      <c r="Z16" s="3" t="str">
        <f>IF(Input!Z16="","",IF(Input!Z16=Call!Z$1,1,0))</f>
        <v/>
      </c>
      <c r="AA16" s="3" t="str">
        <f>IF(Input!AA16="","",IF(Input!AA16=Call!AA$1,1,0))</f>
        <v/>
      </c>
      <c r="AB16" s="3" t="str">
        <f>IF(Input!AB16="","",IF(Input!AB16=Call!AB$1,1,0))</f>
        <v/>
      </c>
      <c r="AC16" s="3" t="str">
        <f>IF(Input!AC16="","",IF(Input!AC16=Call!AC$1,1,0))</f>
        <v/>
      </c>
      <c r="AD16" s="3" t="str">
        <f>IF(Input!AD16="","",IF(Input!AD16=Call!AD$1,1,0))</f>
        <v/>
      </c>
      <c r="AE16" s="3" t="str">
        <f>IF(Input!AE16="","",IF(Input!AE16=Call!AE$1,1,0))</f>
        <v/>
      </c>
      <c r="AF16" s="3" t="str">
        <f>IF(Input!AF16="","",IF(Input!AF16=Call!AF$1,1,0))</f>
        <v/>
      </c>
      <c r="AG16" s="3" t="str">
        <f>IF(Input!AG16="","",IF(Input!AG16=Call!AG$1,1,0))</f>
        <v/>
      </c>
      <c r="AH16" s="3" t="str">
        <f>IF(Input!AH16="","",IF(Input!AH16=Call!AH$1,1,0))</f>
        <v/>
      </c>
      <c r="AI16">
        <f t="shared" si="2"/>
        <v>4</v>
      </c>
      <c r="AJ16">
        <f t="shared" si="3"/>
        <v>3</v>
      </c>
    </row>
    <row r="17" spans="1:36" x14ac:dyDescent="0.25">
      <c r="A17" s="3">
        <v>14</v>
      </c>
      <c r="B17" s="3" t="str">
        <f>IF(Input!B17="","",Input!B17)</f>
        <v>ИМЕ14</v>
      </c>
      <c r="C17" s="3">
        <f t="shared" si="0"/>
        <v>12</v>
      </c>
      <c r="D17" s="6">
        <f t="shared" si="1"/>
        <v>98.333333333333329</v>
      </c>
      <c r="E17" s="3">
        <f>IF(Input!E17="","",IF(Input!E17=Call!E$1,1,0))</f>
        <v>1</v>
      </c>
      <c r="F17" s="3" t="str">
        <f>IF(Input!F17="","",IF(Input!F17=Call!F$1,1,0))</f>
        <v/>
      </c>
      <c r="G17" s="3">
        <f>IF(Input!G17="","",IF(Input!G17=Call!G$1,1,0))</f>
        <v>1</v>
      </c>
      <c r="H17" s="3">
        <f>IF(Input!H17="","",IF(Input!H17=Call!H$1,1,0))</f>
        <v>1</v>
      </c>
      <c r="I17" s="3">
        <f>IF(Input!I17="","",IF(Input!I17=Call!I$1,1,0))</f>
        <v>1</v>
      </c>
      <c r="J17" s="3">
        <f>IF(Input!J17="","",IF(Input!J17=Call!J$1,1,0))</f>
        <v>1</v>
      </c>
      <c r="K17" s="3">
        <f>IF(Input!K17="","",IF(Input!K17=Call!K$1,1,0))</f>
        <v>1</v>
      </c>
      <c r="L17" s="3">
        <f>IF(Input!L17="","",IF(Input!L17=Call!L$1,1,0))</f>
        <v>1</v>
      </c>
      <c r="M17" s="3">
        <f>IF(Input!M17="","",IF(Input!M17=Call!M$1,1,0))</f>
        <v>1</v>
      </c>
      <c r="N17" s="3">
        <f>IF(Input!N17="","",IF(Input!N17=Call!N$1,1,0))</f>
        <v>1</v>
      </c>
      <c r="O17" s="3">
        <f>IF(Input!O17="","",IF(Input!O17=Call!O$1,1,0))</f>
        <v>1</v>
      </c>
      <c r="P17" s="3">
        <f>IF(Input!P17="","",IF(Input!P17=Call!P$1,1,0))</f>
        <v>0</v>
      </c>
      <c r="Q17" s="3">
        <f>IF(Input!Q17="","",IF(Input!Q17=Call!Q$1,1,0))</f>
        <v>1</v>
      </c>
      <c r="R17" s="3">
        <f>IF(Input!R17="","",IF(Input!R17=Call!R$1,1,0))</f>
        <v>0</v>
      </c>
      <c r="S17" s="3">
        <f>IF(Input!S17="","",IF(Input!S17=Call!S$1,1,0))</f>
        <v>0</v>
      </c>
      <c r="T17" s="3">
        <f>IF(Input!T17="","",IF(Input!T17=Call!T$1,1,0))</f>
        <v>1</v>
      </c>
      <c r="U17" s="3" t="str">
        <f>IF(Input!U17="","",IF(Input!U17=Call!U$1,1,0))</f>
        <v/>
      </c>
      <c r="V17" s="3" t="str">
        <f>IF(Input!V17="","",IF(Input!V17=Call!V$1,1,0))</f>
        <v/>
      </c>
      <c r="W17" s="3" t="str">
        <f>IF(Input!W17="","",IF(Input!W17=Call!W$1,1,0))</f>
        <v/>
      </c>
      <c r="X17" s="3" t="str">
        <f>IF(Input!X17="","",IF(Input!X17=Call!X$1,1,0))</f>
        <v/>
      </c>
      <c r="Y17" s="3" t="str">
        <f>IF(Input!Y17="","",IF(Input!Y17=Call!Y$1,1,0))</f>
        <v/>
      </c>
      <c r="Z17" s="3" t="str">
        <f>IF(Input!Z17="","",IF(Input!Z17=Call!Z$1,1,0))</f>
        <v/>
      </c>
      <c r="AA17" s="3" t="str">
        <f>IF(Input!AA17="","",IF(Input!AA17=Call!AA$1,1,0))</f>
        <v/>
      </c>
      <c r="AB17" s="3" t="str">
        <f>IF(Input!AB17="","",IF(Input!AB17=Call!AB$1,1,0))</f>
        <v/>
      </c>
      <c r="AC17" s="3" t="str">
        <f>IF(Input!AC17="","",IF(Input!AC17=Call!AC$1,1,0))</f>
        <v/>
      </c>
      <c r="AD17" s="3" t="str">
        <f>IF(Input!AD17="","",IF(Input!AD17=Call!AD$1,1,0))</f>
        <v/>
      </c>
      <c r="AE17" s="3" t="str">
        <f>IF(Input!AE17="","",IF(Input!AE17=Call!AE$1,1,0))</f>
        <v/>
      </c>
      <c r="AF17" s="3" t="str">
        <f>IF(Input!AF17="","",IF(Input!AF17=Call!AF$1,1,0))</f>
        <v/>
      </c>
      <c r="AG17" s="3" t="str">
        <f>IF(Input!AG17="","",IF(Input!AG17=Call!AG$1,1,0))</f>
        <v/>
      </c>
      <c r="AH17" s="3" t="str">
        <f>IF(Input!AH17="","",IF(Input!AH17=Call!AH$1,1,0))</f>
        <v/>
      </c>
      <c r="AI17">
        <f t="shared" si="2"/>
        <v>7</v>
      </c>
      <c r="AJ17">
        <f t="shared" si="3"/>
        <v>5</v>
      </c>
    </row>
    <row r="18" spans="1:36" x14ac:dyDescent="0.25">
      <c r="A18" s="3">
        <v>15</v>
      </c>
      <c r="B18" s="3" t="str">
        <f>IF(Input!B18="","",Input!B18)</f>
        <v>ИМЕ15</v>
      </c>
      <c r="C18" s="3">
        <f t="shared" si="0"/>
        <v>10</v>
      </c>
      <c r="D18" s="6">
        <f t="shared" si="1"/>
        <v>55.000000000000007</v>
      </c>
      <c r="E18" s="3">
        <f>IF(Input!E18="","",IF(Input!E18=Call!E$1,1,0))</f>
        <v>0</v>
      </c>
      <c r="F18" s="3">
        <f>IF(Input!F18="","",IF(Input!F18=Call!F$1,1,0))</f>
        <v>1</v>
      </c>
      <c r="G18" s="3">
        <f>IF(Input!G18="","",IF(Input!G18=Call!G$1,1,0))</f>
        <v>0</v>
      </c>
      <c r="H18" s="3">
        <f>IF(Input!H18="","",IF(Input!H18=Call!H$1,1,0))</f>
        <v>1</v>
      </c>
      <c r="I18" s="3">
        <f>IF(Input!I18="","",IF(Input!I18=Call!I$1,1,0))</f>
        <v>1</v>
      </c>
      <c r="J18" s="3">
        <f>IF(Input!J18="","",IF(Input!J18=Call!J$1,1,0))</f>
        <v>1</v>
      </c>
      <c r="K18" s="3">
        <f>IF(Input!K18="","",IF(Input!K18=Call!K$1,1,0))</f>
        <v>1</v>
      </c>
      <c r="L18" s="3">
        <f>IF(Input!L18="","",IF(Input!L18=Call!L$1,1,0))</f>
        <v>1</v>
      </c>
      <c r="M18" s="3">
        <f>IF(Input!M18="","",IF(Input!M18=Call!M$1,1,0))</f>
        <v>1</v>
      </c>
      <c r="N18" s="3">
        <f>IF(Input!N18="","",IF(Input!N18=Call!N$1,1,0))</f>
        <v>0</v>
      </c>
      <c r="O18" s="3">
        <f>IF(Input!O18="","",IF(Input!O18=Call!O$1,1,0))</f>
        <v>1</v>
      </c>
      <c r="P18" s="3">
        <f>IF(Input!P18="","",IF(Input!P18=Call!P$1,1,0))</f>
        <v>0</v>
      </c>
      <c r="Q18" s="3">
        <f>IF(Input!Q18="","",IF(Input!Q18=Call!Q$1,1,0))</f>
        <v>1</v>
      </c>
      <c r="R18" s="3">
        <f>IF(Input!R18="","",IF(Input!R18=Call!R$1,1,0))</f>
        <v>0</v>
      </c>
      <c r="S18" s="3">
        <f>IF(Input!S18="","",IF(Input!S18=Call!S$1,1,0))</f>
        <v>0</v>
      </c>
      <c r="T18" s="3">
        <f>IF(Input!T18="","",IF(Input!T18=Call!T$1,1,0))</f>
        <v>1</v>
      </c>
      <c r="U18" s="3" t="str">
        <f>IF(Input!U18="","",IF(Input!U18=Call!U$1,1,0))</f>
        <v/>
      </c>
      <c r="V18" s="3" t="str">
        <f>IF(Input!V18="","",IF(Input!V18=Call!V$1,1,0))</f>
        <v/>
      </c>
      <c r="W18" s="3" t="str">
        <f>IF(Input!W18="","",IF(Input!W18=Call!W$1,1,0))</f>
        <v/>
      </c>
      <c r="X18" s="3" t="str">
        <f>IF(Input!X18="","",IF(Input!X18=Call!X$1,1,0))</f>
        <v/>
      </c>
      <c r="Y18" s="3" t="str">
        <f>IF(Input!Y18="","",IF(Input!Y18=Call!Y$1,1,0))</f>
        <v/>
      </c>
      <c r="Z18" s="3" t="str">
        <f>IF(Input!Z18="","",IF(Input!Z18=Call!Z$1,1,0))</f>
        <v/>
      </c>
      <c r="AA18" s="3" t="str">
        <f>IF(Input!AA18="","",IF(Input!AA18=Call!AA$1,1,0))</f>
        <v/>
      </c>
      <c r="AB18" s="3" t="str">
        <f>IF(Input!AB18="","",IF(Input!AB18=Call!AB$1,1,0))</f>
        <v/>
      </c>
      <c r="AC18" s="3" t="str">
        <f>IF(Input!AC18="","",IF(Input!AC18=Call!AC$1,1,0))</f>
        <v/>
      </c>
      <c r="AD18" s="3" t="str">
        <f>IF(Input!AD18="","",IF(Input!AD18=Call!AD$1,1,0))</f>
        <v/>
      </c>
      <c r="AE18" s="3" t="str">
        <f>IF(Input!AE18="","",IF(Input!AE18=Call!AE$1,1,0))</f>
        <v/>
      </c>
      <c r="AF18" s="3" t="str">
        <f>IF(Input!AF18="","",IF(Input!AF18=Call!AF$1,1,0))</f>
        <v/>
      </c>
      <c r="AG18" s="3" t="str">
        <f>IF(Input!AG18="","",IF(Input!AG18=Call!AG$1,1,0))</f>
        <v/>
      </c>
      <c r="AH18" s="3" t="str">
        <f>IF(Input!AH18="","",IF(Input!AH18=Call!AH$1,1,0))</f>
        <v/>
      </c>
      <c r="AI18">
        <f t="shared" si="2"/>
        <v>5</v>
      </c>
      <c r="AJ18">
        <f t="shared" si="3"/>
        <v>5</v>
      </c>
    </row>
    <row r="19" spans="1:36" x14ac:dyDescent="0.25">
      <c r="A19" s="3">
        <v>16</v>
      </c>
      <c r="B19" s="3" t="str">
        <f>IF(Input!B19="","",Input!B19)</f>
        <v>ИМЕ16</v>
      </c>
      <c r="C19" s="3">
        <f t="shared" si="0"/>
        <v>10</v>
      </c>
      <c r="D19" s="6">
        <f t="shared" si="1"/>
        <v>55.000000000000007</v>
      </c>
      <c r="E19" s="3">
        <f>IF(Input!E19="","",IF(Input!E19=Call!E$1,1,0))</f>
        <v>1</v>
      </c>
      <c r="F19" s="3">
        <f>IF(Input!F19="","",IF(Input!F19=Call!F$1,1,0))</f>
        <v>0</v>
      </c>
      <c r="G19" s="3">
        <f>IF(Input!G19="","",IF(Input!G19=Call!G$1,1,0))</f>
        <v>0</v>
      </c>
      <c r="H19" s="3">
        <f>IF(Input!H19="","",IF(Input!H19=Call!H$1,1,0))</f>
        <v>1</v>
      </c>
      <c r="I19" s="3">
        <f>IF(Input!I19="","",IF(Input!I19=Call!I$1,1,0))</f>
        <v>1</v>
      </c>
      <c r="J19" s="3">
        <f>IF(Input!J19="","",IF(Input!J19=Call!J$1,1,0))</f>
        <v>1</v>
      </c>
      <c r="K19" s="3">
        <f>IF(Input!K19="","",IF(Input!K19=Call!K$1,1,0))</f>
        <v>1</v>
      </c>
      <c r="L19" s="3">
        <f>IF(Input!L19="","",IF(Input!L19=Call!L$1,1,0))</f>
        <v>0</v>
      </c>
      <c r="M19" s="3">
        <f>IF(Input!M19="","",IF(Input!M19=Call!M$1,1,0))</f>
        <v>1</v>
      </c>
      <c r="N19" s="3">
        <f>IF(Input!N19="","",IF(Input!N19=Call!N$1,1,0))</f>
        <v>1</v>
      </c>
      <c r="O19" s="3">
        <f>IF(Input!O19="","",IF(Input!O19=Call!O$1,1,0))</f>
        <v>1</v>
      </c>
      <c r="P19" s="3">
        <f>IF(Input!P19="","",IF(Input!P19=Call!P$1,1,0))</f>
        <v>0</v>
      </c>
      <c r="Q19" s="3">
        <f>IF(Input!Q19="","",IF(Input!Q19=Call!Q$1,1,0))</f>
        <v>1</v>
      </c>
      <c r="R19" s="3">
        <f>IF(Input!R19="","",IF(Input!R19=Call!R$1,1,0))</f>
        <v>0</v>
      </c>
      <c r="S19" s="3">
        <f>IF(Input!S19="","",IF(Input!S19=Call!S$1,1,0))</f>
        <v>0</v>
      </c>
      <c r="T19" s="3">
        <f>IF(Input!T19="","",IF(Input!T19=Call!T$1,1,0))</f>
        <v>1</v>
      </c>
      <c r="U19" s="3" t="str">
        <f>IF(Input!U19="","",IF(Input!U19=Call!U$1,1,0))</f>
        <v/>
      </c>
      <c r="V19" s="3" t="str">
        <f>IF(Input!V19="","",IF(Input!V19=Call!V$1,1,0))</f>
        <v/>
      </c>
      <c r="W19" s="3" t="str">
        <f>IF(Input!W19="","",IF(Input!W19=Call!W$1,1,0))</f>
        <v/>
      </c>
      <c r="X19" s="3" t="str">
        <f>IF(Input!X19="","",IF(Input!X19=Call!X$1,1,0))</f>
        <v/>
      </c>
      <c r="Y19" s="3" t="str">
        <f>IF(Input!Y19="","",IF(Input!Y19=Call!Y$1,1,0))</f>
        <v/>
      </c>
      <c r="Z19" s="3" t="str">
        <f>IF(Input!Z19="","",IF(Input!Z19=Call!Z$1,1,0))</f>
        <v/>
      </c>
      <c r="AA19" s="3" t="str">
        <f>IF(Input!AA19="","",IF(Input!AA19=Call!AA$1,1,0))</f>
        <v/>
      </c>
      <c r="AB19" s="3" t="str">
        <f>IF(Input!AB19="","",IF(Input!AB19=Call!AB$1,1,0))</f>
        <v/>
      </c>
      <c r="AC19" s="3" t="str">
        <f>IF(Input!AC19="","",IF(Input!AC19=Call!AC$1,1,0))</f>
        <v/>
      </c>
      <c r="AD19" s="3" t="str">
        <f>IF(Input!AD19="","",IF(Input!AD19=Call!AD$1,1,0))</f>
        <v/>
      </c>
      <c r="AE19" s="3" t="str">
        <f>IF(Input!AE19="","",IF(Input!AE19=Call!AE$1,1,0))</f>
        <v/>
      </c>
      <c r="AF19" s="3" t="str">
        <f>IF(Input!AF19="","",IF(Input!AF19=Call!AF$1,1,0))</f>
        <v/>
      </c>
      <c r="AG19" s="3" t="str">
        <f>IF(Input!AG19="","",IF(Input!AG19=Call!AG$1,1,0))</f>
        <v/>
      </c>
      <c r="AH19" s="3" t="str">
        <f>IF(Input!AH19="","",IF(Input!AH19=Call!AH$1,1,0))</f>
        <v/>
      </c>
      <c r="AI19">
        <f t="shared" si="2"/>
        <v>6</v>
      </c>
      <c r="AJ19">
        <f t="shared" si="3"/>
        <v>4</v>
      </c>
    </row>
    <row r="20" spans="1:36" x14ac:dyDescent="0.25">
      <c r="A20" s="3">
        <v>17</v>
      </c>
      <c r="B20" s="3" t="str">
        <f>IF(Input!B20="","",Input!B20)</f>
        <v>ИМЕ17</v>
      </c>
      <c r="C20" s="3">
        <f t="shared" si="0"/>
        <v>8</v>
      </c>
      <c r="D20" s="6">
        <f t="shared" si="1"/>
        <v>18.333333333333332</v>
      </c>
      <c r="E20" s="3">
        <f>IF(Input!E20="","",IF(Input!E20=Call!E$1,1,0))</f>
        <v>0</v>
      </c>
      <c r="F20" s="3">
        <f>IF(Input!F20="","",IF(Input!F20=Call!F$1,1,0))</f>
        <v>0</v>
      </c>
      <c r="G20" s="3">
        <f>IF(Input!G20="","",IF(Input!G20=Call!G$1,1,0))</f>
        <v>0</v>
      </c>
      <c r="H20" s="3">
        <f>IF(Input!H20="","",IF(Input!H20=Call!H$1,1,0))</f>
        <v>0</v>
      </c>
      <c r="I20" s="3">
        <f>IF(Input!I20="","",IF(Input!I20=Call!I$1,1,0))</f>
        <v>1</v>
      </c>
      <c r="J20" s="3">
        <f>IF(Input!J20="","",IF(Input!J20=Call!J$1,1,0))</f>
        <v>1</v>
      </c>
      <c r="K20" s="3">
        <f>IF(Input!K20="","",IF(Input!K20=Call!K$1,1,0))</f>
        <v>1</v>
      </c>
      <c r="L20" s="3">
        <f>IF(Input!L20="","",IF(Input!L20=Call!L$1,1,0))</f>
        <v>1</v>
      </c>
      <c r="M20" s="3">
        <f>IF(Input!M20="","",IF(Input!M20=Call!M$1,1,0))</f>
        <v>0</v>
      </c>
      <c r="N20" s="3">
        <f>IF(Input!N20="","",IF(Input!N20=Call!N$1,1,0))</f>
        <v>1</v>
      </c>
      <c r="O20" s="3">
        <f>IF(Input!O20="","",IF(Input!O20=Call!O$1,1,0))</f>
        <v>1</v>
      </c>
      <c r="P20" s="3">
        <f>IF(Input!P20="","",IF(Input!P20=Call!P$1,1,0))</f>
        <v>0</v>
      </c>
      <c r="Q20" s="3">
        <f>IF(Input!Q20="","",IF(Input!Q20=Call!Q$1,1,0))</f>
        <v>1</v>
      </c>
      <c r="R20" s="3">
        <f>IF(Input!R20="","",IF(Input!R20=Call!R$1,1,0))</f>
        <v>0</v>
      </c>
      <c r="S20" s="3">
        <f>IF(Input!S20="","",IF(Input!S20=Call!S$1,1,0))</f>
        <v>0</v>
      </c>
      <c r="T20" s="3">
        <f>IF(Input!T20="","",IF(Input!T20=Call!T$1,1,0))</f>
        <v>1</v>
      </c>
      <c r="U20" s="3" t="str">
        <f>IF(Input!U20="","",IF(Input!U20=Call!U$1,1,0))</f>
        <v/>
      </c>
      <c r="V20" s="3" t="str">
        <f>IF(Input!V20="","",IF(Input!V20=Call!V$1,1,0))</f>
        <v/>
      </c>
      <c r="W20" s="3" t="str">
        <f>IF(Input!W20="","",IF(Input!W20=Call!W$1,1,0))</f>
        <v/>
      </c>
      <c r="X20" s="3" t="str">
        <f>IF(Input!X20="","",IF(Input!X20=Call!X$1,1,0))</f>
        <v/>
      </c>
      <c r="Y20" s="3" t="str">
        <f>IF(Input!Y20="","",IF(Input!Y20=Call!Y$1,1,0))</f>
        <v/>
      </c>
      <c r="Z20" s="3" t="str">
        <f>IF(Input!Z20="","",IF(Input!Z20=Call!Z$1,1,0))</f>
        <v/>
      </c>
      <c r="AA20" s="3" t="str">
        <f>IF(Input!AA20="","",IF(Input!AA20=Call!AA$1,1,0))</f>
        <v/>
      </c>
      <c r="AB20" s="3" t="str">
        <f>IF(Input!AB20="","",IF(Input!AB20=Call!AB$1,1,0))</f>
        <v/>
      </c>
      <c r="AC20" s="3" t="str">
        <f>IF(Input!AC20="","",IF(Input!AC20=Call!AC$1,1,0))</f>
        <v/>
      </c>
      <c r="AD20" s="3" t="str">
        <f>IF(Input!AD20="","",IF(Input!AD20=Call!AD$1,1,0))</f>
        <v/>
      </c>
      <c r="AE20" s="3" t="str">
        <f>IF(Input!AE20="","",IF(Input!AE20=Call!AE$1,1,0))</f>
        <v/>
      </c>
      <c r="AF20" s="3" t="str">
        <f>IF(Input!AF20="","",IF(Input!AF20=Call!AF$1,1,0))</f>
        <v/>
      </c>
      <c r="AG20" s="3" t="str">
        <f>IF(Input!AG20="","",IF(Input!AG20=Call!AG$1,1,0))</f>
        <v/>
      </c>
      <c r="AH20" s="3" t="str">
        <f>IF(Input!AH20="","",IF(Input!AH20=Call!AH$1,1,0))</f>
        <v/>
      </c>
      <c r="AI20">
        <f t="shared" si="2"/>
        <v>4</v>
      </c>
      <c r="AJ20">
        <f t="shared" si="3"/>
        <v>4</v>
      </c>
    </row>
    <row r="21" spans="1:36" x14ac:dyDescent="0.25">
      <c r="A21" s="3">
        <v>18</v>
      </c>
      <c r="B21" s="3" t="str">
        <f>IF(Input!B21="","",Input!B21)</f>
        <v>ИМЕ18</v>
      </c>
      <c r="C21" s="3">
        <f t="shared" si="0"/>
        <v>10</v>
      </c>
      <c r="D21" s="6">
        <f t="shared" si="1"/>
        <v>55.000000000000007</v>
      </c>
      <c r="E21" s="3">
        <f>IF(Input!E21="","",IF(Input!E21=Call!E$1,1,0))</f>
        <v>0</v>
      </c>
      <c r="F21" s="3">
        <f>IF(Input!F21="","",IF(Input!F21=Call!F$1,1,0))</f>
        <v>1</v>
      </c>
      <c r="G21" s="3">
        <f>IF(Input!G21="","",IF(Input!G21=Call!G$1,1,0))</f>
        <v>0</v>
      </c>
      <c r="H21" s="3">
        <f>IF(Input!H21="","",IF(Input!H21=Call!H$1,1,0))</f>
        <v>1</v>
      </c>
      <c r="I21" s="3">
        <f>IF(Input!I21="","",IF(Input!I21=Call!I$1,1,0))</f>
        <v>1</v>
      </c>
      <c r="J21" s="3">
        <f>IF(Input!J21="","",IF(Input!J21=Call!J$1,1,0))</f>
        <v>1</v>
      </c>
      <c r="K21" s="3">
        <f>IF(Input!K21="","",IF(Input!K21=Call!K$1,1,0))</f>
        <v>1</v>
      </c>
      <c r="L21" s="3">
        <f>IF(Input!L21="","",IF(Input!L21=Call!L$1,1,0))</f>
        <v>1</v>
      </c>
      <c r="M21" s="3">
        <f>IF(Input!M21="","",IF(Input!M21=Call!M$1,1,0))</f>
        <v>0</v>
      </c>
      <c r="N21" s="3">
        <f>IF(Input!N21="","",IF(Input!N21=Call!N$1,1,0))</f>
        <v>1</v>
      </c>
      <c r="O21" s="3">
        <f>IF(Input!O21="","",IF(Input!O21=Call!O$1,1,0))</f>
        <v>1</v>
      </c>
      <c r="P21" s="3">
        <f>IF(Input!P21="","",IF(Input!P21=Call!P$1,1,0))</f>
        <v>0</v>
      </c>
      <c r="Q21" s="3">
        <f>IF(Input!Q21="","",IF(Input!Q21=Call!Q$1,1,0))</f>
        <v>1</v>
      </c>
      <c r="R21" s="3">
        <f>IF(Input!R21="","",IF(Input!R21=Call!R$1,1,0))</f>
        <v>0</v>
      </c>
      <c r="S21" s="3">
        <f>IF(Input!S21="","",IF(Input!S21=Call!S$1,1,0))</f>
        <v>0</v>
      </c>
      <c r="T21" s="3">
        <f>IF(Input!T21="","",IF(Input!T21=Call!T$1,1,0))</f>
        <v>1</v>
      </c>
      <c r="U21" s="3" t="str">
        <f>IF(Input!U21="","",IF(Input!U21=Call!U$1,1,0))</f>
        <v/>
      </c>
      <c r="V21" s="3" t="str">
        <f>IF(Input!V21="","",IF(Input!V21=Call!V$1,1,0))</f>
        <v/>
      </c>
      <c r="W21" s="3" t="str">
        <f>IF(Input!W21="","",IF(Input!W21=Call!W$1,1,0))</f>
        <v/>
      </c>
      <c r="X21" s="3" t="str">
        <f>IF(Input!X21="","",IF(Input!X21=Call!X$1,1,0))</f>
        <v/>
      </c>
      <c r="Y21" s="3" t="str">
        <f>IF(Input!Y21="","",IF(Input!Y21=Call!Y$1,1,0))</f>
        <v/>
      </c>
      <c r="Z21" s="3" t="str">
        <f>IF(Input!Z21="","",IF(Input!Z21=Call!Z$1,1,0))</f>
        <v/>
      </c>
      <c r="AA21" s="3" t="str">
        <f>IF(Input!AA21="","",IF(Input!AA21=Call!AA$1,1,0))</f>
        <v/>
      </c>
      <c r="AB21" s="3" t="str">
        <f>IF(Input!AB21="","",IF(Input!AB21=Call!AB$1,1,0))</f>
        <v/>
      </c>
      <c r="AC21" s="3" t="str">
        <f>IF(Input!AC21="","",IF(Input!AC21=Call!AC$1,1,0))</f>
        <v/>
      </c>
      <c r="AD21" s="3" t="str">
        <f>IF(Input!AD21="","",IF(Input!AD21=Call!AD$1,1,0))</f>
        <v/>
      </c>
      <c r="AE21" s="3" t="str">
        <f>IF(Input!AE21="","",IF(Input!AE21=Call!AE$1,1,0))</f>
        <v/>
      </c>
      <c r="AF21" s="3" t="str">
        <f>IF(Input!AF21="","",IF(Input!AF21=Call!AF$1,1,0))</f>
        <v/>
      </c>
      <c r="AG21" s="3" t="str">
        <f>IF(Input!AG21="","",IF(Input!AG21=Call!AG$1,1,0))</f>
        <v/>
      </c>
      <c r="AH21" s="3" t="str">
        <f>IF(Input!AH21="","",IF(Input!AH21=Call!AH$1,1,0))</f>
        <v/>
      </c>
      <c r="AI21">
        <f t="shared" si="2"/>
        <v>4</v>
      </c>
      <c r="AJ21">
        <f t="shared" si="3"/>
        <v>6</v>
      </c>
    </row>
    <row r="22" spans="1:36" x14ac:dyDescent="0.25">
      <c r="A22" s="3">
        <v>19</v>
      </c>
      <c r="B22" s="3" t="str">
        <f>IF(Input!B22="","",Input!B22)</f>
        <v>ИМЕ19</v>
      </c>
      <c r="C22" s="3">
        <f t="shared" si="0"/>
        <v>10</v>
      </c>
      <c r="D22" s="6">
        <f t="shared" si="1"/>
        <v>55.000000000000007</v>
      </c>
      <c r="E22" s="3">
        <f>IF(Input!E22="","",IF(Input!E22=Call!E$1,1,0))</f>
        <v>1</v>
      </c>
      <c r="F22" s="3">
        <f>IF(Input!F22="","",IF(Input!F22=Call!F$1,1,0))</f>
        <v>0</v>
      </c>
      <c r="G22" s="3">
        <f>IF(Input!G22="","",IF(Input!G22=Call!G$1,1,0))</f>
        <v>0</v>
      </c>
      <c r="H22" s="3">
        <f>IF(Input!H22="","",IF(Input!H22=Call!H$1,1,0))</f>
        <v>1</v>
      </c>
      <c r="I22" s="3">
        <f>IF(Input!I22="","",IF(Input!I22=Call!I$1,1,0))</f>
        <v>1</v>
      </c>
      <c r="J22" s="3">
        <f>IF(Input!J22="","",IF(Input!J22=Call!J$1,1,0))</f>
        <v>1</v>
      </c>
      <c r="K22" s="3">
        <f>IF(Input!K22="","",IF(Input!K22=Call!K$1,1,0))</f>
        <v>1</v>
      </c>
      <c r="L22" s="3">
        <f>IF(Input!L22="","",IF(Input!L22=Call!L$1,1,0))</f>
        <v>0</v>
      </c>
      <c r="M22" s="3">
        <f>IF(Input!M22="","",IF(Input!M22=Call!M$1,1,0))</f>
        <v>1</v>
      </c>
      <c r="N22" s="3">
        <f>IF(Input!N22="","",IF(Input!N22=Call!N$1,1,0))</f>
        <v>1</v>
      </c>
      <c r="O22" s="3">
        <f>IF(Input!O22="","",IF(Input!O22=Call!O$1,1,0))</f>
        <v>1</v>
      </c>
      <c r="P22" s="3">
        <f>IF(Input!P22="","",IF(Input!P22=Call!P$1,1,0))</f>
        <v>0</v>
      </c>
      <c r="Q22" s="3">
        <f>IF(Input!Q22="","",IF(Input!Q22=Call!Q$1,1,0))</f>
        <v>1</v>
      </c>
      <c r="R22" s="3">
        <f>IF(Input!R22="","",IF(Input!R22=Call!R$1,1,0))</f>
        <v>0</v>
      </c>
      <c r="S22" s="3">
        <f>IF(Input!S22="","",IF(Input!S22=Call!S$1,1,0))</f>
        <v>0</v>
      </c>
      <c r="T22" s="3">
        <f>IF(Input!T22="","",IF(Input!T22=Call!T$1,1,0))</f>
        <v>1</v>
      </c>
      <c r="U22" s="3" t="str">
        <f>IF(Input!U22="","",IF(Input!U22=Call!U$1,1,0))</f>
        <v/>
      </c>
      <c r="V22" s="3" t="str">
        <f>IF(Input!V22="","",IF(Input!V22=Call!V$1,1,0))</f>
        <v/>
      </c>
      <c r="W22" s="3" t="str">
        <f>IF(Input!W22="","",IF(Input!W22=Call!W$1,1,0))</f>
        <v/>
      </c>
      <c r="X22" s="3" t="str">
        <f>IF(Input!X22="","",IF(Input!X22=Call!X$1,1,0))</f>
        <v/>
      </c>
      <c r="Y22" s="3" t="str">
        <f>IF(Input!Y22="","",IF(Input!Y22=Call!Y$1,1,0))</f>
        <v/>
      </c>
      <c r="Z22" s="3" t="str">
        <f>IF(Input!Z22="","",IF(Input!Z22=Call!Z$1,1,0))</f>
        <v/>
      </c>
      <c r="AA22" s="3" t="str">
        <f>IF(Input!AA22="","",IF(Input!AA22=Call!AA$1,1,0))</f>
        <v/>
      </c>
      <c r="AB22" s="3" t="str">
        <f>IF(Input!AB22="","",IF(Input!AB22=Call!AB$1,1,0))</f>
        <v/>
      </c>
      <c r="AC22" s="3" t="str">
        <f>IF(Input!AC22="","",IF(Input!AC22=Call!AC$1,1,0))</f>
        <v/>
      </c>
      <c r="AD22" s="3" t="str">
        <f>IF(Input!AD22="","",IF(Input!AD22=Call!AD$1,1,0))</f>
        <v/>
      </c>
      <c r="AE22" s="3" t="str">
        <f>IF(Input!AE22="","",IF(Input!AE22=Call!AE$1,1,0))</f>
        <v/>
      </c>
      <c r="AF22" s="3" t="str">
        <f>IF(Input!AF22="","",IF(Input!AF22=Call!AF$1,1,0))</f>
        <v/>
      </c>
      <c r="AG22" s="3" t="str">
        <f>IF(Input!AG22="","",IF(Input!AG22=Call!AG$1,1,0))</f>
        <v/>
      </c>
      <c r="AH22" s="3" t="str">
        <f>IF(Input!AH22="","",IF(Input!AH22=Call!AH$1,1,0))</f>
        <v/>
      </c>
      <c r="AI22">
        <f t="shared" si="2"/>
        <v>6</v>
      </c>
      <c r="AJ22">
        <f t="shared" si="3"/>
        <v>4</v>
      </c>
    </row>
    <row r="23" spans="1:36" x14ac:dyDescent="0.25">
      <c r="A23" s="3">
        <v>20</v>
      </c>
      <c r="B23" s="3" t="str">
        <f>IF(Input!B23="","",Input!B23)</f>
        <v>ИМЕ20</v>
      </c>
      <c r="C23" s="3">
        <f t="shared" si="0"/>
        <v>11</v>
      </c>
      <c r="D23" s="6">
        <f t="shared" si="1"/>
        <v>85</v>
      </c>
      <c r="E23" s="3">
        <f>IF(Input!E23="","",IF(Input!E23=Call!E$1,1,0))</f>
        <v>1</v>
      </c>
      <c r="F23" s="3">
        <f>IF(Input!F23="","",IF(Input!F23=Call!F$1,1,0))</f>
        <v>1</v>
      </c>
      <c r="G23" s="3">
        <f>IF(Input!G23="","",IF(Input!G23=Call!G$1,1,0))</f>
        <v>0</v>
      </c>
      <c r="H23" s="3">
        <f>IF(Input!H23="","",IF(Input!H23=Call!H$1,1,0))</f>
        <v>1</v>
      </c>
      <c r="I23" s="3">
        <f>IF(Input!I23="","",IF(Input!I23=Call!I$1,1,0))</f>
        <v>1</v>
      </c>
      <c r="J23" s="3">
        <f>IF(Input!J23="","",IF(Input!J23=Call!J$1,1,0))</f>
        <v>1</v>
      </c>
      <c r="K23" s="3">
        <f>IF(Input!K23="","",IF(Input!K23=Call!K$1,1,0))</f>
        <v>1</v>
      </c>
      <c r="L23" s="3">
        <f>IF(Input!L23="","",IF(Input!L23=Call!L$1,1,0))</f>
        <v>1</v>
      </c>
      <c r="M23" s="3">
        <f>IF(Input!M23="","",IF(Input!M23=Call!M$1,1,0))</f>
        <v>1</v>
      </c>
      <c r="N23" s="3">
        <f>IF(Input!N23="","",IF(Input!N23=Call!N$1,1,0))</f>
        <v>1</v>
      </c>
      <c r="O23" s="3">
        <f>IF(Input!O23="","",IF(Input!O23=Call!O$1,1,0))</f>
        <v>1</v>
      </c>
      <c r="P23" s="3">
        <f>IF(Input!P23="","",IF(Input!P23=Call!P$1,1,0))</f>
        <v>0</v>
      </c>
      <c r="Q23" s="3">
        <f>IF(Input!Q23="","",IF(Input!Q23=Call!Q$1,1,0))</f>
        <v>1</v>
      </c>
      <c r="R23" s="3">
        <f>IF(Input!R23="","",IF(Input!R23=Call!R$1,1,0))</f>
        <v>0</v>
      </c>
      <c r="S23" s="3">
        <f>IF(Input!S23="","",IF(Input!S23=Call!S$1,1,0))</f>
        <v>0</v>
      </c>
      <c r="T23" s="3">
        <f>IF(Input!T23="","",IF(Input!T23=Call!T$1,1,0))</f>
        <v>0</v>
      </c>
      <c r="U23" s="3" t="str">
        <f>IF(Input!U23="","",IF(Input!U23=Call!U$1,1,0))</f>
        <v/>
      </c>
      <c r="V23" s="3" t="str">
        <f>IF(Input!V23="","",IF(Input!V23=Call!V$1,1,0))</f>
        <v/>
      </c>
      <c r="W23" s="3" t="str">
        <f>IF(Input!W23="","",IF(Input!W23=Call!W$1,1,0))</f>
        <v/>
      </c>
      <c r="X23" s="3" t="str">
        <f>IF(Input!X23="","",IF(Input!X23=Call!X$1,1,0))</f>
        <v/>
      </c>
      <c r="Y23" s="3" t="str">
        <f>IF(Input!Y23="","",IF(Input!Y23=Call!Y$1,1,0))</f>
        <v/>
      </c>
      <c r="Z23" s="3" t="str">
        <f>IF(Input!Z23="","",IF(Input!Z23=Call!Z$1,1,0))</f>
        <v/>
      </c>
      <c r="AA23" s="3" t="str">
        <f>IF(Input!AA23="","",IF(Input!AA23=Call!AA$1,1,0))</f>
        <v/>
      </c>
      <c r="AB23" s="3" t="str">
        <f>IF(Input!AB23="","",IF(Input!AB23=Call!AB$1,1,0))</f>
        <v/>
      </c>
      <c r="AC23" s="3" t="str">
        <f>IF(Input!AC23="","",IF(Input!AC23=Call!AC$1,1,0))</f>
        <v/>
      </c>
      <c r="AD23" s="3" t="str">
        <f>IF(Input!AD23="","",IF(Input!AD23=Call!AD$1,1,0))</f>
        <v/>
      </c>
      <c r="AE23" s="3" t="str">
        <f>IF(Input!AE23="","",IF(Input!AE23=Call!AE$1,1,0))</f>
        <v/>
      </c>
      <c r="AF23" s="3" t="str">
        <f>IF(Input!AF23="","",IF(Input!AF23=Call!AF$1,1,0))</f>
        <v/>
      </c>
      <c r="AG23" s="3" t="str">
        <f>IF(Input!AG23="","",IF(Input!AG23=Call!AG$1,1,0))</f>
        <v/>
      </c>
      <c r="AH23" s="3" t="str">
        <f>IF(Input!AH23="","",IF(Input!AH23=Call!AH$1,1,0))</f>
        <v/>
      </c>
      <c r="AI23">
        <f t="shared" si="2"/>
        <v>6</v>
      </c>
      <c r="AJ23">
        <f t="shared" si="3"/>
        <v>5</v>
      </c>
    </row>
    <row r="24" spans="1:36" x14ac:dyDescent="0.25">
      <c r="A24" s="3">
        <v>21</v>
      </c>
      <c r="B24" s="3" t="str">
        <f>IF(Input!B24="","",Input!B24)</f>
        <v>ИМЕ21</v>
      </c>
      <c r="C24" s="3">
        <f t="shared" si="0"/>
        <v>9</v>
      </c>
      <c r="D24" s="6">
        <f t="shared" si="1"/>
        <v>31.666666666666664</v>
      </c>
      <c r="E24" s="3">
        <f>IF(Input!E24="","",IF(Input!E24=Call!E$1,1,0))</f>
        <v>0</v>
      </c>
      <c r="F24" s="3">
        <f>IF(Input!F24="","",IF(Input!F24=Call!F$1,1,0))</f>
        <v>0</v>
      </c>
      <c r="G24" s="3">
        <f>IF(Input!G24="","",IF(Input!G24=Call!G$1,1,0))</f>
        <v>0</v>
      </c>
      <c r="H24" s="3">
        <f>IF(Input!H24="","",IF(Input!H24=Call!H$1,1,0))</f>
        <v>1</v>
      </c>
      <c r="I24" s="3">
        <f>IF(Input!I24="","",IF(Input!I24=Call!I$1,1,0))</f>
        <v>1</v>
      </c>
      <c r="J24" s="3">
        <f>IF(Input!J24="","",IF(Input!J24=Call!J$1,1,0))</f>
        <v>1</v>
      </c>
      <c r="K24" s="3">
        <f>IF(Input!K24="","",IF(Input!K24=Call!K$1,1,0))</f>
        <v>1</v>
      </c>
      <c r="L24" s="3">
        <f>IF(Input!L24="","",IF(Input!L24=Call!L$1,1,0))</f>
        <v>0</v>
      </c>
      <c r="M24" s="3">
        <f>IF(Input!M24="","",IF(Input!M24=Call!M$1,1,0))</f>
        <v>1</v>
      </c>
      <c r="N24" s="3">
        <f>IF(Input!N24="","",IF(Input!N24=Call!N$1,1,0))</f>
        <v>1</v>
      </c>
      <c r="O24" s="3">
        <f>IF(Input!O24="","",IF(Input!O24=Call!O$1,1,0))</f>
        <v>1</v>
      </c>
      <c r="P24" s="3">
        <f>IF(Input!P24="","",IF(Input!P24=Call!P$1,1,0))</f>
        <v>0</v>
      </c>
      <c r="Q24" s="3">
        <f>IF(Input!Q24="","",IF(Input!Q24=Call!Q$1,1,0))</f>
        <v>1</v>
      </c>
      <c r="R24" s="3">
        <f>IF(Input!R24="","",IF(Input!R24=Call!R$1,1,0))</f>
        <v>0</v>
      </c>
      <c r="S24" s="3">
        <f>IF(Input!S24="","",IF(Input!S24=Call!S$1,1,0))</f>
        <v>0</v>
      </c>
      <c r="T24" s="3">
        <f>IF(Input!T24="","",IF(Input!T24=Call!T$1,1,0))</f>
        <v>1</v>
      </c>
      <c r="U24" s="3" t="str">
        <f>IF(Input!U24="","",IF(Input!U24=Call!U$1,1,0))</f>
        <v/>
      </c>
      <c r="V24" s="3" t="str">
        <f>IF(Input!V24="","",IF(Input!V24=Call!V$1,1,0))</f>
        <v/>
      </c>
      <c r="W24" s="3" t="str">
        <f>IF(Input!W24="","",IF(Input!W24=Call!W$1,1,0))</f>
        <v/>
      </c>
      <c r="X24" s="3" t="str">
        <f>IF(Input!X24="","",IF(Input!X24=Call!X$1,1,0))</f>
        <v/>
      </c>
      <c r="Y24" s="3" t="str">
        <f>IF(Input!Y24="","",IF(Input!Y24=Call!Y$1,1,0))</f>
        <v/>
      </c>
      <c r="Z24" s="3" t="str">
        <f>IF(Input!Z24="","",IF(Input!Z24=Call!Z$1,1,0))</f>
        <v/>
      </c>
      <c r="AA24" s="3" t="str">
        <f>IF(Input!AA24="","",IF(Input!AA24=Call!AA$1,1,0))</f>
        <v/>
      </c>
      <c r="AB24" s="3" t="str">
        <f>IF(Input!AB24="","",IF(Input!AB24=Call!AB$1,1,0))</f>
        <v/>
      </c>
      <c r="AC24" s="3" t="str">
        <f>IF(Input!AC24="","",IF(Input!AC24=Call!AC$1,1,0))</f>
        <v/>
      </c>
      <c r="AD24" s="3" t="str">
        <f>IF(Input!AD24="","",IF(Input!AD24=Call!AD$1,1,0))</f>
        <v/>
      </c>
      <c r="AE24" s="3" t="str">
        <f>IF(Input!AE24="","",IF(Input!AE24=Call!AE$1,1,0))</f>
        <v/>
      </c>
      <c r="AF24" s="3" t="str">
        <f>IF(Input!AF24="","",IF(Input!AF24=Call!AF$1,1,0))</f>
        <v/>
      </c>
      <c r="AG24" s="3" t="str">
        <f>IF(Input!AG24="","",IF(Input!AG24=Call!AG$1,1,0))</f>
        <v/>
      </c>
      <c r="AH24" s="3" t="str">
        <f>IF(Input!AH24="","",IF(Input!AH24=Call!AH$1,1,0))</f>
        <v/>
      </c>
      <c r="AI24">
        <f t="shared" si="2"/>
        <v>5</v>
      </c>
      <c r="AJ24">
        <f t="shared" si="3"/>
        <v>4</v>
      </c>
    </row>
    <row r="25" spans="1:36" x14ac:dyDescent="0.25">
      <c r="A25" s="3">
        <v>22</v>
      </c>
      <c r="B25" s="3" t="str">
        <f>IF(Input!B25="","",Input!B25)</f>
        <v>ИМЕ22</v>
      </c>
      <c r="C25" s="3">
        <f t="shared" si="0"/>
        <v>10</v>
      </c>
      <c r="D25" s="6">
        <f t="shared" si="1"/>
        <v>55.000000000000007</v>
      </c>
      <c r="E25" s="3">
        <f>IF(Input!E25="","",IF(Input!E25=Call!E$1,1,0))</f>
        <v>1</v>
      </c>
      <c r="F25" s="3">
        <f>IF(Input!F25="","",IF(Input!F25=Call!F$1,1,0))</f>
        <v>1</v>
      </c>
      <c r="G25" s="3">
        <f>IF(Input!G25="","",IF(Input!G25=Call!G$1,1,0))</f>
        <v>0</v>
      </c>
      <c r="H25" s="3">
        <f>IF(Input!H25="","",IF(Input!H25=Call!H$1,1,0))</f>
        <v>1</v>
      </c>
      <c r="I25" s="3">
        <f>IF(Input!I25="","",IF(Input!I25=Call!I$1,1,0))</f>
        <v>0</v>
      </c>
      <c r="J25" s="3">
        <f>IF(Input!J25="","",IF(Input!J25=Call!J$1,1,0))</f>
        <v>1</v>
      </c>
      <c r="K25" s="3">
        <f>IF(Input!K25="","",IF(Input!K25=Call!K$1,1,0))</f>
        <v>1</v>
      </c>
      <c r="L25" s="3">
        <f>IF(Input!L25="","",IF(Input!L25=Call!L$1,1,0))</f>
        <v>0</v>
      </c>
      <c r="M25" s="3">
        <f>IF(Input!M25="","",IF(Input!M25=Call!M$1,1,0))</f>
        <v>1</v>
      </c>
      <c r="N25" s="3">
        <f>IF(Input!N25="","",IF(Input!N25=Call!N$1,1,0))</f>
        <v>1</v>
      </c>
      <c r="O25" s="3">
        <f>IF(Input!O25="","",IF(Input!O25=Call!O$1,1,0))</f>
        <v>1</v>
      </c>
      <c r="P25" s="3">
        <f>IF(Input!P25="","",IF(Input!P25=Call!P$1,1,0))</f>
        <v>0</v>
      </c>
      <c r="Q25" s="3">
        <f>IF(Input!Q25="","",IF(Input!Q25=Call!Q$1,1,0))</f>
        <v>1</v>
      </c>
      <c r="R25" s="3">
        <f>IF(Input!R25="","",IF(Input!R25=Call!R$1,1,0))</f>
        <v>0</v>
      </c>
      <c r="S25" s="3">
        <f>IF(Input!S25="","",IF(Input!S25=Call!S$1,1,0))</f>
        <v>0</v>
      </c>
      <c r="T25" s="3">
        <f>IF(Input!T25="","",IF(Input!T25=Call!T$1,1,0))</f>
        <v>1</v>
      </c>
      <c r="U25" s="3" t="str">
        <f>IF(Input!U25="","",IF(Input!U25=Call!U$1,1,0))</f>
        <v/>
      </c>
      <c r="V25" s="3" t="str">
        <f>IF(Input!V25="","",IF(Input!V25=Call!V$1,1,0))</f>
        <v/>
      </c>
      <c r="W25" s="3" t="str">
        <f>IF(Input!W25="","",IF(Input!W25=Call!W$1,1,0))</f>
        <v/>
      </c>
      <c r="X25" s="3" t="str">
        <f>IF(Input!X25="","",IF(Input!X25=Call!X$1,1,0))</f>
        <v/>
      </c>
      <c r="Y25" s="3" t="str">
        <f>IF(Input!Y25="","",IF(Input!Y25=Call!Y$1,1,0))</f>
        <v/>
      </c>
      <c r="Z25" s="3" t="str">
        <f>IF(Input!Z25="","",IF(Input!Z25=Call!Z$1,1,0))</f>
        <v/>
      </c>
      <c r="AA25" s="3" t="str">
        <f>IF(Input!AA25="","",IF(Input!AA25=Call!AA$1,1,0))</f>
        <v/>
      </c>
      <c r="AB25" s="3" t="str">
        <f>IF(Input!AB25="","",IF(Input!AB25=Call!AB$1,1,0))</f>
        <v/>
      </c>
      <c r="AC25" s="3" t="str">
        <f>IF(Input!AC25="","",IF(Input!AC25=Call!AC$1,1,0))</f>
        <v/>
      </c>
      <c r="AD25" s="3" t="str">
        <f>IF(Input!AD25="","",IF(Input!AD25=Call!AD$1,1,0))</f>
        <v/>
      </c>
      <c r="AE25" s="3" t="str">
        <f>IF(Input!AE25="","",IF(Input!AE25=Call!AE$1,1,0))</f>
        <v/>
      </c>
      <c r="AF25" s="3" t="str">
        <f>IF(Input!AF25="","",IF(Input!AF25=Call!AF$1,1,0))</f>
        <v/>
      </c>
      <c r="AG25" s="3" t="str">
        <f>IF(Input!AG25="","",IF(Input!AG25=Call!AG$1,1,0))</f>
        <v/>
      </c>
      <c r="AH25" s="3" t="str">
        <f>IF(Input!AH25="","",IF(Input!AH25=Call!AH$1,1,0))</f>
        <v/>
      </c>
      <c r="AI25">
        <f t="shared" si="2"/>
        <v>5</v>
      </c>
      <c r="AJ25">
        <f t="shared" si="3"/>
        <v>5</v>
      </c>
    </row>
    <row r="26" spans="1:36" x14ac:dyDescent="0.25">
      <c r="A26" s="3">
        <v>23</v>
      </c>
      <c r="B26" s="3" t="str">
        <f>IF(Input!B26="","",Input!B26)</f>
        <v>ИМЕ23</v>
      </c>
      <c r="C26" s="3">
        <f t="shared" si="0"/>
        <v>9</v>
      </c>
      <c r="D26" s="6">
        <f t="shared" si="1"/>
        <v>31.666666666666664</v>
      </c>
      <c r="E26" s="3">
        <f>IF(Input!E26="","",IF(Input!E26=Call!E$1,1,0))</f>
        <v>0</v>
      </c>
      <c r="F26" s="3">
        <f>IF(Input!F26="","",IF(Input!F26=Call!F$1,1,0))</f>
        <v>0</v>
      </c>
      <c r="G26" s="3">
        <f>IF(Input!G26="","",IF(Input!G26=Call!G$1,1,0))</f>
        <v>0</v>
      </c>
      <c r="H26" s="3">
        <f>IF(Input!H26="","",IF(Input!H26=Call!H$1,1,0))</f>
        <v>1</v>
      </c>
      <c r="I26" s="3">
        <f>IF(Input!I26="","",IF(Input!I26=Call!I$1,1,0))</f>
        <v>1</v>
      </c>
      <c r="J26" s="3">
        <f>IF(Input!J26="","",IF(Input!J26=Call!J$1,1,0))</f>
        <v>0</v>
      </c>
      <c r="K26" s="3">
        <f>IF(Input!K26="","",IF(Input!K26=Call!K$1,1,0))</f>
        <v>1</v>
      </c>
      <c r="L26" s="3">
        <f>IF(Input!L26="","",IF(Input!L26=Call!L$1,1,0))</f>
        <v>1</v>
      </c>
      <c r="M26" s="3">
        <f>IF(Input!M26="","",IF(Input!M26=Call!M$1,1,0))</f>
        <v>1</v>
      </c>
      <c r="N26" s="3">
        <f>IF(Input!N26="","",IF(Input!N26=Call!N$1,1,0))</f>
        <v>1</v>
      </c>
      <c r="O26" s="3">
        <f>IF(Input!O26="","",IF(Input!O26=Call!O$1,1,0))</f>
        <v>1</v>
      </c>
      <c r="P26" s="3">
        <f>IF(Input!P26="","",IF(Input!P26=Call!P$1,1,0))</f>
        <v>0</v>
      </c>
      <c r="Q26" s="3">
        <f>IF(Input!Q26="","",IF(Input!Q26=Call!Q$1,1,0))</f>
        <v>1</v>
      </c>
      <c r="R26" s="3">
        <f>IF(Input!R26="","",IF(Input!R26=Call!R$1,1,0))</f>
        <v>0</v>
      </c>
      <c r="S26" s="3">
        <f>IF(Input!S26="","",IF(Input!S26=Call!S$1,1,0))</f>
        <v>0</v>
      </c>
      <c r="T26" s="3">
        <f>IF(Input!T26="","",IF(Input!T26=Call!T$1,1,0))</f>
        <v>1</v>
      </c>
      <c r="U26" s="3" t="str">
        <f>IF(Input!U26="","",IF(Input!U26=Call!U$1,1,0))</f>
        <v/>
      </c>
      <c r="V26" s="3" t="str">
        <f>IF(Input!V26="","",IF(Input!V26=Call!V$1,1,0))</f>
        <v/>
      </c>
      <c r="W26" s="3" t="str">
        <f>IF(Input!W26="","",IF(Input!W26=Call!W$1,1,0))</f>
        <v/>
      </c>
      <c r="X26" s="3" t="str">
        <f>IF(Input!X26="","",IF(Input!X26=Call!X$1,1,0))</f>
        <v/>
      </c>
      <c r="Y26" s="3" t="str">
        <f>IF(Input!Y26="","",IF(Input!Y26=Call!Y$1,1,0))</f>
        <v/>
      </c>
      <c r="Z26" s="3" t="str">
        <f>IF(Input!Z26="","",IF(Input!Z26=Call!Z$1,1,0))</f>
        <v/>
      </c>
      <c r="AA26" s="3" t="str">
        <f>IF(Input!AA26="","",IF(Input!AA26=Call!AA$1,1,0))</f>
        <v/>
      </c>
      <c r="AB26" s="3" t="str">
        <f>IF(Input!AB26="","",IF(Input!AB26=Call!AB$1,1,0))</f>
        <v/>
      </c>
      <c r="AC26" s="3" t="str">
        <f>IF(Input!AC26="","",IF(Input!AC26=Call!AC$1,1,0))</f>
        <v/>
      </c>
      <c r="AD26" s="3" t="str">
        <f>IF(Input!AD26="","",IF(Input!AD26=Call!AD$1,1,0))</f>
        <v/>
      </c>
      <c r="AE26" s="3" t="str">
        <f>IF(Input!AE26="","",IF(Input!AE26=Call!AE$1,1,0))</f>
        <v/>
      </c>
      <c r="AF26" s="3" t="str">
        <f>IF(Input!AF26="","",IF(Input!AF26=Call!AF$1,1,0))</f>
        <v/>
      </c>
      <c r="AG26" s="3" t="str">
        <f>IF(Input!AG26="","",IF(Input!AG26=Call!AG$1,1,0))</f>
        <v/>
      </c>
      <c r="AH26" s="3" t="str">
        <f>IF(Input!AH26="","",IF(Input!AH26=Call!AH$1,1,0))</f>
        <v/>
      </c>
      <c r="AI26">
        <f t="shared" si="2"/>
        <v>5</v>
      </c>
      <c r="AJ26">
        <f t="shared" si="3"/>
        <v>4</v>
      </c>
    </row>
    <row r="27" spans="1:36" x14ac:dyDescent="0.25">
      <c r="A27" s="3">
        <v>24</v>
      </c>
      <c r="B27" s="3" t="str">
        <f>IF(Input!B27="","",Input!B27)</f>
        <v>ИМЕ24</v>
      </c>
      <c r="C27" s="3">
        <f t="shared" si="0"/>
        <v>11</v>
      </c>
      <c r="D27" s="6">
        <f t="shared" si="1"/>
        <v>85</v>
      </c>
      <c r="E27" s="3">
        <f>IF(Input!E27="","",IF(Input!E27=Call!E$1,1,0))</f>
        <v>1</v>
      </c>
      <c r="F27" s="3">
        <f>IF(Input!F27="","",IF(Input!F27=Call!F$1,1,0))</f>
        <v>0</v>
      </c>
      <c r="G27" s="3">
        <f>IF(Input!G27="","",IF(Input!G27=Call!G$1,1,0))</f>
        <v>0</v>
      </c>
      <c r="H27" s="3">
        <f>IF(Input!H27="","",IF(Input!H27=Call!H$1,1,0))</f>
        <v>1</v>
      </c>
      <c r="I27" s="3">
        <f>IF(Input!I27="","",IF(Input!I27=Call!I$1,1,0))</f>
        <v>1</v>
      </c>
      <c r="J27" s="3">
        <f>IF(Input!J27="","",IF(Input!J27=Call!J$1,1,0))</f>
        <v>1</v>
      </c>
      <c r="K27" s="3">
        <f>IF(Input!K27="","",IF(Input!K27=Call!K$1,1,0))</f>
        <v>1</v>
      </c>
      <c r="L27" s="3">
        <f>IF(Input!L27="","",IF(Input!L27=Call!L$1,1,0))</f>
        <v>1</v>
      </c>
      <c r="M27" s="3">
        <f>IF(Input!M27="","",IF(Input!M27=Call!M$1,1,0))</f>
        <v>1</v>
      </c>
      <c r="N27" s="3">
        <f>IF(Input!N27="","",IF(Input!N27=Call!N$1,1,0))</f>
        <v>1</v>
      </c>
      <c r="O27" s="3">
        <f>IF(Input!O27="","",IF(Input!O27=Call!O$1,1,0))</f>
        <v>1</v>
      </c>
      <c r="P27" s="3">
        <f>IF(Input!P27="","",IF(Input!P27=Call!P$1,1,0))</f>
        <v>0</v>
      </c>
      <c r="Q27" s="3">
        <f>IF(Input!Q27="","",IF(Input!Q27=Call!Q$1,1,0))</f>
        <v>1</v>
      </c>
      <c r="R27" s="3">
        <f>IF(Input!R27="","",IF(Input!R27=Call!R$1,1,0))</f>
        <v>0</v>
      </c>
      <c r="S27" s="3">
        <f>IF(Input!S27="","",IF(Input!S27=Call!S$1,1,0))</f>
        <v>0</v>
      </c>
      <c r="T27" s="3">
        <f>IF(Input!T27="","",IF(Input!T27=Call!T$1,1,0))</f>
        <v>1</v>
      </c>
      <c r="U27" s="3" t="str">
        <f>IF(Input!U27="","",IF(Input!U27=Call!U$1,1,0))</f>
        <v/>
      </c>
      <c r="V27" s="3" t="str">
        <f>IF(Input!V27="","",IF(Input!V27=Call!V$1,1,0))</f>
        <v/>
      </c>
      <c r="W27" s="3" t="str">
        <f>IF(Input!W27="","",IF(Input!W27=Call!W$1,1,0))</f>
        <v/>
      </c>
      <c r="X27" s="3" t="str">
        <f>IF(Input!X27="","",IF(Input!X27=Call!X$1,1,0))</f>
        <v/>
      </c>
      <c r="Y27" s="3" t="str">
        <f>IF(Input!Y27="","",IF(Input!Y27=Call!Y$1,1,0))</f>
        <v/>
      </c>
      <c r="Z27" s="3" t="str">
        <f>IF(Input!Z27="","",IF(Input!Z27=Call!Z$1,1,0))</f>
        <v/>
      </c>
      <c r="AA27" s="3" t="str">
        <f>IF(Input!AA27="","",IF(Input!AA27=Call!AA$1,1,0))</f>
        <v/>
      </c>
      <c r="AB27" s="3" t="str">
        <f>IF(Input!AB27="","",IF(Input!AB27=Call!AB$1,1,0))</f>
        <v/>
      </c>
      <c r="AC27" s="3" t="str">
        <f>IF(Input!AC27="","",IF(Input!AC27=Call!AC$1,1,0))</f>
        <v/>
      </c>
      <c r="AD27" s="3" t="str">
        <f>IF(Input!AD27="","",IF(Input!AD27=Call!AD$1,1,0))</f>
        <v/>
      </c>
      <c r="AE27" s="3" t="str">
        <f>IF(Input!AE27="","",IF(Input!AE27=Call!AE$1,1,0))</f>
        <v/>
      </c>
      <c r="AF27" s="3" t="str">
        <f>IF(Input!AF27="","",IF(Input!AF27=Call!AF$1,1,0))</f>
        <v/>
      </c>
      <c r="AG27" s="3" t="str">
        <f>IF(Input!AG27="","",IF(Input!AG27=Call!AG$1,1,0))</f>
        <v/>
      </c>
      <c r="AH27" s="3" t="str">
        <f>IF(Input!AH27="","",IF(Input!AH27=Call!AH$1,1,0))</f>
        <v/>
      </c>
      <c r="AI27">
        <f t="shared" si="2"/>
        <v>6</v>
      </c>
      <c r="AJ27">
        <f t="shared" si="3"/>
        <v>5</v>
      </c>
    </row>
    <row r="28" spans="1:36" x14ac:dyDescent="0.25">
      <c r="A28" s="3">
        <v>25</v>
      </c>
      <c r="B28" s="3" t="str">
        <f>IF(Input!B28="","",Input!B28)</f>
        <v>ИМЕ25</v>
      </c>
      <c r="C28" s="3">
        <f t="shared" si="0"/>
        <v>11</v>
      </c>
      <c r="D28" s="6">
        <f t="shared" si="1"/>
        <v>85</v>
      </c>
      <c r="E28" s="3">
        <f>IF(Input!E28="","",IF(Input!E28=Call!E$1,1,0))</f>
        <v>1</v>
      </c>
      <c r="F28" s="3">
        <f>IF(Input!F28="","",IF(Input!F28=Call!F$1,1,0))</f>
        <v>1</v>
      </c>
      <c r="G28" s="3">
        <f>IF(Input!G28="","",IF(Input!G28=Call!G$1,1,0))</f>
        <v>0</v>
      </c>
      <c r="H28" s="3">
        <f>IF(Input!H28="","",IF(Input!H28=Call!H$1,1,0))</f>
        <v>1</v>
      </c>
      <c r="I28" s="3">
        <f>IF(Input!I28="","",IF(Input!I28=Call!I$1,1,0))</f>
        <v>1</v>
      </c>
      <c r="J28" s="3">
        <f>IF(Input!J28="","",IF(Input!J28=Call!J$1,1,0))</f>
        <v>1</v>
      </c>
      <c r="K28" s="3">
        <f>IF(Input!K28="","",IF(Input!K28=Call!K$1,1,0))</f>
        <v>1</v>
      </c>
      <c r="L28" s="3">
        <f>IF(Input!L28="","",IF(Input!L28=Call!L$1,1,0))</f>
        <v>0</v>
      </c>
      <c r="M28" s="3">
        <f>IF(Input!M28="","",IF(Input!M28=Call!M$1,1,0))</f>
        <v>1</v>
      </c>
      <c r="N28" s="3">
        <f>IF(Input!N28="","",IF(Input!N28=Call!N$1,1,0))</f>
        <v>1</v>
      </c>
      <c r="O28" s="3">
        <f>IF(Input!O28="","",IF(Input!O28=Call!O$1,1,0))</f>
        <v>1</v>
      </c>
      <c r="P28" s="3">
        <f>IF(Input!P28="","",IF(Input!P28=Call!P$1,1,0))</f>
        <v>0</v>
      </c>
      <c r="Q28" s="3">
        <f>IF(Input!Q28="","",IF(Input!Q28=Call!Q$1,1,0))</f>
        <v>1</v>
      </c>
      <c r="R28" s="3">
        <f>IF(Input!R28="","",IF(Input!R28=Call!R$1,1,0))</f>
        <v>0</v>
      </c>
      <c r="S28" s="3">
        <f>IF(Input!S28="","",IF(Input!S28=Call!S$1,1,0))</f>
        <v>0</v>
      </c>
      <c r="T28" s="3">
        <f>IF(Input!T28="","",IF(Input!T28=Call!T$1,1,0))</f>
        <v>1</v>
      </c>
      <c r="U28" s="3" t="str">
        <f>IF(Input!U28="","",IF(Input!U28=Call!U$1,1,0))</f>
        <v/>
      </c>
      <c r="V28" s="3" t="str">
        <f>IF(Input!V28="","",IF(Input!V28=Call!V$1,1,0))</f>
        <v/>
      </c>
      <c r="W28" s="3" t="str">
        <f>IF(Input!W28="","",IF(Input!W28=Call!W$1,1,0))</f>
        <v/>
      </c>
      <c r="X28" s="3" t="str">
        <f>IF(Input!X28="","",IF(Input!X28=Call!X$1,1,0))</f>
        <v/>
      </c>
      <c r="Y28" s="3" t="str">
        <f>IF(Input!Y28="","",IF(Input!Y28=Call!Y$1,1,0))</f>
        <v/>
      </c>
      <c r="Z28" s="3" t="str">
        <f>IF(Input!Z28="","",IF(Input!Z28=Call!Z$1,1,0))</f>
        <v/>
      </c>
      <c r="AA28" s="3" t="str">
        <f>IF(Input!AA28="","",IF(Input!AA28=Call!AA$1,1,0))</f>
        <v/>
      </c>
      <c r="AB28" s="3" t="str">
        <f>IF(Input!AB28="","",IF(Input!AB28=Call!AB$1,1,0))</f>
        <v/>
      </c>
      <c r="AC28" s="3" t="str">
        <f>IF(Input!AC28="","",IF(Input!AC28=Call!AC$1,1,0))</f>
        <v/>
      </c>
      <c r="AD28" s="3" t="str">
        <f>IF(Input!AD28="","",IF(Input!AD28=Call!AD$1,1,0))</f>
        <v/>
      </c>
      <c r="AE28" s="3" t="str">
        <f>IF(Input!AE28="","",IF(Input!AE28=Call!AE$1,1,0))</f>
        <v/>
      </c>
      <c r="AF28" s="3" t="str">
        <f>IF(Input!AF28="","",IF(Input!AF28=Call!AF$1,1,0))</f>
        <v/>
      </c>
      <c r="AG28" s="3" t="str">
        <f>IF(Input!AG28="","",IF(Input!AG28=Call!AG$1,1,0))</f>
        <v/>
      </c>
      <c r="AH28" s="3" t="str">
        <f>IF(Input!AH28="","",IF(Input!AH28=Call!AH$1,1,0))</f>
        <v/>
      </c>
      <c r="AI28">
        <f t="shared" si="2"/>
        <v>6</v>
      </c>
      <c r="AJ28">
        <f t="shared" si="3"/>
        <v>5</v>
      </c>
    </row>
    <row r="29" spans="1:36" x14ac:dyDescent="0.25">
      <c r="A29" s="3">
        <v>26</v>
      </c>
      <c r="B29" s="3" t="str">
        <f>IF(Input!B29="","",Input!B29)</f>
        <v>ИМЕ26</v>
      </c>
      <c r="C29" s="3">
        <f t="shared" si="0"/>
        <v>8</v>
      </c>
      <c r="D29" s="6">
        <f t="shared" si="1"/>
        <v>18.333333333333332</v>
      </c>
      <c r="E29" s="3">
        <f>IF(Input!E29="","",IF(Input!E29=Call!E$1,1,0))</f>
        <v>1</v>
      </c>
      <c r="F29" s="3">
        <f>IF(Input!F29="","",IF(Input!F29=Call!F$1,1,0))</f>
        <v>0</v>
      </c>
      <c r="G29" s="3">
        <f>IF(Input!G29="","",IF(Input!G29=Call!G$1,1,0))</f>
        <v>0</v>
      </c>
      <c r="H29" s="3">
        <f>IF(Input!H29="","",IF(Input!H29=Call!H$1,1,0))</f>
        <v>0</v>
      </c>
      <c r="I29" s="3">
        <f>IF(Input!I29="","",IF(Input!I29=Call!I$1,1,0))</f>
        <v>1</v>
      </c>
      <c r="J29" s="3">
        <f>IF(Input!J29="","",IF(Input!J29=Call!J$1,1,0))</f>
        <v>1</v>
      </c>
      <c r="K29" s="3">
        <f>IF(Input!K29="","",IF(Input!K29=Call!K$1,1,0))</f>
        <v>1</v>
      </c>
      <c r="L29" s="3">
        <f>IF(Input!L29="","",IF(Input!L29=Call!L$1,1,0))</f>
        <v>1</v>
      </c>
      <c r="M29" s="3">
        <f>IF(Input!M29="","",IF(Input!M29=Call!M$1,1,0))</f>
        <v>1</v>
      </c>
      <c r="N29" s="3">
        <f>IF(Input!N29="","",IF(Input!N29=Call!N$1,1,0))</f>
        <v>0</v>
      </c>
      <c r="O29" s="3">
        <f>IF(Input!O29="","",IF(Input!O29=Call!O$1,1,0))</f>
        <v>0</v>
      </c>
      <c r="P29" s="3">
        <f>IF(Input!P29="","",IF(Input!P29=Call!P$1,1,0))</f>
        <v>0</v>
      </c>
      <c r="Q29" s="3">
        <f>IF(Input!Q29="","",IF(Input!Q29=Call!Q$1,1,0))</f>
        <v>1</v>
      </c>
      <c r="R29" s="3">
        <f>IF(Input!R29="","",IF(Input!R29=Call!R$1,1,0))</f>
        <v>0</v>
      </c>
      <c r="S29" s="3">
        <f>IF(Input!S29="","",IF(Input!S29=Call!S$1,1,0))</f>
        <v>0</v>
      </c>
      <c r="T29" s="3">
        <f>IF(Input!T29="","",IF(Input!T29=Call!T$1,1,0))</f>
        <v>1</v>
      </c>
      <c r="U29" s="3" t="str">
        <f>IF(Input!U29="","",IF(Input!U29=Call!U$1,1,0))</f>
        <v/>
      </c>
      <c r="V29" s="3" t="str">
        <f>IF(Input!V29="","",IF(Input!V29=Call!V$1,1,0))</f>
        <v/>
      </c>
      <c r="W29" s="3" t="str">
        <f>IF(Input!W29="","",IF(Input!W29=Call!W$1,1,0))</f>
        <v/>
      </c>
      <c r="X29" s="3" t="str">
        <f>IF(Input!X29="","",IF(Input!X29=Call!X$1,1,0))</f>
        <v/>
      </c>
      <c r="Y29" s="3" t="str">
        <f>IF(Input!Y29="","",IF(Input!Y29=Call!Y$1,1,0))</f>
        <v/>
      </c>
      <c r="Z29" s="3" t="str">
        <f>IF(Input!Z29="","",IF(Input!Z29=Call!Z$1,1,0))</f>
        <v/>
      </c>
      <c r="AA29" s="3" t="str">
        <f>IF(Input!AA29="","",IF(Input!AA29=Call!AA$1,1,0))</f>
        <v/>
      </c>
      <c r="AB29" s="3" t="str">
        <f>IF(Input!AB29="","",IF(Input!AB29=Call!AB$1,1,0))</f>
        <v/>
      </c>
      <c r="AC29" s="3" t="str">
        <f>IF(Input!AC29="","",IF(Input!AC29=Call!AC$1,1,0))</f>
        <v/>
      </c>
      <c r="AD29" s="3" t="str">
        <f>IF(Input!AD29="","",IF(Input!AD29=Call!AD$1,1,0))</f>
        <v/>
      </c>
      <c r="AE29" s="3" t="str">
        <f>IF(Input!AE29="","",IF(Input!AE29=Call!AE$1,1,0))</f>
        <v/>
      </c>
      <c r="AF29" s="3" t="str">
        <f>IF(Input!AF29="","",IF(Input!AF29=Call!AF$1,1,0))</f>
        <v/>
      </c>
      <c r="AG29" s="3" t="str">
        <f>IF(Input!AG29="","",IF(Input!AG29=Call!AG$1,1,0))</f>
        <v/>
      </c>
      <c r="AH29" s="3" t="str">
        <f>IF(Input!AH29="","",IF(Input!AH29=Call!AH$1,1,0))</f>
        <v/>
      </c>
      <c r="AI29">
        <f t="shared" si="2"/>
        <v>5</v>
      </c>
      <c r="AJ29">
        <f t="shared" si="3"/>
        <v>3</v>
      </c>
    </row>
    <row r="30" spans="1:36" x14ac:dyDescent="0.25">
      <c r="A30" s="3">
        <v>27</v>
      </c>
      <c r="B30" s="3" t="str">
        <f>IF(Input!B30="","",Input!B30)</f>
        <v>ИМЕ27</v>
      </c>
      <c r="C30" s="3">
        <f t="shared" si="0"/>
        <v>10</v>
      </c>
      <c r="D30" s="6">
        <f t="shared" si="1"/>
        <v>55.000000000000007</v>
      </c>
      <c r="E30" s="3">
        <f>IF(Input!E30="","",IF(Input!E30=Call!E$1,1,0))</f>
        <v>0</v>
      </c>
      <c r="F30" s="3">
        <f>IF(Input!F30="","",IF(Input!F30=Call!F$1,1,0))</f>
        <v>1</v>
      </c>
      <c r="G30" s="3">
        <f>IF(Input!G30="","",IF(Input!G30=Call!G$1,1,0))</f>
        <v>0</v>
      </c>
      <c r="H30" s="3">
        <f>IF(Input!H30="","",IF(Input!H30=Call!H$1,1,0))</f>
        <v>0</v>
      </c>
      <c r="I30" s="3">
        <f>IF(Input!I30="","",IF(Input!I30=Call!I$1,1,0))</f>
        <v>1</v>
      </c>
      <c r="J30" s="3">
        <f>IF(Input!J30="","",IF(Input!J30=Call!J$1,1,0))</f>
        <v>1</v>
      </c>
      <c r="K30" s="3">
        <f>IF(Input!K30="","",IF(Input!K30=Call!K$1,1,0))</f>
        <v>1</v>
      </c>
      <c r="L30" s="3">
        <f>IF(Input!L30="","",IF(Input!L30=Call!L$1,1,0))</f>
        <v>1</v>
      </c>
      <c r="M30" s="3">
        <f>IF(Input!M30="","",IF(Input!M30=Call!M$1,1,0))</f>
        <v>1</v>
      </c>
      <c r="N30" s="3">
        <f>IF(Input!N30="","",IF(Input!N30=Call!N$1,1,0))</f>
        <v>1</v>
      </c>
      <c r="O30" s="3">
        <f>IF(Input!O30="","",IF(Input!O30=Call!O$1,1,0))</f>
        <v>1</v>
      </c>
      <c r="P30" s="3">
        <f>IF(Input!P30="","",IF(Input!P30=Call!P$1,1,0))</f>
        <v>0</v>
      </c>
      <c r="Q30" s="3">
        <f>IF(Input!Q30="","",IF(Input!Q30=Call!Q$1,1,0))</f>
        <v>1</v>
      </c>
      <c r="R30" s="3">
        <f>IF(Input!R30="","",IF(Input!R30=Call!R$1,1,0))</f>
        <v>0</v>
      </c>
      <c r="S30" s="3">
        <f>IF(Input!S30="","",IF(Input!S30=Call!S$1,1,0))</f>
        <v>0</v>
      </c>
      <c r="T30" s="3">
        <f>IF(Input!T30="","",IF(Input!T30=Call!T$1,1,0))</f>
        <v>1</v>
      </c>
      <c r="U30" s="3" t="str">
        <f>IF(Input!U30="","",IF(Input!U30=Call!U$1,1,0))</f>
        <v/>
      </c>
      <c r="V30" s="3" t="str">
        <f>IF(Input!V30="","",IF(Input!V30=Call!V$1,1,0))</f>
        <v/>
      </c>
      <c r="W30" s="3" t="str">
        <f>IF(Input!W30="","",IF(Input!W30=Call!W$1,1,0))</f>
        <v/>
      </c>
      <c r="X30" s="3" t="str">
        <f>IF(Input!X30="","",IF(Input!X30=Call!X$1,1,0))</f>
        <v/>
      </c>
      <c r="Y30" s="3" t="str">
        <f>IF(Input!Y30="","",IF(Input!Y30=Call!Y$1,1,0))</f>
        <v/>
      </c>
      <c r="Z30" s="3" t="str">
        <f>IF(Input!Z30="","",IF(Input!Z30=Call!Z$1,1,0))</f>
        <v/>
      </c>
      <c r="AA30" s="3" t="str">
        <f>IF(Input!AA30="","",IF(Input!AA30=Call!AA$1,1,0))</f>
        <v/>
      </c>
      <c r="AB30" s="3" t="str">
        <f>IF(Input!AB30="","",IF(Input!AB30=Call!AB$1,1,0))</f>
        <v/>
      </c>
      <c r="AC30" s="3" t="str">
        <f>IF(Input!AC30="","",IF(Input!AC30=Call!AC$1,1,0))</f>
        <v/>
      </c>
      <c r="AD30" s="3" t="str">
        <f>IF(Input!AD30="","",IF(Input!AD30=Call!AD$1,1,0))</f>
        <v/>
      </c>
      <c r="AE30" s="3" t="str">
        <f>IF(Input!AE30="","",IF(Input!AE30=Call!AE$1,1,0))</f>
        <v/>
      </c>
      <c r="AF30" s="3" t="str">
        <f>IF(Input!AF30="","",IF(Input!AF30=Call!AF$1,1,0))</f>
        <v/>
      </c>
      <c r="AG30" s="3" t="str">
        <f>IF(Input!AG30="","",IF(Input!AG30=Call!AG$1,1,0))</f>
        <v/>
      </c>
      <c r="AH30" s="3" t="str">
        <f>IF(Input!AH30="","",IF(Input!AH30=Call!AH$1,1,0))</f>
        <v/>
      </c>
      <c r="AI30">
        <f t="shared" si="2"/>
        <v>5</v>
      </c>
      <c r="AJ30">
        <f t="shared" si="3"/>
        <v>5</v>
      </c>
    </row>
    <row r="31" spans="1:36" x14ac:dyDescent="0.25">
      <c r="A31" s="3">
        <v>28</v>
      </c>
      <c r="B31" s="3" t="str">
        <f>IF(Input!B31="","",Input!B31)</f>
        <v>ИМЕ28</v>
      </c>
      <c r="C31" s="3">
        <f t="shared" si="0"/>
        <v>10</v>
      </c>
      <c r="D31" s="6">
        <f t="shared" si="1"/>
        <v>55.000000000000007</v>
      </c>
      <c r="E31" s="3">
        <f>IF(Input!E31="","",IF(Input!E31=Call!E$1,1,0))</f>
        <v>1</v>
      </c>
      <c r="F31" s="3">
        <f>IF(Input!F31="","",IF(Input!F31=Call!F$1,1,0))</f>
        <v>0</v>
      </c>
      <c r="G31" s="3">
        <f>IF(Input!G31="","",IF(Input!G31=Call!G$1,1,0))</f>
        <v>0</v>
      </c>
      <c r="H31" s="3">
        <f>IF(Input!H31="","",IF(Input!H31=Call!H$1,1,0))</f>
        <v>1</v>
      </c>
      <c r="I31" s="3">
        <f>IF(Input!I31="","",IF(Input!I31=Call!I$1,1,0))</f>
        <v>1</v>
      </c>
      <c r="J31" s="3">
        <f>IF(Input!J31="","",IF(Input!J31=Call!J$1,1,0))</f>
        <v>1</v>
      </c>
      <c r="K31" s="3">
        <f>IF(Input!K31="","",IF(Input!K31=Call!K$1,1,0))</f>
        <v>1</v>
      </c>
      <c r="L31" s="3">
        <f>IF(Input!L31="","",IF(Input!L31=Call!L$1,1,0))</f>
        <v>1</v>
      </c>
      <c r="M31" s="3">
        <f>IF(Input!M31="","",IF(Input!M31=Call!M$1,1,0))</f>
        <v>1</v>
      </c>
      <c r="N31" s="3">
        <f>IF(Input!N31="","",IF(Input!N31=Call!N$1,1,0))</f>
        <v>1</v>
      </c>
      <c r="O31" s="3">
        <f>IF(Input!O31="","",IF(Input!O31=Call!O$1,1,0))</f>
        <v>0</v>
      </c>
      <c r="P31" s="3">
        <f>IF(Input!P31="","",IF(Input!P31=Call!P$1,1,0))</f>
        <v>0</v>
      </c>
      <c r="Q31" s="3">
        <f>IF(Input!Q31="","",IF(Input!Q31=Call!Q$1,1,0))</f>
        <v>1</v>
      </c>
      <c r="R31" s="3">
        <f>IF(Input!R31="","",IF(Input!R31=Call!R$1,1,0))</f>
        <v>0</v>
      </c>
      <c r="S31" s="3">
        <f>IF(Input!S31="","",IF(Input!S31=Call!S$1,1,0))</f>
        <v>0</v>
      </c>
      <c r="T31" s="3">
        <f>IF(Input!T31="","",IF(Input!T31=Call!T$1,1,0))</f>
        <v>1</v>
      </c>
      <c r="U31" s="3" t="str">
        <f>IF(Input!U31="","",IF(Input!U31=Call!U$1,1,0))</f>
        <v/>
      </c>
      <c r="V31" s="3" t="str">
        <f>IF(Input!V31="","",IF(Input!V31=Call!V$1,1,0))</f>
        <v/>
      </c>
      <c r="W31" s="3" t="str">
        <f>IF(Input!W31="","",IF(Input!W31=Call!W$1,1,0))</f>
        <v/>
      </c>
      <c r="X31" s="3" t="str">
        <f>IF(Input!X31="","",IF(Input!X31=Call!X$1,1,0))</f>
        <v/>
      </c>
      <c r="Y31" s="3" t="str">
        <f>IF(Input!Y31="","",IF(Input!Y31=Call!Y$1,1,0))</f>
        <v/>
      </c>
      <c r="Z31" s="3" t="str">
        <f>IF(Input!Z31="","",IF(Input!Z31=Call!Z$1,1,0))</f>
        <v/>
      </c>
      <c r="AA31" s="3" t="str">
        <f>IF(Input!AA31="","",IF(Input!AA31=Call!AA$1,1,0))</f>
        <v/>
      </c>
      <c r="AB31" s="3" t="str">
        <f>IF(Input!AB31="","",IF(Input!AB31=Call!AB$1,1,0))</f>
        <v/>
      </c>
      <c r="AC31" s="3" t="str">
        <f>IF(Input!AC31="","",IF(Input!AC31=Call!AC$1,1,0))</f>
        <v/>
      </c>
      <c r="AD31" s="3" t="str">
        <f>IF(Input!AD31="","",IF(Input!AD31=Call!AD$1,1,0))</f>
        <v/>
      </c>
      <c r="AE31" s="3" t="str">
        <f>IF(Input!AE31="","",IF(Input!AE31=Call!AE$1,1,0))</f>
        <v/>
      </c>
      <c r="AF31" s="3" t="str">
        <f>IF(Input!AF31="","",IF(Input!AF31=Call!AF$1,1,0))</f>
        <v/>
      </c>
      <c r="AG31" s="3" t="str">
        <f>IF(Input!AG31="","",IF(Input!AG31=Call!AG$1,1,0))</f>
        <v/>
      </c>
      <c r="AH31" s="3" t="str">
        <f>IF(Input!AH31="","",IF(Input!AH31=Call!AH$1,1,0))</f>
        <v/>
      </c>
      <c r="AI31">
        <f t="shared" si="2"/>
        <v>5</v>
      </c>
      <c r="AJ31">
        <f t="shared" si="3"/>
        <v>5</v>
      </c>
    </row>
    <row r="32" spans="1:36" x14ac:dyDescent="0.25">
      <c r="A32" s="3">
        <v>29</v>
      </c>
      <c r="B32" s="3" t="str">
        <f>IF(Input!B32="","",Input!B32)</f>
        <v>ИМЕ29</v>
      </c>
      <c r="C32" s="3">
        <f t="shared" si="0"/>
        <v>11</v>
      </c>
      <c r="D32" s="6">
        <f t="shared" si="1"/>
        <v>85</v>
      </c>
      <c r="E32" s="3">
        <f>IF(Input!E32="","",IF(Input!E32=Call!E$1,1,0))</f>
        <v>1</v>
      </c>
      <c r="F32" s="3">
        <f>IF(Input!F32="","",IF(Input!F32=Call!F$1,1,0))</f>
        <v>1</v>
      </c>
      <c r="G32" s="3">
        <f>IF(Input!G32="","",IF(Input!G32=Call!G$1,1,0))</f>
        <v>0</v>
      </c>
      <c r="H32" s="3">
        <f>IF(Input!H32="","",IF(Input!H32=Call!H$1,1,0))</f>
        <v>1</v>
      </c>
      <c r="I32" s="3">
        <f>IF(Input!I32="","",IF(Input!I32=Call!I$1,1,0))</f>
        <v>1</v>
      </c>
      <c r="J32" s="3">
        <f>IF(Input!J32="","",IF(Input!J32=Call!J$1,1,0))</f>
        <v>1</v>
      </c>
      <c r="K32" s="3">
        <f>IF(Input!K32="","",IF(Input!K32=Call!K$1,1,0))</f>
        <v>1</v>
      </c>
      <c r="L32" s="3">
        <f>IF(Input!L32="","",IF(Input!L32=Call!L$1,1,0))</f>
        <v>1</v>
      </c>
      <c r="M32" s="3">
        <f>IF(Input!M32="","",IF(Input!M32=Call!M$1,1,0))</f>
        <v>1</v>
      </c>
      <c r="N32" s="3">
        <f>IF(Input!N32="","",IF(Input!N32=Call!N$1,1,0))</f>
        <v>1</v>
      </c>
      <c r="O32" s="3">
        <f>IF(Input!O32="","",IF(Input!O32=Call!O$1,1,0))</f>
        <v>0</v>
      </c>
      <c r="P32" s="3">
        <f>IF(Input!P32="","",IF(Input!P32=Call!P$1,1,0))</f>
        <v>0</v>
      </c>
      <c r="Q32" s="3">
        <f>IF(Input!Q32="","",IF(Input!Q32=Call!Q$1,1,0))</f>
        <v>1</v>
      </c>
      <c r="R32" s="3">
        <f>IF(Input!R32="","",IF(Input!R32=Call!R$1,1,0))</f>
        <v>0</v>
      </c>
      <c r="S32" s="3">
        <f>IF(Input!S32="","",IF(Input!S32=Call!S$1,1,0))</f>
        <v>0</v>
      </c>
      <c r="T32" s="3">
        <f>IF(Input!T32="","",IF(Input!T32=Call!T$1,1,0))</f>
        <v>1</v>
      </c>
      <c r="U32" s="3" t="str">
        <f>IF(Input!U32="","",IF(Input!U32=Call!U$1,1,0))</f>
        <v/>
      </c>
      <c r="V32" s="3" t="str">
        <f>IF(Input!V32="","",IF(Input!V32=Call!V$1,1,0))</f>
        <v/>
      </c>
      <c r="W32" s="3" t="str">
        <f>IF(Input!W32="","",IF(Input!W32=Call!W$1,1,0))</f>
        <v/>
      </c>
      <c r="X32" s="3" t="str">
        <f>IF(Input!X32="","",IF(Input!X32=Call!X$1,1,0))</f>
        <v/>
      </c>
      <c r="Y32" s="3" t="str">
        <f>IF(Input!Y32="","",IF(Input!Y32=Call!Y$1,1,0))</f>
        <v/>
      </c>
      <c r="Z32" s="3" t="str">
        <f>IF(Input!Z32="","",IF(Input!Z32=Call!Z$1,1,0))</f>
        <v/>
      </c>
      <c r="AA32" s="3" t="str">
        <f>IF(Input!AA32="","",IF(Input!AA32=Call!AA$1,1,0))</f>
        <v/>
      </c>
      <c r="AB32" s="3" t="str">
        <f>IF(Input!AB32="","",IF(Input!AB32=Call!AB$1,1,0))</f>
        <v/>
      </c>
      <c r="AC32" s="3" t="str">
        <f>IF(Input!AC32="","",IF(Input!AC32=Call!AC$1,1,0))</f>
        <v/>
      </c>
      <c r="AD32" s="3" t="str">
        <f>IF(Input!AD32="","",IF(Input!AD32=Call!AD$1,1,0))</f>
        <v/>
      </c>
      <c r="AE32" s="3" t="str">
        <f>IF(Input!AE32="","",IF(Input!AE32=Call!AE$1,1,0))</f>
        <v/>
      </c>
      <c r="AF32" s="3" t="str">
        <f>IF(Input!AF32="","",IF(Input!AF32=Call!AF$1,1,0))</f>
        <v/>
      </c>
      <c r="AG32" s="3" t="str">
        <f>IF(Input!AG32="","",IF(Input!AG32=Call!AG$1,1,0))</f>
        <v/>
      </c>
      <c r="AH32" s="3" t="str">
        <f>IF(Input!AH32="","",IF(Input!AH32=Call!AH$1,1,0))</f>
        <v/>
      </c>
      <c r="AI32">
        <f t="shared" si="2"/>
        <v>5</v>
      </c>
      <c r="AJ32">
        <f t="shared" si="3"/>
        <v>6</v>
      </c>
    </row>
    <row r="33" spans="1:36" x14ac:dyDescent="0.25">
      <c r="A33" s="3">
        <v>30</v>
      </c>
      <c r="B33" s="3" t="str">
        <f>IF(Input!B33="","",Input!B33)</f>
        <v>ИМЕ30</v>
      </c>
      <c r="C33" s="3">
        <f t="shared" si="0"/>
        <v>10</v>
      </c>
      <c r="D33" s="6">
        <f t="shared" si="1"/>
        <v>55.000000000000007</v>
      </c>
      <c r="E33" s="3">
        <f>IF(Input!E33="","",IF(Input!E33=Call!E$1,1,0))</f>
        <v>1</v>
      </c>
      <c r="F33" s="3">
        <f>IF(Input!F33="","",IF(Input!F33=Call!F$1,1,0))</f>
        <v>0</v>
      </c>
      <c r="G33" s="3">
        <f>IF(Input!G33="","",IF(Input!G33=Call!G$1,1,0))</f>
        <v>0</v>
      </c>
      <c r="H33" s="3">
        <f>IF(Input!H33="","",IF(Input!H33=Call!H$1,1,0))</f>
        <v>1</v>
      </c>
      <c r="I33" s="3">
        <f>IF(Input!I33="","",IF(Input!I33=Call!I$1,1,0))</f>
        <v>1</v>
      </c>
      <c r="J33" s="3">
        <f>IF(Input!J33="","",IF(Input!J33=Call!J$1,1,0))</f>
        <v>0</v>
      </c>
      <c r="K33" s="3">
        <f>IF(Input!K33="","",IF(Input!K33=Call!K$1,1,0))</f>
        <v>1</v>
      </c>
      <c r="L33" s="3">
        <f>IF(Input!L33="","",IF(Input!L33=Call!L$1,1,0))</f>
        <v>1</v>
      </c>
      <c r="M33" s="3">
        <f>IF(Input!M33="","",IF(Input!M33=Call!M$1,1,0))</f>
        <v>1</v>
      </c>
      <c r="N33" s="3">
        <f>IF(Input!N33="","",IF(Input!N33=Call!N$1,1,0))</f>
        <v>1</v>
      </c>
      <c r="O33" s="3">
        <f>IF(Input!O33="","",IF(Input!O33=Call!O$1,1,0))</f>
        <v>1</v>
      </c>
      <c r="P33" s="3">
        <f>IF(Input!P33="","",IF(Input!P33=Call!P$1,1,0))</f>
        <v>0</v>
      </c>
      <c r="Q33" s="3">
        <f>IF(Input!Q33="","",IF(Input!Q33=Call!Q$1,1,0))</f>
        <v>1</v>
      </c>
      <c r="R33" s="3">
        <f>IF(Input!R33="","",IF(Input!R33=Call!R$1,1,0))</f>
        <v>0</v>
      </c>
      <c r="S33" s="3">
        <f>IF(Input!S33="","",IF(Input!S33=Call!S$1,1,0))</f>
        <v>0</v>
      </c>
      <c r="T33" s="3">
        <f>IF(Input!T33="","",IF(Input!T33=Call!T$1,1,0))</f>
        <v>1</v>
      </c>
      <c r="U33" s="3" t="str">
        <f>IF(Input!U33="","",IF(Input!U33=Call!U$1,1,0))</f>
        <v/>
      </c>
      <c r="V33" s="3" t="str">
        <f>IF(Input!V33="","",IF(Input!V33=Call!V$1,1,0))</f>
        <v/>
      </c>
      <c r="W33" s="3" t="str">
        <f>IF(Input!W33="","",IF(Input!W33=Call!W$1,1,0))</f>
        <v/>
      </c>
      <c r="X33" s="3" t="str">
        <f>IF(Input!X33="","",IF(Input!X33=Call!X$1,1,0))</f>
        <v/>
      </c>
      <c r="Y33" s="3" t="str">
        <f>IF(Input!Y33="","",IF(Input!Y33=Call!Y$1,1,0))</f>
        <v/>
      </c>
      <c r="Z33" s="3" t="str">
        <f>IF(Input!Z33="","",IF(Input!Z33=Call!Z$1,1,0))</f>
        <v/>
      </c>
      <c r="AA33" s="3" t="str">
        <f>IF(Input!AA33="","",IF(Input!AA33=Call!AA$1,1,0))</f>
        <v/>
      </c>
      <c r="AB33" s="3" t="str">
        <f>IF(Input!AB33="","",IF(Input!AB33=Call!AB$1,1,0))</f>
        <v/>
      </c>
      <c r="AC33" s="3" t="str">
        <f>IF(Input!AC33="","",IF(Input!AC33=Call!AC$1,1,0))</f>
        <v/>
      </c>
      <c r="AD33" s="3" t="str">
        <f>IF(Input!AD33="","",IF(Input!AD33=Call!AD$1,1,0))</f>
        <v/>
      </c>
      <c r="AE33" s="3" t="str">
        <f>IF(Input!AE33="","",IF(Input!AE33=Call!AE$1,1,0))</f>
        <v/>
      </c>
      <c r="AF33" s="3" t="str">
        <f>IF(Input!AF33="","",IF(Input!AF33=Call!AF$1,1,0))</f>
        <v/>
      </c>
      <c r="AG33" s="3" t="str">
        <f>IF(Input!AG33="","",IF(Input!AG33=Call!AG$1,1,0))</f>
        <v/>
      </c>
      <c r="AH33" s="3" t="str">
        <f>IF(Input!AH33="","",IF(Input!AH33=Call!AH$1,1,0))</f>
        <v/>
      </c>
      <c r="AI33">
        <f t="shared" si="2"/>
        <v>6</v>
      </c>
      <c r="AJ33">
        <f t="shared" si="3"/>
        <v>4</v>
      </c>
    </row>
    <row r="34" spans="1:36" x14ac:dyDescent="0.25">
      <c r="A34" s="3">
        <v>31</v>
      </c>
      <c r="B34" s="3" t="str">
        <f>IF(Input!B34="","",Input!B34)</f>
        <v/>
      </c>
      <c r="C34" s="3" t="str">
        <f t="shared" si="0"/>
        <v/>
      </c>
      <c r="D34" s="6" t="str">
        <f t="shared" si="1"/>
        <v/>
      </c>
      <c r="E34" s="3" t="str">
        <f>IF(Input!E34="","",IF(Input!E34=Call!E$1,1,0))</f>
        <v/>
      </c>
      <c r="F34" s="3" t="str">
        <f>IF(Input!F34="","",IF(Input!F34=Call!F$1,1,0))</f>
        <v/>
      </c>
      <c r="G34" s="3" t="str">
        <f>IF(Input!G34="","",IF(Input!G34=Call!G$1,1,0))</f>
        <v/>
      </c>
      <c r="H34" s="3" t="str">
        <f>IF(Input!H34="","",IF(Input!H34=Call!H$1,1,0))</f>
        <v/>
      </c>
      <c r="I34" s="3" t="str">
        <f>IF(Input!I34="","",IF(Input!I34=Call!I$1,1,0))</f>
        <v/>
      </c>
      <c r="J34" s="3" t="str">
        <f>IF(Input!J34="","",IF(Input!J34=Call!J$1,1,0))</f>
        <v/>
      </c>
      <c r="K34" s="3" t="str">
        <f>IF(Input!K34="","",IF(Input!K34=Call!K$1,1,0))</f>
        <v/>
      </c>
      <c r="L34" s="3" t="str">
        <f>IF(Input!L34="","",IF(Input!L34=Call!L$1,1,0))</f>
        <v/>
      </c>
      <c r="M34" s="3" t="str">
        <f>IF(Input!M34="","",IF(Input!M34=Call!M$1,1,0))</f>
        <v/>
      </c>
      <c r="N34" s="3" t="str">
        <f>IF(Input!N34="","",IF(Input!N34=Call!N$1,1,0))</f>
        <v/>
      </c>
      <c r="O34" s="3" t="str">
        <f>IF(Input!O34="","",IF(Input!O34=Call!O$1,1,0))</f>
        <v/>
      </c>
      <c r="P34" s="3" t="str">
        <f>IF(Input!P34="","",IF(Input!P34=Call!P$1,1,0))</f>
        <v/>
      </c>
      <c r="Q34" s="3" t="str">
        <f>IF(Input!Q34="","",IF(Input!Q34=Call!Q$1,1,0))</f>
        <v/>
      </c>
      <c r="R34" s="3" t="str">
        <f>IF(Input!R34="","",IF(Input!R34=Call!R$1,1,0))</f>
        <v/>
      </c>
      <c r="S34" s="3" t="str">
        <f>IF(Input!S34="","",IF(Input!S34=Call!S$1,1,0))</f>
        <v/>
      </c>
      <c r="T34" s="3" t="str">
        <f>IF(Input!T34="","",IF(Input!T34=Call!T$1,1,0))</f>
        <v/>
      </c>
      <c r="U34" s="3" t="str">
        <f>IF(Input!U34="","",IF(Input!U34=Call!U$1,1,0))</f>
        <v/>
      </c>
      <c r="V34" s="3" t="str">
        <f>IF(Input!V34="","",IF(Input!V34=Call!V$1,1,0))</f>
        <v/>
      </c>
      <c r="W34" s="3" t="str">
        <f>IF(Input!W34="","",IF(Input!W34=Call!W$1,1,0))</f>
        <v/>
      </c>
      <c r="X34" s="3" t="str">
        <f>IF(Input!X34="","",IF(Input!X34=Call!X$1,1,0))</f>
        <v/>
      </c>
      <c r="Y34" s="3" t="str">
        <f>IF(Input!Y34="","",IF(Input!Y34=Call!Y$1,1,0))</f>
        <v/>
      </c>
      <c r="Z34" s="3" t="str">
        <f>IF(Input!Z34="","",IF(Input!Z34=Call!Z$1,1,0))</f>
        <v/>
      </c>
      <c r="AA34" s="3" t="str">
        <f>IF(Input!AA34="","",IF(Input!AA34=Call!AA$1,1,0))</f>
        <v/>
      </c>
      <c r="AB34" s="3" t="str">
        <f>IF(Input!AB34="","",IF(Input!AB34=Call!AB$1,1,0))</f>
        <v/>
      </c>
      <c r="AC34" s="3" t="str">
        <f>IF(Input!AC34="","",IF(Input!AC34=Call!AC$1,1,0))</f>
        <v/>
      </c>
      <c r="AD34" s="3" t="str">
        <f>IF(Input!AD34="","",IF(Input!AD34=Call!AD$1,1,0))</f>
        <v/>
      </c>
      <c r="AE34" s="3" t="str">
        <f>IF(Input!AE34="","",IF(Input!AE34=Call!AE$1,1,0))</f>
        <v/>
      </c>
      <c r="AF34" s="3" t="str">
        <f>IF(Input!AF34="","",IF(Input!AF34=Call!AF$1,1,0))</f>
        <v/>
      </c>
      <c r="AG34" s="3" t="str">
        <f>IF(Input!AG34="","",IF(Input!AG34=Call!AG$1,1,0))</f>
        <v/>
      </c>
      <c r="AH34" s="3" t="str">
        <f>IF(Input!AH34="","",IF(Input!AH34=Call!AH$1,1,0))</f>
        <v/>
      </c>
      <c r="AI34" t="str">
        <f t="shared" si="2"/>
        <v/>
      </c>
      <c r="AJ34" t="str">
        <f t="shared" si="3"/>
        <v/>
      </c>
    </row>
    <row r="35" spans="1:36" x14ac:dyDescent="0.25">
      <c r="A35" s="3">
        <v>32</v>
      </c>
      <c r="B35" s="3" t="str">
        <f>IF(Input!B35="","",Input!B35)</f>
        <v/>
      </c>
      <c r="C35" s="3" t="str">
        <f t="shared" si="0"/>
        <v/>
      </c>
      <c r="D35" s="6" t="str">
        <f t="shared" si="1"/>
        <v/>
      </c>
      <c r="E35" s="3" t="str">
        <f>IF(Input!E35="","",IF(Input!E35=Call!E$1,1,0))</f>
        <v/>
      </c>
      <c r="F35" s="3" t="str">
        <f>IF(Input!F35="","",IF(Input!F35=Call!F$1,1,0))</f>
        <v/>
      </c>
      <c r="G35" s="3" t="str">
        <f>IF(Input!G35="","",IF(Input!G35=Call!G$1,1,0))</f>
        <v/>
      </c>
      <c r="H35" s="3" t="str">
        <f>IF(Input!H35="","",IF(Input!H35=Call!H$1,1,0))</f>
        <v/>
      </c>
      <c r="I35" s="3" t="str">
        <f>IF(Input!I35="","",IF(Input!I35=Call!I$1,1,0))</f>
        <v/>
      </c>
      <c r="J35" s="3" t="str">
        <f>IF(Input!J35="","",IF(Input!J35=Call!J$1,1,0))</f>
        <v/>
      </c>
      <c r="K35" s="3" t="str">
        <f>IF(Input!K35="","",IF(Input!K35=Call!K$1,1,0))</f>
        <v/>
      </c>
      <c r="L35" s="3" t="str">
        <f>IF(Input!L35="","",IF(Input!L35=Call!L$1,1,0))</f>
        <v/>
      </c>
      <c r="M35" s="3" t="str">
        <f>IF(Input!M35="","",IF(Input!M35=Call!M$1,1,0))</f>
        <v/>
      </c>
      <c r="N35" s="3" t="str">
        <f>IF(Input!N35="","",IF(Input!N35=Call!N$1,1,0))</f>
        <v/>
      </c>
      <c r="O35" s="3" t="str">
        <f>IF(Input!O35="","",IF(Input!O35=Call!O$1,1,0))</f>
        <v/>
      </c>
      <c r="P35" s="3" t="str">
        <f>IF(Input!P35="","",IF(Input!P35=Call!P$1,1,0))</f>
        <v/>
      </c>
      <c r="Q35" s="3" t="str">
        <f>IF(Input!Q35="","",IF(Input!Q35=Call!Q$1,1,0))</f>
        <v/>
      </c>
      <c r="R35" s="3" t="str">
        <f>IF(Input!R35="","",IF(Input!R35=Call!R$1,1,0))</f>
        <v/>
      </c>
      <c r="S35" s="3" t="str">
        <f>IF(Input!S35="","",IF(Input!S35=Call!S$1,1,0))</f>
        <v/>
      </c>
      <c r="T35" s="3" t="str">
        <f>IF(Input!T35="","",IF(Input!T35=Call!T$1,1,0))</f>
        <v/>
      </c>
      <c r="U35" s="3" t="str">
        <f>IF(Input!U35="","",IF(Input!U35=Call!U$1,1,0))</f>
        <v/>
      </c>
      <c r="V35" s="3" t="str">
        <f>IF(Input!V35="","",IF(Input!V35=Call!V$1,1,0))</f>
        <v/>
      </c>
      <c r="W35" s="3" t="str">
        <f>IF(Input!W35="","",IF(Input!W35=Call!W$1,1,0))</f>
        <v/>
      </c>
      <c r="X35" s="3" t="str">
        <f>IF(Input!X35="","",IF(Input!X35=Call!X$1,1,0))</f>
        <v/>
      </c>
      <c r="Y35" s="3" t="str">
        <f>IF(Input!Y35="","",IF(Input!Y35=Call!Y$1,1,0))</f>
        <v/>
      </c>
      <c r="Z35" s="3" t="str">
        <f>IF(Input!Z35="","",IF(Input!Z35=Call!Z$1,1,0))</f>
        <v/>
      </c>
      <c r="AA35" s="3" t="str">
        <f>IF(Input!AA35="","",IF(Input!AA35=Call!AA$1,1,0))</f>
        <v/>
      </c>
      <c r="AB35" s="3" t="str">
        <f>IF(Input!AB35="","",IF(Input!AB35=Call!AB$1,1,0))</f>
        <v/>
      </c>
      <c r="AC35" s="3" t="str">
        <f>IF(Input!AC35="","",IF(Input!AC35=Call!AC$1,1,0))</f>
        <v/>
      </c>
      <c r="AD35" s="3" t="str">
        <f>IF(Input!AD35="","",IF(Input!AD35=Call!AD$1,1,0))</f>
        <v/>
      </c>
      <c r="AE35" s="3" t="str">
        <f>IF(Input!AE35="","",IF(Input!AE35=Call!AE$1,1,0))</f>
        <v/>
      </c>
      <c r="AF35" s="3" t="str">
        <f>IF(Input!AF35="","",IF(Input!AF35=Call!AF$1,1,0))</f>
        <v/>
      </c>
      <c r="AG35" s="3" t="str">
        <f>IF(Input!AG35="","",IF(Input!AG35=Call!AG$1,1,0))</f>
        <v/>
      </c>
      <c r="AH35" s="3" t="str">
        <f>IF(Input!AH35="","",IF(Input!AH35=Call!AH$1,1,0))</f>
        <v/>
      </c>
      <c r="AI35" t="str">
        <f t="shared" si="2"/>
        <v/>
      </c>
      <c r="AJ35" t="str">
        <f t="shared" si="3"/>
        <v/>
      </c>
    </row>
    <row r="36" spans="1:36" x14ac:dyDescent="0.25">
      <c r="A36" s="3">
        <v>33</v>
      </c>
      <c r="B36" s="3" t="str">
        <f>IF(Input!B36="","",Input!B36)</f>
        <v/>
      </c>
      <c r="C36" s="3" t="str">
        <f t="shared" ref="C36:C67" si="4">IF(B36="","",SUM(E36:AH36))</f>
        <v/>
      </c>
      <c r="D36" s="6" t="str">
        <f t="shared" ref="D36:D67" si="5">IF(B36="","",((COUNTIF(C$4:C$123,"&lt;"&amp;C36)+0.5*IF(C36="",0,COUNTIF(C$4:C$123,"="&amp;C36)))/COUNT(C$4:C$123))*100)</f>
        <v/>
      </c>
      <c r="E36" s="3" t="str">
        <f>IF(Input!E36="","",IF(Input!E36=Call!E$1,1,0))</f>
        <v/>
      </c>
      <c r="F36" s="3" t="str">
        <f>IF(Input!F36="","",IF(Input!F36=Call!F$1,1,0))</f>
        <v/>
      </c>
      <c r="G36" s="3" t="str">
        <f>IF(Input!G36="","",IF(Input!G36=Call!G$1,1,0))</f>
        <v/>
      </c>
      <c r="H36" s="3" t="str">
        <f>IF(Input!H36="","",IF(Input!H36=Call!H$1,1,0))</f>
        <v/>
      </c>
      <c r="I36" s="3" t="str">
        <f>IF(Input!I36="","",IF(Input!I36=Call!I$1,1,0))</f>
        <v/>
      </c>
      <c r="J36" s="3" t="str">
        <f>IF(Input!J36="","",IF(Input!J36=Call!J$1,1,0))</f>
        <v/>
      </c>
      <c r="K36" s="3" t="str">
        <f>IF(Input!K36="","",IF(Input!K36=Call!K$1,1,0))</f>
        <v/>
      </c>
      <c r="L36" s="3" t="str">
        <f>IF(Input!L36="","",IF(Input!L36=Call!L$1,1,0))</f>
        <v/>
      </c>
      <c r="M36" s="3" t="str">
        <f>IF(Input!M36="","",IF(Input!M36=Call!M$1,1,0))</f>
        <v/>
      </c>
      <c r="N36" s="3" t="str">
        <f>IF(Input!N36="","",IF(Input!N36=Call!N$1,1,0))</f>
        <v/>
      </c>
      <c r="O36" s="3" t="str">
        <f>IF(Input!O36="","",IF(Input!O36=Call!O$1,1,0))</f>
        <v/>
      </c>
      <c r="P36" s="3" t="str">
        <f>IF(Input!P36="","",IF(Input!P36=Call!P$1,1,0))</f>
        <v/>
      </c>
      <c r="Q36" s="3" t="str">
        <f>IF(Input!Q36="","",IF(Input!Q36=Call!Q$1,1,0))</f>
        <v/>
      </c>
      <c r="R36" s="3" t="str">
        <f>IF(Input!R36="","",IF(Input!R36=Call!R$1,1,0))</f>
        <v/>
      </c>
      <c r="S36" s="3" t="str">
        <f>IF(Input!S36="","",IF(Input!S36=Call!S$1,1,0))</f>
        <v/>
      </c>
      <c r="T36" s="3" t="str">
        <f>IF(Input!T36="","",IF(Input!T36=Call!T$1,1,0))</f>
        <v/>
      </c>
      <c r="U36" s="3" t="str">
        <f>IF(Input!U36="","",IF(Input!U36=Call!U$1,1,0))</f>
        <v/>
      </c>
      <c r="V36" s="3" t="str">
        <f>IF(Input!V36="","",IF(Input!V36=Call!V$1,1,0))</f>
        <v/>
      </c>
      <c r="W36" s="3" t="str">
        <f>IF(Input!W36="","",IF(Input!W36=Call!W$1,1,0))</f>
        <v/>
      </c>
      <c r="X36" s="3" t="str">
        <f>IF(Input!X36="","",IF(Input!X36=Call!X$1,1,0))</f>
        <v/>
      </c>
      <c r="Y36" s="3" t="str">
        <f>IF(Input!Y36="","",IF(Input!Y36=Call!Y$1,1,0))</f>
        <v/>
      </c>
      <c r="Z36" s="3" t="str">
        <f>IF(Input!Z36="","",IF(Input!Z36=Call!Z$1,1,0))</f>
        <v/>
      </c>
      <c r="AA36" s="3" t="str">
        <f>IF(Input!AA36="","",IF(Input!AA36=Call!AA$1,1,0))</f>
        <v/>
      </c>
      <c r="AB36" s="3" t="str">
        <f>IF(Input!AB36="","",IF(Input!AB36=Call!AB$1,1,0))</f>
        <v/>
      </c>
      <c r="AC36" s="3" t="str">
        <f>IF(Input!AC36="","",IF(Input!AC36=Call!AC$1,1,0))</f>
        <v/>
      </c>
      <c r="AD36" s="3" t="str">
        <f>IF(Input!AD36="","",IF(Input!AD36=Call!AD$1,1,0))</f>
        <v/>
      </c>
      <c r="AE36" s="3" t="str">
        <f>IF(Input!AE36="","",IF(Input!AE36=Call!AE$1,1,0))</f>
        <v/>
      </c>
      <c r="AF36" s="3" t="str">
        <f>IF(Input!AF36="","",IF(Input!AF36=Call!AF$1,1,0))</f>
        <v/>
      </c>
      <c r="AG36" s="3" t="str">
        <f>IF(Input!AG36="","",IF(Input!AG36=Call!AG$1,1,0))</f>
        <v/>
      </c>
      <c r="AH36" s="3" t="str">
        <f>IF(Input!AH36="","",IF(Input!AH36=Call!AH$1,1,0))</f>
        <v/>
      </c>
      <c r="AI36" t="str">
        <f t="shared" si="2"/>
        <v/>
      </c>
      <c r="AJ36" t="str">
        <f t="shared" si="3"/>
        <v/>
      </c>
    </row>
    <row r="37" spans="1:36" x14ac:dyDescent="0.25">
      <c r="A37" s="3">
        <v>34</v>
      </c>
      <c r="B37" s="3" t="str">
        <f>IF(Input!B37="","",Input!B37)</f>
        <v/>
      </c>
      <c r="C37" s="3" t="str">
        <f t="shared" si="4"/>
        <v/>
      </c>
      <c r="D37" s="6" t="str">
        <f t="shared" si="5"/>
        <v/>
      </c>
      <c r="E37" s="3" t="str">
        <f>IF(Input!E37="","",IF(Input!E37=Call!E$1,1,0))</f>
        <v/>
      </c>
      <c r="F37" s="3" t="str">
        <f>IF(Input!F37="","",IF(Input!F37=Call!F$1,1,0))</f>
        <v/>
      </c>
      <c r="G37" s="3" t="str">
        <f>IF(Input!G37="","",IF(Input!G37=Call!G$1,1,0))</f>
        <v/>
      </c>
      <c r="H37" s="3" t="str">
        <f>IF(Input!H37="","",IF(Input!H37=Call!H$1,1,0))</f>
        <v/>
      </c>
      <c r="I37" s="3" t="str">
        <f>IF(Input!I37="","",IF(Input!I37=Call!I$1,1,0))</f>
        <v/>
      </c>
      <c r="J37" s="3" t="str">
        <f>IF(Input!J37="","",IF(Input!J37=Call!J$1,1,0))</f>
        <v/>
      </c>
      <c r="K37" s="3" t="str">
        <f>IF(Input!K37="","",IF(Input!K37=Call!K$1,1,0))</f>
        <v/>
      </c>
      <c r="L37" s="3" t="str">
        <f>IF(Input!L37="","",IF(Input!L37=Call!L$1,1,0))</f>
        <v/>
      </c>
      <c r="M37" s="3" t="str">
        <f>IF(Input!M37="","",IF(Input!M37=Call!M$1,1,0))</f>
        <v/>
      </c>
      <c r="N37" s="3" t="str">
        <f>IF(Input!N37="","",IF(Input!N37=Call!N$1,1,0))</f>
        <v/>
      </c>
      <c r="O37" s="3" t="str">
        <f>IF(Input!O37="","",IF(Input!O37=Call!O$1,1,0))</f>
        <v/>
      </c>
      <c r="P37" s="3" t="str">
        <f>IF(Input!P37="","",IF(Input!P37=Call!P$1,1,0))</f>
        <v/>
      </c>
      <c r="Q37" s="3" t="str">
        <f>IF(Input!Q37="","",IF(Input!Q37=Call!Q$1,1,0))</f>
        <v/>
      </c>
      <c r="R37" s="3" t="str">
        <f>IF(Input!R37="","",IF(Input!R37=Call!R$1,1,0))</f>
        <v/>
      </c>
      <c r="S37" s="3" t="str">
        <f>IF(Input!S37="","",IF(Input!S37=Call!S$1,1,0))</f>
        <v/>
      </c>
      <c r="T37" s="3" t="str">
        <f>IF(Input!T37="","",IF(Input!T37=Call!T$1,1,0))</f>
        <v/>
      </c>
      <c r="U37" s="3" t="str">
        <f>IF(Input!U37="","",IF(Input!U37=Call!U$1,1,0))</f>
        <v/>
      </c>
      <c r="V37" s="3" t="str">
        <f>IF(Input!V37="","",IF(Input!V37=Call!V$1,1,0))</f>
        <v/>
      </c>
      <c r="W37" s="3" t="str">
        <f>IF(Input!W37="","",IF(Input!W37=Call!W$1,1,0))</f>
        <v/>
      </c>
      <c r="X37" s="3" t="str">
        <f>IF(Input!X37="","",IF(Input!X37=Call!X$1,1,0))</f>
        <v/>
      </c>
      <c r="Y37" s="3" t="str">
        <f>IF(Input!Y37="","",IF(Input!Y37=Call!Y$1,1,0))</f>
        <v/>
      </c>
      <c r="Z37" s="3" t="str">
        <f>IF(Input!Z37="","",IF(Input!Z37=Call!Z$1,1,0))</f>
        <v/>
      </c>
      <c r="AA37" s="3" t="str">
        <f>IF(Input!AA37="","",IF(Input!AA37=Call!AA$1,1,0))</f>
        <v/>
      </c>
      <c r="AB37" s="3" t="str">
        <f>IF(Input!AB37="","",IF(Input!AB37=Call!AB$1,1,0))</f>
        <v/>
      </c>
      <c r="AC37" s="3" t="str">
        <f>IF(Input!AC37="","",IF(Input!AC37=Call!AC$1,1,0))</f>
        <v/>
      </c>
      <c r="AD37" s="3" t="str">
        <f>IF(Input!AD37="","",IF(Input!AD37=Call!AD$1,1,0))</f>
        <v/>
      </c>
      <c r="AE37" s="3" t="str">
        <f>IF(Input!AE37="","",IF(Input!AE37=Call!AE$1,1,0))</f>
        <v/>
      </c>
      <c r="AF37" s="3" t="str">
        <f>IF(Input!AF37="","",IF(Input!AF37=Call!AF$1,1,0))</f>
        <v/>
      </c>
      <c r="AG37" s="3" t="str">
        <f>IF(Input!AG37="","",IF(Input!AG37=Call!AG$1,1,0))</f>
        <v/>
      </c>
      <c r="AH37" s="3" t="str">
        <f>IF(Input!AH37="","",IF(Input!AH37=Call!AH$1,1,0))</f>
        <v/>
      </c>
      <c r="AI37" t="str">
        <f t="shared" si="2"/>
        <v/>
      </c>
      <c r="AJ37" t="str">
        <f t="shared" si="3"/>
        <v/>
      </c>
    </row>
    <row r="38" spans="1:36" x14ac:dyDescent="0.25">
      <c r="A38" s="3">
        <v>35</v>
      </c>
      <c r="B38" s="3" t="str">
        <f>IF(Input!B38="","",Input!B38)</f>
        <v/>
      </c>
      <c r="C38" s="3" t="str">
        <f t="shared" si="4"/>
        <v/>
      </c>
      <c r="D38" s="6" t="str">
        <f t="shared" si="5"/>
        <v/>
      </c>
      <c r="E38" s="3" t="str">
        <f>IF(Input!E38="","",IF(Input!E38=Call!E$1,1,0))</f>
        <v/>
      </c>
      <c r="F38" s="3" t="str">
        <f>IF(Input!F38="","",IF(Input!F38=Call!F$1,1,0))</f>
        <v/>
      </c>
      <c r="G38" s="3" t="str">
        <f>IF(Input!G38="","",IF(Input!G38=Call!G$1,1,0))</f>
        <v/>
      </c>
      <c r="H38" s="3" t="str">
        <f>IF(Input!H38="","",IF(Input!H38=Call!H$1,1,0))</f>
        <v/>
      </c>
      <c r="I38" s="3" t="str">
        <f>IF(Input!I38="","",IF(Input!I38=Call!I$1,1,0))</f>
        <v/>
      </c>
      <c r="J38" s="3" t="str">
        <f>IF(Input!J38="","",IF(Input!J38=Call!J$1,1,0))</f>
        <v/>
      </c>
      <c r="K38" s="3" t="str">
        <f>IF(Input!K38="","",IF(Input!K38=Call!K$1,1,0))</f>
        <v/>
      </c>
      <c r="L38" s="3" t="str">
        <f>IF(Input!L38="","",IF(Input!L38=Call!L$1,1,0))</f>
        <v/>
      </c>
      <c r="M38" s="3" t="str">
        <f>IF(Input!M38="","",IF(Input!M38=Call!M$1,1,0))</f>
        <v/>
      </c>
      <c r="N38" s="3" t="str">
        <f>IF(Input!N38="","",IF(Input!N38=Call!N$1,1,0))</f>
        <v/>
      </c>
      <c r="O38" s="3" t="str">
        <f>IF(Input!O38="","",IF(Input!O38=Call!O$1,1,0))</f>
        <v/>
      </c>
      <c r="P38" s="3" t="str">
        <f>IF(Input!P38="","",IF(Input!P38=Call!P$1,1,0))</f>
        <v/>
      </c>
      <c r="Q38" s="3" t="str">
        <f>IF(Input!Q38="","",IF(Input!Q38=Call!Q$1,1,0))</f>
        <v/>
      </c>
      <c r="R38" s="3" t="str">
        <f>IF(Input!R38="","",IF(Input!R38=Call!R$1,1,0))</f>
        <v/>
      </c>
      <c r="S38" s="3" t="str">
        <f>IF(Input!S38="","",IF(Input!S38=Call!S$1,1,0))</f>
        <v/>
      </c>
      <c r="T38" s="3" t="str">
        <f>IF(Input!T38="","",IF(Input!T38=Call!T$1,1,0))</f>
        <v/>
      </c>
      <c r="U38" s="3" t="str">
        <f>IF(Input!U38="","",IF(Input!U38=Call!U$1,1,0))</f>
        <v/>
      </c>
      <c r="V38" s="3" t="str">
        <f>IF(Input!V38="","",IF(Input!V38=Call!V$1,1,0))</f>
        <v/>
      </c>
      <c r="W38" s="3" t="str">
        <f>IF(Input!W38="","",IF(Input!W38=Call!W$1,1,0))</f>
        <v/>
      </c>
      <c r="X38" s="3" t="str">
        <f>IF(Input!X38="","",IF(Input!X38=Call!X$1,1,0))</f>
        <v/>
      </c>
      <c r="Y38" s="3" t="str">
        <f>IF(Input!Y38="","",IF(Input!Y38=Call!Y$1,1,0))</f>
        <v/>
      </c>
      <c r="Z38" s="3" t="str">
        <f>IF(Input!Z38="","",IF(Input!Z38=Call!Z$1,1,0))</f>
        <v/>
      </c>
      <c r="AA38" s="3" t="str">
        <f>IF(Input!AA38="","",IF(Input!AA38=Call!AA$1,1,0))</f>
        <v/>
      </c>
      <c r="AB38" s="3" t="str">
        <f>IF(Input!AB38="","",IF(Input!AB38=Call!AB$1,1,0))</f>
        <v/>
      </c>
      <c r="AC38" s="3" t="str">
        <f>IF(Input!AC38="","",IF(Input!AC38=Call!AC$1,1,0))</f>
        <v/>
      </c>
      <c r="AD38" s="3" t="str">
        <f>IF(Input!AD38="","",IF(Input!AD38=Call!AD$1,1,0))</f>
        <v/>
      </c>
      <c r="AE38" s="3" t="str">
        <f>IF(Input!AE38="","",IF(Input!AE38=Call!AE$1,1,0))</f>
        <v/>
      </c>
      <c r="AF38" s="3" t="str">
        <f>IF(Input!AF38="","",IF(Input!AF38=Call!AF$1,1,0))</f>
        <v/>
      </c>
      <c r="AG38" s="3" t="str">
        <f>IF(Input!AG38="","",IF(Input!AG38=Call!AG$1,1,0))</f>
        <v/>
      </c>
      <c r="AH38" s="3" t="str">
        <f>IF(Input!AH38="","",IF(Input!AH38=Call!AH$1,1,0))</f>
        <v/>
      </c>
      <c r="AI38" t="str">
        <f t="shared" si="2"/>
        <v/>
      </c>
      <c r="AJ38" t="str">
        <f t="shared" si="3"/>
        <v/>
      </c>
    </row>
    <row r="39" spans="1:36" x14ac:dyDescent="0.25">
      <c r="A39" s="3">
        <v>36</v>
      </c>
      <c r="B39" s="3" t="str">
        <f>IF(Input!B39="","",Input!B39)</f>
        <v/>
      </c>
      <c r="C39" s="3" t="str">
        <f t="shared" si="4"/>
        <v/>
      </c>
      <c r="D39" s="6" t="str">
        <f t="shared" si="5"/>
        <v/>
      </c>
      <c r="E39" s="3" t="str">
        <f>IF(Input!E39="","",IF(Input!E39=Call!E$1,1,0))</f>
        <v/>
      </c>
      <c r="F39" s="3" t="str">
        <f>IF(Input!F39="","",IF(Input!F39=Call!F$1,1,0))</f>
        <v/>
      </c>
      <c r="G39" s="3" t="str">
        <f>IF(Input!G39="","",IF(Input!G39=Call!G$1,1,0))</f>
        <v/>
      </c>
      <c r="H39" s="3" t="str">
        <f>IF(Input!H39="","",IF(Input!H39=Call!H$1,1,0))</f>
        <v/>
      </c>
      <c r="I39" s="3" t="str">
        <f>IF(Input!I39="","",IF(Input!I39=Call!I$1,1,0))</f>
        <v/>
      </c>
      <c r="J39" s="3" t="str">
        <f>IF(Input!J39="","",IF(Input!J39=Call!J$1,1,0))</f>
        <v/>
      </c>
      <c r="K39" s="3" t="str">
        <f>IF(Input!K39="","",IF(Input!K39=Call!K$1,1,0))</f>
        <v/>
      </c>
      <c r="L39" s="3" t="str">
        <f>IF(Input!L39="","",IF(Input!L39=Call!L$1,1,0))</f>
        <v/>
      </c>
      <c r="M39" s="3" t="str">
        <f>IF(Input!M39="","",IF(Input!M39=Call!M$1,1,0))</f>
        <v/>
      </c>
      <c r="N39" s="3" t="str">
        <f>IF(Input!N39="","",IF(Input!N39=Call!N$1,1,0))</f>
        <v/>
      </c>
      <c r="O39" s="3" t="str">
        <f>IF(Input!O39="","",IF(Input!O39=Call!O$1,1,0))</f>
        <v/>
      </c>
      <c r="P39" s="3" t="str">
        <f>IF(Input!P39="","",IF(Input!P39=Call!P$1,1,0))</f>
        <v/>
      </c>
      <c r="Q39" s="3" t="str">
        <f>IF(Input!Q39="","",IF(Input!Q39=Call!Q$1,1,0))</f>
        <v/>
      </c>
      <c r="R39" s="3" t="str">
        <f>IF(Input!R39="","",IF(Input!R39=Call!R$1,1,0))</f>
        <v/>
      </c>
      <c r="S39" s="3" t="str">
        <f>IF(Input!S39="","",IF(Input!S39=Call!S$1,1,0))</f>
        <v/>
      </c>
      <c r="T39" s="3" t="str">
        <f>IF(Input!T39="","",IF(Input!T39=Call!T$1,1,0))</f>
        <v/>
      </c>
      <c r="U39" s="3" t="str">
        <f>IF(Input!U39="","",IF(Input!U39=Call!U$1,1,0))</f>
        <v/>
      </c>
      <c r="V39" s="3" t="str">
        <f>IF(Input!V39="","",IF(Input!V39=Call!V$1,1,0))</f>
        <v/>
      </c>
      <c r="W39" s="3" t="str">
        <f>IF(Input!W39="","",IF(Input!W39=Call!W$1,1,0))</f>
        <v/>
      </c>
      <c r="X39" s="3" t="str">
        <f>IF(Input!X39="","",IF(Input!X39=Call!X$1,1,0))</f>
        <v/>
      </c>
      <c r="Y39" s="3" t="str">
        <f>IF(Input!Y39="","",IF(Input!Y39=Call!Y$1,1,0))</f>
        <v/>
      </c>
      <c r="Z39" s="3" t="str">
        <f>IF(Input!Z39="","",IF(Input!Z39=Call!Z$1,1,0))</f>
        <v/>
      </c>
      <c r="AA39" s="3" t="str">
        <f>IF(Input!AA39="","",IF(Input!AA39=Call!AA$1,1,0))</f>
        <v/>
      </c>
      <c r="AB39" s="3" t="str">
        <f>IF(Input!AB39="","",IF(Input!AB39=Call!AB$1,1,0))</f>
        <v/>
      </c>
      <c r="AC39" s="3" t="str">
        <f>IF(Input!AC39="","",IF(Input!AC39=Call!AC$1,1,0))</f>
        <v/>
      </c>
      <c r="AD39" s="3" t="str">
        <f>IF(Input!AD39="","",IF(Input!AD39=Call!AD$1,1,0))</f>
        <v/>
      </c>
      <c r="AE39" s="3" t="str">
        <f>IF(Input!AE39="","",IF(Input!AE39=Call!AE$1,1,0))</f>
        <v/>
      </c>
      <c r="AF39" s="3" t="str">
        <f>IF(Input!AF39="","",IF(Input!AF39=Call!AF$1,1,0))</f>
        <v/>
      </c>
      <c r="AG39" s="3" t="str">
        <f>IF(Input!AG39="","",IF(Input!AG39=Call!AG$1,1,0))</f>
        <v/>
      </c>
      <c r="AH39" s="3" t="str">
        <f>IF(Input!AH39="","",IF(Input!AH39=Call!AH$1,1,0))</f>
        <v/>
      </c>
      <c r="AI39" t="str">
        <f t="shared" si="2"/>
        <v/>
      </c>
      <c r="AJ39" t="str">
        <f t="shared" si="3"/>
        <v/>
      </c>
    </row>
    <row r="40" spans="1:36" x14ac:dyDescent="0.25">
      <c r="A40" s="3">
        <v>37</v>
      </c>
      <c r="B40" s="3" t="str">
        <f>IF(Input!B40="","",Input!B40)</f>
        <v/>
      </c>
      <c r="C40" s="3" t="str">
        <f t="shared" si="4"/>
        <v/>
      </c>
      <c r="D40" s="6" t="str">
        <f t="shared" si="5"/>
        <v/>
      </c>
      <c r="E40" s="3" t="str">
        <f>IF(Input!E40="","",IF(Input!E40=Call!E$1,1,0))</f>
        <v/>
      </c>
      <c r="F40" s="3" t="str">
        <f>IF(Input!F40="","",IF(Input!F40=Call!F$1,1,0))</f>
        <v/>
      </c>
      <c r="G40" s="3" t="str">
        <f>IF(Input!G40="","",IF(Input!G40=Call!G$1,1,0))</f>
        <v/>
      </c>
      <c r="H40" s="3" t="str">
        <f>IF(Input!H40="","",IF(Input!H40=Call!H$1,1,0))</f>
        <v/>
      </c>
      <c r="I40" s="3" t="str">
        <f>IF(Input!I40="","",IF(Input!I40=Call!I$1,1,0))</f>
        <v/>
      </c>
      <c r="J40" s="3" t="str">
        <f>IF(Input!J40="","",IF(Input!J40=Call!J$1,1,0))</f>
        <v/>
      </c>
      <c r="K40" s="3" t="str">
        <f>IF(Input!K40="","",IF(Input!K40=Call!K$1,1,0))</f>
        <v/>
      </c>
      <c r="L40" s="3" t="str">
        <f>IF(Input!L40="","",IF(Input!L40=Call!L$1,1,0))</f>
        <v/>
      </c>
      <c r="M40" s="3" t="str">
        <f>IF(Input!M40="","",IF(Input!M40=Call!M$1,1,0))</f>
        <v/>
      </c>
      <c r="N40" s="3" t="str">
        <f>IF(Input!N40="","",IF(Input!N40=Call!N$1,1,0))</f>
        <v/>
      </c>
      <c r="O40" s="3" t="str">
        <f>IF(Input!O40="","",IF(Input!O40=Call!O$1,1,0))</f>
        <v/>
      </c>
      <c r="P40" s="3" t="str">
        <f>IF(Input!P40="","",IF(Input!P40=Call!P$1,1,0))</f>
        <v/>
      </c>
      <c r="Q40" s="3" t="str">
        <f>IF(Input!Q40="","",IF(Input!Q40=Call!Q$1,1,0))</f>
        <v/>
      </c>
      <c r="R40" s="3" t="str">
        <f>IF(Input!R40="","",IF(Input!R40=Call!R$1,1,0))</f>
        <v/>
      </c>
      <c r="S40" s="3" t="str">
        <f>IF(Input!S40="","",IF(Input!S40=Call!S$1,1,0))</f>
        <v/>
      </c>
      <c r="T40" s="3" t="str">
        <f>IF(Input!T40="","",IF(Input!T40=Call!T$1,1,0))</f>
        <v/>
      </c>
      <c r="U40" s="3" t="str">
        <f>IF(Input!U40="","",IF(Input!U40=Call!U$1,1,0))</f>
        <v/>
      </c>
      <c r="V40" s="3" t="str">
        <f>IF(Input!V40="","",IF(Input!V40=Call!V$1,1,0))</f>
        <v/>
      </c>
      <c r="W40" s="3" t="str">
        <f>IF(Input!W40="","",IF(Input!W40=Call!W$1,1,0))</f>
        <v/>
      </c>
      <c r="X40" s="3" t="str">
        <f>IF(Input!X40="","",IF(Input!X40=Call!X$1,1,0))</f>
        <v/>
      </c>
      <c r="Y40" s="3" t="str">
        <f>IF(Input!Y40="","",IF(Input!Y40=Call!Y$1,1,0))</f>
        <v/>
      </c>
      <c r="Z40" s="3" t="str">
        <f>IF(Input!Z40="","",IF(Input!Z40=Call!Z$1,1,0))</f>
        <v/>
      </c>
      <c r="AA40" s="3" t="str">
        <f>IF(Input!AA40="","",IF(Input!AA40=Call!AA$1,1,0))</f>
        <v/>
      </c>
      <c r="AB40" s="3" t="str">
        <f>IF(Input!AB40="","",IF(Input!AB40=Call!AB$1,1,0))</f>
        <v/>
      </c>
      <c r="AC40" s="3" t="str">
        <f>IF(Input!AC40="","",IF(Input!AC40=Call!AC$1,1,0))</f>
        <v/>
      </c>
      <c r="AD40" s="3" t="str">
        <f>IF(Input!AD40="","",IF(Input!AD40=Call!AD$1,1,0))</f>
        <v/>
      </c>
      <c r="AE40" s="3" t="str">
        <f>IF(Input!AE40="","",IF(Input!AE40=Call!AE$1,1,0))</f>
        <v/>
      </c>
      <c r="AF40" s="3" t="str">
        <f>IF(Input!AF40="","",IF(Input!AF40=Call!AF$1,1,0))</f>
        <v/>
      </c>
      <c r="AG40" s="3" t="str">
        <f>IF(Input!AG40="","",IF(Input!AG40=Call!AG$1,1,0))</f>
        <v/>
      </c>
      <c r="AH40" s="3" t="str">
        <f>IF(Input!AH40="","",IF(Input!AH40=Call!AH$1,1,0))</f>
        <v/>
      </c>
      <c r="AI40" t="str">
        <f t="shared" si="2"/>
        <v/>
      </c>
      <c r="AJ40" t="str">
        <f t="shared" si="3"/>
        <v/>
      </c>
    </row>
    <row r="41" spans="1:36" x14ac:dyDescent="0.25">
      <c r="A41" s="3">
        <v>38</v>
      </c>
      <c r="B41" s="3" t="str">
        <f>IF(Input!B41="","",Input!B41)</f>
        <v/>
      </c>
      <c r="C41" s="3" t="str">
        <f t="shared" si="4"/>
        <v/>
      </c>
      <c r="D41" s="6" t="str">
        <f t="shared" si="5"/>
        <v/>
      </c>
      <c r="E41" s="3" t="str">
        <f>IF(Input!E41="","",IF(Input!E41=Call!E$1,1,0))</f>
        <v/>
      </c>
      <c r="F41" s="3" t="str">
        <f>IF(Input!F41="","",IF(Input!F41=Call!F$1,1,0))</f>
        <v/>
      </c>
      <c r="G41" s="3" t="str">
        <f>IF(Input!G41="","",IF(Input!G41=Call!G$1,1,0))</f>
        <v/>
      </c>
      <c r="H41" s="3" t="str">
        <f>IF(Input!H41="","",IF(Input!H41=Call!H$1,1,0))</f>
        <v/>
      </c>
      <c r="I41" s="3" t="str">
        <f>IF(Input!I41="","",IF(Input!I41=Call!I$1,1,0))</f>
        <v/>
      </c>
      <c r="J41" s="3" t="str">
        <f>IF(Input!J41="","",IF(Input!J41=Call!J$1,1,0))</f>
        <v/>
      </c>
      <c r="K41" s="3" t="str">
        <f>IF(Input!K41="","",IF(Input!K41=Call!K$1,1,0))</f>
        <v/>
      </c>
      <c r="L41" s="3" t="str">
        <f>IF(Input!L41="","",IF(Input!L41=Call!L$1,1,0))</f>
        <v/>
      </c>
      <c r="M41" s="3" t="str">
        <f>IF(Input!M41="","",IF(Input!M41=Call!M$1,1,0))</f>
        <v/>
      </c>
      <c r="N41" s="3" t="str">
        <f>IF(Input!N41="","",IF(Input!N41=Call!N$1,1,0))</f>
        <v/>
      </c>
      <c r="O41" s="3" t="str">
        <f>IF(Input!O41="","",IF(Input!O41=Call!O$1,1,0))</f>
        <v/>
      </c>
      <c r="P41" s="3" t="str">
        <f>IF(Input!P41="","",IF(Input!P41=Call!P$1,1,0))</f>
        <v/>
      </c>
      <c r="Q41" s="3" t="str">
        <f>IF(Input!Q41="","",IF(Input!Q41=Call!Q$1,1,0))</f>
        <v/>
      </c>
      <c r="R41" s="3" t="str">
        <f>IF(Input!R41="","",IF(Input!R41=Call!R$1,1,0))</f>
        <v/>
      </c>
      <c r="S41" s="3" t="str">
        <f>IF(Input!S41="","",IF(Input!S41=Call!S$1,1,0))</f>
        <v/>
      </c>
      <c r="T41" s="3" t="str">
        <f>IF(Input!T41="","",IF(Input!T41=Call!T$1,1,0))</f>
        <v/>
      </c>
      <c r="U41" s="3" t="str">
        <f>IF(Input!U41="","",IF(Input!U41=Call!U$1,1,0))</f>
        <v/>
      </c>
      <c r="V41" s="3" t="str">
        <f>IF(Input!V41="","",IF(Input!V41=Call!V$1,1,0))</f>
        <v/>
      </c>
      <c r="W41" s="3" t="str">
        <f>IF(Input!W41="","",IF(Input!W41=Call!W$1,1,0))</f>
        <v/>
      </c>
      <c r="X41" s="3" t="str">
        <f>IF(Input!X41="","",IF(Input!X41=Call!X$1,1,0))</f>
        <v/>
      </c>
      <c r="Y41" s="3" t="str">
        <f>IF(Input!Y41="","",IF(Input!Y41=Call!Y$1,1,0))</f>
        <v/>
      </c>
      <c r="Z41" s="3" t="str">
        <f>IF(Input!Z41="","",IF(Input!Z41=Call!Z$1,1,0))</f>
        <v/>
      </c>
      <c r="AA41" s="3" t="str">
        <f>IF(Input!AA41="","",IF(Input!AA41=Call!AA$1,1,0))</f>
        <v/>
      </c>
      <c r="AB41" s="3" t="str">
        <f>IF(Input!AB41="","",IF(Input!AB41=Call!AB$1,1,0))</f>
        <v/>
      </c>
      <c r="AC41" s="3" t="str">
        <f>IF(Input!AC41="","",IF(Input!AC41=Call!AC$1,1,0))</f>
        <v/>
      </c>
      <c r="AD41" s="3" t="str">
        <f>IF(Input!AD41="","",IF(Input!AD41=Call!AD$1,1,0))</f>
        <v/>
      </c>
      <c r="AE41" s="3" t="str">
        <f>IF(Input!AE41="","",IF(Input!AE41=Call!AE$1,1,0))</f>
        <v/>
      </c>
      <c r="AF41" s="3" t="str">
        <f>IF(Input!AF41="","",IF(Input!AF41=Call!AF$1,1,0))</f>
        <v/>
      </c>
      <c r="AG41" s="3" t="str">
        <f>IF(Input!AG41="","",IF(Input!AG41=Call!AG$1,1,0))</f>
        <v/>
      </c>
      <c r="AH41" s="3" t="str">
        <f>IF(Input!AH41="","",IF(Input!AH41=Call!AH$1,1,0))</f>
        <v/>
      </c>
      <c r="AI41" t="str">
        <f t="shared" si="2"/>
        <v/>
      </c>
      <c r="AJ41" t="str">
        <f t="shared" si="3"/>
        <v/>
      </c>
    </row>
    <row r="42" spans="1:36" x14ac:dyDescent="0.25">
      <c r="A42" s="3">
        <v>39</v>
      </c>
      <c r="B42" s="3" t="str">
        <f>IF(Input!B42="","",Input!B42)</f>
        <v/>
      </c>
      <c r="C42" s="3" t="str">
        <f t="shared" si="4"/>
        <v/>
      </c>
      <c r="D42" s="6" t="str">
        <f t="shared" si="5"/>
        <v/>
      </c>
      <c r="E42" s="3" t="str">
        <f>IF(Input!E42="","",IF(Input!E42=Call!E$1,1,0))</f>
        <v/>
      </c>
      <c r="F42" s="3" t="str">
        <f>IF(Input!F42="","",IF(Input!F42=Call!F$1,1,0))</f>
        <v/>
      </c>
      <c r="G42" s="3" t="str">
        <f>IF(Input!G42="","",IF(Input!G42=Call!G$1,1,0))</f>
        <v/>
      </c>
      <c r="H42" s="3" t="str">
        <f>IF(Input!H42="","",IF(Input!H42=Call!H$1,1,0))</f>
        <v/>
      </c>
      <c r="I42" s="3" t="str">
        <f>IF(Input!I42="","",IF(Input!I42=Call!I$1,1,0))</f>
        <v/>
      </c>
      <c r="J42" s="3" t="str">
        <f>IF(Input!J42="","",IF(Input!J42=Call!J$1,1,0))</f>
        <v/>
      </c>
      <c r="K42" s="3" t="str">
        <f>IF(Input!K42="","",IF(Input!K42=Call!K$1,1,0))</f>
        <v/>
      </c>
      <c r="L42" s="3" t="str">
        <f>IF(Input!L42="","",IF(Input!L42=Call!L$1,1,0))</f>
        <v/>
      </c>
      <c r="M42" s="3" t="str">
        <f>IF(Input!M42="","",IF(Input!M42=Call!M$1,1,0))</f>
        <v/>
      </c>
      <c r="N42" s="3" t="str">
        <f>IF(Input!N42="","",IF(Input!N42=Call!N$1,1,0))</f>
        <v/>
      </c>
      <c r="O42" s="3" t="str">
        <f>IF(Input!O42="","",IF(Input!O42=Call!O$1,1,0))</f>
        <v/>
      </c>
      <c r="P42" s="3" t="str">
        <f>IF(Input!P42="","",IF(Input!P42=Call!P$1,1,0))</f>
        <v/>
      </c>
      <c r="Q42" s="3" t="str">
        <f>IF(Input!Q42="","",IF(Input!Q42=Call!Q$1,1,0))</f>
        <v/>
      </c>
      <c r="R42" s="3" t="str">
        <f>IF(Input!R42="","",IF(Input!R42=Call!R$1,1,0))</f>
        <v/>
      </c>
      <c r="S42" s="3" t="str">
        <f>IF(Input!S42="","",IF(Input!S42=Call!S$1,1,0))</f>
        <v/>
      </c>
      <c r="T42" s="3" t="str">
        <f>IF(Input!T42="","",IF(Input!T42=Call!T$1,1,0))</f>
        <v/>
      </c>
      <c r="U42" s="3" t="str">
        <f>IF(Input!U42="","",IF(Input!U42=Call!U$1,1,0))</f>
        <v/>
      </c>
      <c r="V42" s="3" t="str">
        <f>IF(Input!V42="","",IF(Input!V42=Call!V$1,1,0))</f>
        <v/>
      </c>
      <c r="W42" s="3" t="str">
        <f>IF(Input!W42="","",IF(Input!W42=Call!W$1,1,0))</f>
        <v/>
      </c>
      <c r="X42" s="3" t="str">
        <f>IF(Input!X42="","",IF(Input!X42=Call!X$1,1,0))</f>
        <v/>
      </c>
      <c r="Y42" s="3" t="str">
        <f>IF(Input!Y42="","",IF(Input!Y42=Call!Y$1,1,0))</f>
        <v/>
      </c>
      <c r="Z42" s="3" t="str">
        <f>IF(Input!Z42="","",IF(Input!Z42=Call!Z$1,1,0))</f>
        <v/>
      </c>
      <c r="AA42" s="3" t="str">
        <f>IF(Input!AA42="","",IF(Input!AA42=Call!AA$1,1,0))</f>
        <v/>
      </c>
      <c r="AB42" s="3" t="str">
        <f>IF(Input!AB42="","",IF(Input!AB42=Call!AB$1,1,0))</f>
        <v/>
      </c>
      <c r="AC42" s="3" t="str">
        <f>IF(Input!AC42="","",IF(Input!AC42=Call!AC$1,1,0))</f>
        <v/>
      </c>
      <c r="AD42" s="3" t="str">
        <f>IF(Input!AD42="","",IF(Input!AD42=Call!AD$1,1,0))</f>
        <v/>
      </c>
      <c r="AE42" s="3" t="str">
        <f>IF(Input!AE42="","",IF(Input!AE42=Call!AE$1,1,0))</f>
        <v/>
      </c>
      <c r="AF42" s="3" t="str">
        <f>IF(Input!AF42="","",IF(Input!AF42=Call!AF$1,1,0))</f>
        <v/>
      </c>
      <c r="AG42" s="3" t="str">
        <f>IF(Input!AG42="","",IF(Input!AG42=Call!AG$1,1,0))</f>
        <v/>
      </c>
      <c r="AH42" s="3" t="str">
        <f>IF(Input!AH42="","",IF(Input!AH42=Call!AH$1,1,0))</f>
        <v/>
      </c>
      <c r="AI42" t="str">
        <f t="shared" si="2"/>
        <v/>
      </c>
      <c r="AJ42" t="str">
        <f t="shared" si="3"/>
        <v/>
      </c>
    </row>
    <row r="43" spans="1:36" x14ac:dyDescent="0.25">
      <c r="A43" s="3">
        <v>40</v>
      </c>
      <c r="B43" s="3" t="str">
        <f>IF(Input!B43="","",Input!B43)</f>
        <v/>
      </c>
      <c r="C43" s="3" t="str">
        <f t="shared" si="4"/>
        <v/>
      </c>
      <c r="D43" s="6" t="str">
        <f t="shared" si="5"/>
        <v/>
      </c>
      <c r="E43" s="3" t="str">
        <f>IF(Input!E43="","",IF(Input!E43=Call!E$1,1,0))</f>
        <v/>
      </c>
      <c r="F43" s="3" t="str">
        <f>IF(Input!F43="","",IF(Input!F43=Call!F$1,1,0))</f>
        <v/>
      </c>
      <c r="G43" s="3" t="str">
        <f>IF(Input!G43="","",IF(Input!G43=Call!G$1,1,0))</f>
        <v/>
      </c>
      <c r="H43" s="3" t="str">
        <f>IF(Input!H43="","",IF(Input!H43=Call!H$1,1,0))</f>
        <v/>
      </c>
      <c r="I43" s="3" t="str">
        <f>IF(Input!I43="","",IF(Input!I43=Call!I$1,1,0))</f>
        <v/>
      </c>
      <c r="J43" s="3" t="str">
        <f>IF(Input!J43="","",IF(Input!J43=Call!J$1,1,0))</f>
        <v/>
      </c>
      <c r="K43" s="3" t="str">
        <f>IF(Input!K43="","",IF(Input!K43=Call!K$1,1,0))</f>
        <v/>
      </c>
      <c r="L43" s="3" t="str">
        <f>IF(Input!L43="","",IF(Input!L43=Call!L$1,1,0))</f>
        <v/>
      </c>
      <c r="M43" s="3" t="str">
        <f>IF(Input!M43="","",IF(Input!M43=Call!M$1,1,0))</f>
        <v/>
      </c>
      <c r="N43" s="3" t="str">
        <f>IF(Input!N43="","",IF(Input!N43=Call!N$1,1,0))</f>
        <v/>
      </c>
      <c r="O43" s="3" t="str">
        <f>IF(Input!O43="","",IF(Input!O43=Call!O$1,1,0))</f>
        <v/>
      </c>
      <c r="P43" s="3" t="str">
        <f>IF(Input!P43="","",IF(Input!P43=Call!P$1,1,0))</f>
        <v/>
      </c>
      <c r="Q43" s="3" t="str">
        <f>IF(Input!Q43="","",IF(Input!Q43=Call!Q$1,1,0))</f>
        <v/>
      </c>
      <c r="R43" s="3" t="str">
        <f>IF(Input!R43="","",IF(Input!R43=Call!R$1,1,0))</f>
        <v/>
      </c>
      <c r="S43" s="3" t="str">
        <f>IF(Input!S43="","",IF(Input!S43=Call!S$1,1,0))</f>
        <v/>
      </c>
      <c r="T43" s="3" t="str">
        <f>IF(Input!T43="","",IF(Input!T43=Call!T$1,1,0))</f>
        <v/>
      </c>
      <c r="U43" s="3" t="str">
        <f>IF(Input!U43="","",IF(Input!U43=Call!U$1,1,0))</f>
        <v/>
      </c>
      <c r="V43" s="3" t="str">
        <f>IF(Input!V43="","",IF(Input!V43=Call!V$1,1,0))</f>
        <v/>
      </c>
      <c r="W43" s="3" t="str">
        <f>IF(Input!W43="","",IF(Input!W43=Call!W$1,1,0))</f>
        <v/>
      </c>
      <c r="X43" s="3" t="str">
        <f>IF(Input!X43="","",IF(Input!X43=Call!X$1,1,0))</f>
        <v/>
      </c>
      <c r="Y43" s="3" t="str">
        <f>IF(Input!Y43="","",IF(Input!Y43=Call!Y$1,1,0))</f>
        <v/>
      </c>
      <c r="Z43" s="3" t="str">
        <f>IF(Input!Z43="","",IF(Input!Z43=Call!Z$1,1,0))</f>
        <v/>
      </c>
      <c r="AA43" s="3" t="str">
        <f>IF(Input!AA43="","",IF(Input!AA43=Call!AA$1,1,0))</f>
        <v/>
      </c>
      <c r="AB43" s="3" t="str">
        <f>IF(Input!AB43="","",IF(Input!AB43=Call!AB$1,1,0))</f>
        <v/>
      </c>
      <c r="AC43" s="3" t="str">
        <f>IF(Input!AC43="","",IF(Input!AC43=Call!AC$1,1,0))</f>
        <v/>
      </c>
      <c r="AD43" s="3" t="str">
        <f>IF(Input!AD43="","",IF(Input!AD43=Call!AD$1,1,0))</f>
        <v/>
      </c>
      <c r="AE43" s="3" t="str">
        <f>IF(Input!AE43="","",IF(Input!AE43=Call!AE$1,1,0))</f>
        <v/>
      </c>
      <c r="AF43" s="3" t="str">
        <f>IF(Input!AF43="","",IF(Input!AF43=Call!AF$1,1,0))</f>
        <v/>
      </c>
      <c r="AG43" s="3" t="str">
        <f>IF(Input!AG43="","",IF(Input!AG43=Call!AG$1,1,0))</f>
        <v/>
      </c>
      <c r="AH43" s="3" t="str">
        <f>IF(Input!AH43="","",IF(Input!AH43=Call!AH$1,1,0))</f>
        <v/>
      </c>
      <c r="AI43" t="str">
        <f t="shared" si="2"/>
        <v/>
      </c>
      <c r="AJ43" t="str">
        <f t="shared" si="3"/>
        <v/>
      </c>
    </row>
    <row r="44" spans="1:36" x14ac:dyDescent="0.25">
      <c r="A44" s="3">
        <v>41</v>
      </c>
      <c r="B44" s="3" t="str">
        <f>IF(Input!B44="","",Input!B44)</f>
        <v/>
      </c>
      <c r="C44" s="3" t="str">
        <f t="shared" si="4"/>
        <v/>
      </c>
      <c r="D44" s="6" t="str">
        <f t="shared" si="5"/>
        <v/>
      </c>
      <c r="E44" s="3" t="str">
        <f>IF(Input!E44="","",IF(Input!E44=Call!E$1,1,0))</f>
        <v/>
      </c>
      <c r="F44" s="3" t="str">
        <f>IF(Input!F44="","",IF(Input!F44=Call!F$1,1,0))</f>
        <v/>
      </c>
      <c r="G44" s="3" t="str">
        <f>IF(Input!G44="","",IF(Input!G44=Call!G$1,1,0))</f>
        <v/>
      </c>
      <c r="H44" s="3" t="str">
        <f>IF(Input!H44="","",IF(Input!H44=Call!H$1,1,0))</f>
        <v/>
      </c>
      <c r="I44" s="3" t="str">
        <f>IF(Input!I44="","",IF(Input!I44=Call!I$1,1,0))</f>
        <v/>
      </c>
      <c r="J44" s="3" t="str">
        <f>IF(Input!J44="","",IF(Input!J44=Call!J$1,1,0))</f>
        <v/>
      </c>
      <c r="K44" s="3" t="str">
        <f>IF(Input!K44="","",IF(Input!K44=Call!K$1,1,0))</f>
        <v/>
      </c>
      <c r="L44" s="3" t="str">
        <f>IF(Input!L44="","",IF(Input!L44=Call!L$1,1,0))</f>
        <v/>
      </c>
      <c r="M44" s="3" t="str">
        <f>IF(Input!M44="","",IF(Input!M44=Call!M$1,1,0))</f>
        <v/>
      </c>
      <c r="N44" s="3" t="str">
        <f>IF(Input!N44="","",IF(Input!N44=Call!N$1,1,0))</f>
        <v/>
      </c>
      <c r="O44" s="3" t="str">
        <f>IF(Input!O44="","",IF(Input!O44=Call!O$1,1,0))</f>
        <v/>
      </c>
      <c r="P44" s="3" t="str">
        <f>IF(Input!P44="","",IF(Input!P44=Call!P$1,1,0))</f>
        <v/>
      </c>
      <c r="Q44" s="3" t="str">
        <f>IF(Input!Q44="","",IF(Input!Q44=Call!Q$1,1,0))</f>
        <v/>
      </c>
      <c r="R44" s="3" t="str">
        <f>IF(Input!R44="","",IF(Input!R44=Call!R$1,1,0))</f>
        <v/>
      </c>
      <c r="S44" s="3" t="str">
        <f>IF(Input!S44="","",IF(Input!S44=Call!S$1,1,0))</f>
        <v/>
      </c>
      <c r="T44" s="3" t="str">
        <f>IF(Input!T44="","",IF(Input!T44=Call!T$1,1,0))</f>
        <v/>
      </c>
      <c r="U44" s="3" t="str">
        <f>IF(Input!U44="","",IF(Input!U44=Call!U$1,1,0))</f>
        <v/>
      </c>
      <c r="V44" s="3" t="str">
        <f>IF(Input!V44="","",IF(Input!V44=Call!V$1,1,0))</f>
        <v/>
      </c>
      <c r="W44" s="3" t="str">
        <f>IF(Input!W44="","",IF(Input!W44=Call!W$1,1,0))</f>
        <v/>
      </c>
      <c r="X44" s="3" t="str">
        <f>IF(Input!X44="","",IF(Input!X44=Call!X$1,1,0))</f>
        <v/>
      </c>
      <c r="Y44" s="3" t="str">
        <f>IF(Input!Y44="","",IF(Input!Y44=Call!Y$1,1,0))</f>
        <v/>
      </c>
      <c r="Z44" s="3" t="str">
        <f>IF(Input!Z44="","",IF(Input!Z44=Call!Z$1,1,0))</f>
        <v/>
      </c>
      <c r="AA44" s="3" t="str">
        <f>IF(Input!AA44="","",IF(Input!AA44=Call!AA$1,1,0))</f>
        <v/>
      </c>
      <c r="AB44" s="3" t="str">
        <f>IF(Input!AB44="","",IF(Input!AB44=Call!AB$1,1,0))</f>
        <v/>
      </c>
      <c r="AC44" s="3" t="str">
        <f>IF(Input!AC44="","",IF(Input!AC44=Call!AC$1,1,0))</f>
        <v/>
      </c>
      <c r="AD44" s="3" t="str">
        <f>IF(Input!AD44="","",IF(Input!AD44=Call!AD$1,1,0))</f>
        <v/>
      </c>
      <c r="AE44" s="3" t="str">
        <f>IF(Input!AE44="","",IF(Input!AE44=Call!AE$1,1,0))</f>
        <v/>
      </c>
      <c r="AF44" s="3" t="str">
        <f>IF(Input!AF44="","",IF(Input!AF44=Call!AF$1,1,0))</f>
        <v/>
      </c>
      <c r="AG44" s="3" t="str">
        <f>IF(Input!AG44="","",IF(Input!AG44=Call!AG$1,1,0))</f>
        <v/>
      </c>
      <c r="AH44" s="3" t="str">
        <f>IF(Input!AH44="","",IF(Input!AH44=Call!AH$1,1,0))</f>
        <v/>
      </c>
      <c r="AI44" t="str">
        <f t="shared" si="2"/>
        <v/>
      </c>
      <c r="AJ44" t="str">
        <f t="shared" si="3"/>
        <v/>
      </c>
    </row>
    <row r="45" spans="1:36" x14ac:dyDescent="0.25">
      <c r="A45" s="3">
        <v>42</v>
      </c>
      <c r="B45" s="3" t="str">
        <f>IF(Input!B45="","",Input!B45)</f>
        <v/>
      </c>
      <c r="C45" s="3" t="str">
        <f t="shared" si="4"/>
        <v/>
      </c>
      <c r="D45" s="6" t="str">
        <f t="shared" si="5"/>
        <v/>
      </c>
      <c r="E45" s="3" t="str">
        <f>IF(Input!E45="","",IF(Input!E45=Call!E$1,1,0))</f>
        <v/>
      </c>
      <c r="F45" s="3" t="str">
        <f>IF(Input!F45="","",IF(Input!F45=Call!F$1,1,0))</f>
        <v/>
      </c>
      <c r="G45" s="3" t="str">
        <f>IF(Input!G45="","",IF(Input!G45=Call!G$1,1,0))</f>
        <v/>
      </c>
      <c r="H45" s="3" t="str">
        <f>IF(Input!H45="","",IF(Input!H45=Call!H$1,1,0))</f>
        <v/>
      </c>
      <c r="I45" s="3" t="str">
        <f>IF(Input!I45="","",IF(Input!I45=Call!I$1,1,0))</f>
        <v/>
      </c>
      <c r="J45" s="3" t="str">
        <f>IF(Input!J45="","",IF(Input!J45=Call!J$1,1,0))</f>
        <v/>
      </c>
      <c r="K45" s="3" t="str">
        <f>IF(Input!K45="","",IF(Input!K45=Call!K$1,1,0))</f>
        <v/>
      </c>
      <c r="L45" s="3" t="str">
        <f>IF(Input!L45="","",IF(Input!L45=Call!L$1,1,0))</f>
        <v/>
      </c>
      <c r="M45" s="3" t="str">
        <f>IF(Input!M45="","",IF(Input!M45=Call!M$1,1,0))</f>
        <v/>
      </c>
      <c r="N45" s="3" t="str">
        <f>IF(Input!N45="","",IF(Input!N45=Call!N$1,1,0))</f>
        <v/>
      </c>
      <c r="O45" s="3" t="str">
        <f>IF(Input!O45="","",IF(Input!O45=Call!O$1,1,0))</f>
        <v/>
      </c>
      <c r="P45" s="3" t="str">
        <f>IF(Input!P45="","",IF(Input!P45=Call!P$1,1,0))</f>
        <v/>
      </c>
      <c r="Q45" s="3" t="str">
        <f>IF(Input!Q45="","",IF(Input!Q45=Call!Q$1,1,0))</f>
        <v/>
      </c>
      <c r="R45" s="3" t="str">
        <f>IF(Input!R45="","",IF(Input!R45=Call!R$1,1,0))</f>
        <v/>
      </c>
      <c r="S45" s="3" t="str">
        <f>IF(Input!S45="","",IF(Input!S45=Call!S$1,1,0))</f>
        <v/>
      </c>
      <c r="T45" s="3" t="str">
        <f>IF(Input!T45="","",IF(Input!T45=Call!T$1,1,0))</f>
        <v/>
      </c>
      <c r="U45" s="3" t="str">
        <f>IF(Input!U45="","",IF(Input!U45=Call!U$1,1,0))</f>
        <v/>
      </c>
      <c r="V45" s="3" t="str">
        <f>IF(Input!V45="","",IF(Input!V45=Call!V$1,1,0))</f>
        <v/>
      </c>
      <c r="W45" s="3" t="str">
        <f>IF(Input!W45="","",IF(Input!W45=Call!W$1,1,0))</f>
        <v/>
      </c>
      <c r="X45" s="3" t="str">
        <f>IF(Input!X45="","",IF(Input!X45=Call!X$1,1,0))</f>
        <v/>
      </c>
      <c r="Y45" s="3" t="str">
        <f>IF(Input!Y45="","",IF(Input!Y45=Call!Y$1,1,0))</f>
        <v/>
      </c>
      <c r="Z45" s="3" t="str">
        <f>IF(Input!Z45="","",IF(Input!Z45=Call!Z$1,1,0))</f>
        <v/>
      </c>
      <c r="AA45" s="3" t="str">
        <f>IF(Input!AA45="","",IF(Input!AA45=Call!AA$1,1,0))</f>
        <v/>
      </c>
      <c r="AB45" s="3" t="str">
        <f>IF(Input!AB45="","",IF(Input!AB45=Call!AB$1,1,0))</f>
        <v/>
      </c>
      <c r="AC45" s="3" t="str">
        <f>IF(Input!AC45="","",IF(Input!AC45=Call!AC$1,1,0))</f>
        <v/>
      </c>
      <c r="AD45" s="3" t="str">
        <f>IF(Input!AD45="","",IF(Input!AD45=Call!AD$1,1,0))</f>
        <v/>
      </c>
      <c r="AE45" s="3" t="str">
        <f>IF(Input!AE45="","",IF(Input!AE45=Call!AE$1,1,0))</f>
        <v/>
      </c>
      <c r="AF45" s="3" t="str">
        <f>IF(Input!AF45="","",IF(Input!AF45=Call!AF$1,1,0))</f>
        <v/>
      </c>
      <c r="AG45" s="3" t="str">
        <f>IF(Input!AG45="","",IF(Input!AG45=Call!AG$1,1,0))</f>
        <v/>
      </c>
      <c r="AH45" s="3" t="str">
        <f>IF(Input!AH45="","",IF(Input!AH45=Call!AH$1,1,0))</f>
        <v/>
      </c>
      <c r="AI45" t="str">
        <f t="shared" si="2"/>
        <v/>
      </c>
      <c r="AJ45" t="str">
        <f t="shared" si="3"/>
        <v/>
      </c>
    </row>
    <row r="46" spans="1:36" x14ac:dyDescent="0.25">
      <c r="A46" s="3">
        <v>43</v>
      </c>
      <c r="B46" s="3" t="str">
        <f>IF(Input!B46="","",Input!B46)</f>
        <v/>
      </c>
      <c r="C46" s="3" t="str">
        <f t="shared" si="4"/>
        <v/>
      </c>
      <c r="D46" s="6" t="str">
        <f t="shared" si="5"/>
        <v/>
      </c>
      <c r="E46" s="3" t="str">
        <f>IF(Input!E46="","",IF(Input!E46=Call!E$1,1,0))</f>
        <v/>
      </c>
      <c r="F46" s="3" t="str">
        <f>IF(Input!F46="","",IF(Input!F46=Call!F$1,1,0))</f>
        <v/>
      </c>
      <c r="G46" s="3" t="str">
        <f>IF(Input!G46="","",IF(Input!G46=Call!G$1,1,0))</f>
        <v/>
      </c>
      <c r="H46" s="3" t="str">
        <f>IF(Input!H46="","",IF(Input!H46=Call!H$1,1,0))</f>
        <v/>
      </c>
      <c r="I46" s="3" t="str">
        <f>IF(Input!I46="","",IF(Input!I46=Call!I$1,1,0))</f>
        <v/>
      </c>
      <c r="J46" s="3" t="str">
        <f>IF(Input!J46="","",IF(Input!J46=Call!J$1,1,0))</f>
        <v/>
      </c>
      <c r="K46" s="3" t="str">
        <f>IF(Input!K46="","",IF(Input!K46=Call!K$1,1,0))</f>
        <v/>
      </c>
      <c r="L46" s="3" t="str">
        <f>IF(Input!L46="","",IF(Input!L46=Call!L$1,1,0))</f>
        <v/>
      </c>
      <c r="M46" s="3" t="str">
        <f>IF(Input!M46="","",IF(Input!M46=Call!M$1,1,0))</f>
        <v/>
      </c>
      <c r="N46" s="3" t="str">
        <f>IF(Input!N46="","",IF(Input!N46=Call!N$1,1,0))</f>
        <v/>
      </c>
      <c r="O46" s="3" t="str">
        <f>IF(Input!O46="","",IF(Input!O46=Call!O$1,1,0))</f>
        <v/>
      </c>
      <c r="P46" s="3" t="str">
        <f>IF(Input!P46="","",IF(Input!P46=Call!P$1,1,0))</f>
        <v/>
      </c>
      <c r="Q46" s="3" t="str">
        <f>IF(Input!Q46="","",IF(Input!Q46=Call!Q$1,1,0))</f>
        <v/>
      </c>
      <c r="R46" s="3" t="str">
        <f>IF(Input!R46="","",IF(Input!R46=Call!R$1,1,0))</f>
        <v/>
      </c>
      <c r="S46" s="3" t="str">
        <f>IF(Input!S46="","",IF(Input!S46=Call!S$1,1,0))</f>
        <v/>
      </c>
      <c r="T46" s="3" t="str">
        <f>IF(Input!T46="","",IF(Input!T46=Call!T$1,1,0))</f>
        <v/>
      </c>
      <c r="U46" s="3" t="str">
        <f>IF(Input!U46="","",IF(Input!U46=Call!U$1,1,0))</f>
        <v/>
      </c>
      <c r="V46" s="3" t="str">
        <f>IF(Input!V46="","",IF(Input!V46=Call!V$1,1,0))</f>
        <v/>
      </c>
      <c r="W46" s="3" t="str">
        <f>IF(Input!W46="","",IF(Input!W46=Call!W$1,1,0))</f>
        <v/>
      </c>
      <c r="X46" s="3" t="str">
        <f>IF(Input!X46="","",IF(Input!X46=Call!X$1,1,0))</f>
        <v/>
      </c>
      <c r="Y46" s="3" t="str">
        <f>IF(Input!Y46="","",IF(Input!Y46=Call!Y$1,1,0))</f>
        <v/>
      </c>
      <c r="Z46" s="3" t="str">
        <f>IF(Input!Z46="","",IF(Input!Z46=Call!Z$1,1,0))</f>
        <v/>
      </c>
      <c r="AA46" s="3" t="str">
        <f>IF(Input!AA46="","",IF(Input!AA46=Call!AA$1,1,0))</f>
        <v/>
      </c>
      <c r="AB46" s="3" t="str">
        <f>IF(Input!AB46="","",IF(Input!AB46=Call!AB$1,1,0))</f>
        <v/>
      </c>
      <c r="AC46" s="3" t="str">
        <f>IF(Input!AC46="","",IF(Input!AC46=Call!AC$1,1,0))</f>
        <v/>
      </c>
      <c r="AD46" s="3" t="str">
        <f>IF(Input!AD46="","",IF(Input!AD46=Call!AD$1,1,0))</f>
        <v/>
      </c>
      <c r="AE46" s="3" t="str">
        <f>IF(Input!AE46="","",IF(Input!AE46=Call!AE$1,1,0))</f>
        <v/>
      </c>
      <c r="AF46" s="3" t="str">
        <f>IF(Input!AF46="","",IF(Input!AF46=Call!AF$1,1,0))</f>
        <v/>
      </c>
      <c r="AG46" s="3" t="str">
        <f>IF(Input!AG46="","",IF(Input!AG46=Call!AG$1,1,0))</f>
        <v/>
      </c>
      <c r="AH46" s="3" t="str">
        <f>IF(Input!AH46="","",IF(Input!AH46=Call!AH$1,1,0))</f>
        <v/>
      </c>
      <c r="AI46" t="str">
        <f t="shared" si="2"/>
        <v/>
      </c>
      <c r="AJ46" t="str">
        <f t="shared" si="3"/>
        <v/>
      </c>
    </row>
    <row r="47" spans="1:36" x14ac:dyDescent="0.25">
      <c r="A47" s="3">
        <v>44</v>
      </c>
      <c r="B47" s="3" t="str">
        <f>IF(Input!B47="","",Input!B47)</f>
        <v/>
      </c>
      <c r="C47" s="3" t="str">
        <f t="shared" si="4"/>
        <v/>
      </c>
      <c r="D47" s="6" t="str">
        <f t="shared" si="5"/>
        <v/>
      </c>
      <c r="E47" s="3" t="str">
        <f>IF(Input!E47="","",IF(Input!E47=Call!E$1,1,0))</f>
        <v/>
      </c>
      <c r="F47" s="3" t="str">
        <f>IF(Input!F47="","",IF(Input!F47=Call!F$1,1,0))</f>
        <v/>
      </c>
      <c r="G47" s="3" t="str">
        <f>IF(Input!G47="","",IF(Input!G47=Call!G$1,1,0))</f>
        <v/>
      </c>
      <c r="H47" s="3" t="str">
        <f>IF(Input!H47="","",IF(Input!H47=Call!H$1,1,0))</f>
        <v/>
      </c>
      <c r="I47" s="3" t="str">
        <f>IF(Input!I47="","",IF(Input!I47=Call!I$1,1,0))</f>
        <v/>
      </c>
      <c r="J47" s="3" t="str">
        <f>IF(Input!J47="","",IF(Input!J47=Call!J$1,1,0))</f>
        <v/>
      </c>
      <c r="K47" s="3" t="str">
        <f>IF(Input!K47="","",IF(Input!K47=Call!K$1,1,0))</f>
        <v/>
      </c>
      <c r="L47" s="3" t="str">
        <f>IF(Input!L47="","",IF(Input!L47=Call!L$1,1,0))</f>
        <v/>
      </c>
      <c r="M47" s="3" t="str">
        <f>IF(Input!M47="","",IF(Input!M47=Call!M$1,1,0))</f>
        <v/>
      </c>
      <c r="N47" s="3" t="str">
        <f>IF(Input!N47="","",IF(Input!N47=Call!N$1,1,0))</f>
        <v/>
      </c>
      <c r="O47" s="3" t="str">
        <f>IF(Input!O47="","",IF(Input!O47=Call!O$1,1,0))</f>
        <v/>
      </c>
      <c r="P47" s="3" t="str">
        <f>IF(Input!P47="","",IF(Input!P47=Call!P$1,1,0))</f>
        <v/>
      </c>
      <c r="Q47" s="3" t="str">
        <f>IF(Input!Q47="","",IF(Input!Q47=Call!Q$1,1,0))</f>
        <v/>
      </c>
      <c r="R47" s="3" t="str">
        <f>IF(Input!R47="","",IF(Input!R47=Call!R$1,1,0))</f>
        <v/>
      </c>
      <c r="S47" s="3" t="str">
        <f>IF(Input!S47="","",IF(Input!S47=Call!S$1,1,0))</f>
        <v/>
      </c>
      <c r="T47" s="3" t="str">
        <f>IF(Input!T47="","",IF(Input!T47=Call!T$1,1,0))</f>
        <v/>
      </c>
      <c r="U47" s="3" t="str">
        <f>IF(Input!U47="","",IF(Input!U47=Call!U$1,1,0))</f>
        <v/>
      </c>
      <c r="V47" s="3" t="str">
        <f>IF(Input!V47="","",IF(Input!V47=Call!V$1,1,0))</f>
        <v/>
      </c>
      <c r="W47" s="3" t="str">
        <f>IF(Input!W47="","",IF(Input!W47=Call!W$1,1,0))</f>
        <v/>
      </c>
      <c r="X47" s="3" t="str">
        <f>IF(Input!X47="","",IF(Input!X47=Call!X$1,1,0))</f>
        <v/>
      </c>
      <c r="Y47" s="3" t="str">
        <f>IF(Input!Y47="","",IF(Input!Y47=Call!Y$1,1,0))</f>
        <v/>
      </c>
      <c r="Z47" s="3" t="str">
        <f>IF(Input!Z47="","",IF(Input!Z47=Call!Z$1,1,0))</f>
        <v/>
      </c>
      <c r="AA47" s="3" t="str">
        <f>IF(Input!AA47="","",IF(Input!AA47=Call!AA$1,1,0))</f>
        <v/>
      </c>
      <c r="AB47" s="3" t="str">
        <f>IF(Input!AB47="","",IF(Input!AB47=Call!AB$1,1,0))</f>
        <v/>
      </c>
      <c r="AC47" s="3" t="str">
        <f>IF(Input!AC47="","",IF(Input!AC47=Call!AC$1,1,0))</f>
        <v/>
      </c>
      <c r="AD47" s="3" t="str">
        <f>IF(Input!AD47="","",IF(Input!AD47=Call!AD$1,1,0))</f>
        <v/>
      </c>
      <c r="AE47" s="3" t="str">
        <f>IF(Input!AE47="","",IF(Input!AE47=Call!AE$1,1,0))</f>
        <v/>
      </c>
      <c r="AF47" s="3" t="str">
        <f>IF(Input!AF47="","",IF(Input!AF47=Call!AF$1,1,0))</f>
        <v/>
      </c>
      <c r="AG47" s="3" t="str">
        <f>IF(Input!AG47="","",IF(Input!AG47=Call!AG$1,1,0))</f>
        <v/>
      </c>
      <c r="AH47" s="3" t="str">
        <f>IF(Input!AH47="","",IF(Input!AH47=Call!AH$1,1,0))</f>
        <v/>
      </c>
      <c r="AI47" t="str">
        <f t="shared" si="2"/>
        <v/>
      </c>
      <c r="AJ47" t="str">
        <f t="shared" si="3"/>
        <v/>
      </c>
    </row>
    <row r="48" spans="1:36" x14ac:dyDescent="0.25">
      <c r="A48" s="3">
        <v>45</v>
      </c>
      <c r="B48" s="3" t="str">
        <f>IF(Input!B48="","",Input!B48)</f>
        <v/>
      </c>
      <c r="C48" s="3" t="str">
        <f t="shared" si="4"/>
        <v/>
      </c>
      <c r="D48" s="6" t="str">
        <f t="shared" si="5"/>
        <v/>
      </c>
      <c r="E48" s="3" t="str">
        <f>IF(Input!E48="","",IF(Input!E48=Call!E$1,1,0))</f>
        <v/>
      </c>
      <c r="F48" s="3" t="str">
        <f>IF(Input!F48="","",IF(Input!F48=Call!F$1,1,0))</f>
        <v/>
      </c>
      <c r="G48" s="3" t="str">
        <f>IF(Input!G48="","",IF(Input!G48=Call!G$1,1,0))</f>
        <v/>
      </c>
      <c r="H48" s="3" t="str">
        <f>IF(Input!H48="","",IF(Input!H48=Call!H$1,1,0))</f>
        <v/>
      </c>
      <c r="I48" s="3" t="str">
        <f>IF(Input!I48="","",IF(Input!I48=Call!I$1,1,0))</f>
        <v/>
      </c>
      <c r="J48" s="3" t="str">
        <f>IF(Input!J48="","",IF(Input!J48=Call!J$1,1,0))</f>
        <v/>
      </c>
      <c r="K48" s="3" t="str">
        <f>IF(Input!K48="","",IF(Input!K48=Call!K$1,1,0))</f>
        <v/>
      </c>
      <c r="L48" s="3" t="str">
        <f>IF(Input!L48="","",IF(Input!L48=Call!L$1,1,0))</f>
        <v/>
      </c>
      <c r="M48" s="3" t="str">
        <f>IF(Input!M48="","",IF(Input!M48=Call!M$1,1,0))</f>
        <v/>
      </c>
      <c r="N48" s="3" t="str">
        <f>IF(Input!N48="","",IF(Input!N48=Call!N$1,1,0))</f>
        <v/>
      </c>
      <c r="O48" s="3" t="str">
        <f>IF(Input!O48="","",IF(Input!O48=Call!O$1,1,0))</f>
        <v/>
      </c>
      <c r="P48" s="3" t="str">
        <f>IF(Input!P48="","",IF(Input!P48=Call!P$1,1,0))</f>
        <v/>
      </c>
      <c r="Q48" s="3" t="str">
        <f>IF(Input!Q48="","",IF(Input!Q48=Call!Q$1,1,0))</f>
        <v/>
      </c>
      <c r="R48" s="3" t="str">
        <f>IF(Input!R48="","",IF(Input!R48=Call!R$1,1,0))</f>
        <v/>
      </c>
      <c r="S48" s="3" t="str">
        <f>IF(Input!S48="","",IF(Input!S48=Call!S$1,1,0))</f>
        <v/>
      </c>
      <c r="T48" s="3" t="str">
        <f>IF(Input!T48="","",IF(Input!T48=Call!T$1,1,0))</f>
        <v/>
      </c>
      <c r="U48" s="3" t="str">
        <f>IF(Input!U48="","",IF(Input!U48=Call!U$1,1,0))</f>
        <v/>
      </c>
      <c r="V48" s="3" t="str">
        <f>IF(Input!V48="","",IF(Input!V48=Call!V$1,1,0))</f>
        <v/>
      </c>
      <c r="W48" s="3" t="str">
        <f>IF(Input!W48="","",IF(Input!W48=Call!W$1,1,0))</f>
        <v/>
      </c>
      <c r="X48" s="3" t="str">
        <f>IF(Input!X48="","",IF(Input!X48=Call!X$1,1,0))</f>
        <v/>
      </c>
      <c r="Y48" s="3" t="str">
        <f>IF(Input!Y48="","",IF(Input!Y48=Call!Y$1,1,0))</f>
        <v/>
      </c>
      <c r="Z48" s="3" t="str">
        <f>IF(Input!Z48="","",IF(Input!Z48=Call!Z$1,1,0))</f>
        <v/>
      </c>
      <c r="AA48" s="3" t="str">
        <f>IF(Input!AA48="","",IF(Input!AA48=Call!AA$1,1,0))</f>
        <v/>
      </c>
      <c r="AB48" s="3" t="str">
        <f>IF(Input!AB48="","",IF(Input!AB48=Call!AB$1,1,0))</f>
        <v/>
      </c>
      <c r="AC48" s="3" t="str">
        <f>IF(Input!AC48="","",IF(Input!AC48=Call!AC$1,1,0))</f>
        <v/>
      </c>
      <c r="AD48" s="3" t="str">
        <f>IF(Input!AD48="","",IF(Input!AD48=Call!AD$1,1,0))</f>
        <v/>
      </c>
      <c r="AE48" s="3" t="str">
        <f>IF(Input!AE48="","",IF(Input!AE48=Call!AE$1,1,0))</f>
        <v/>
      </c>
      <c r="AF48" s="3" t="str">
        <f>IF(Input!AF48="","",IF(Input!AF48=Call!AF$1,1,0))</f>
        <v/>
      </c>
      <c r="AG48" s="3" t="str">
        <f>IF(Input!AG48="","",IF(Input!AG48=Call!AG$1,1,0))</f>
        <v/>
      </c>
      <c r="AH48" s="3" t="str">
        <f>IF(Input!AH48="","",IF(Input!AH48=Call!AH$1,1,0))</f>
        <v/>
      </c>
      <c r="AI48" t="str">
        <f t="shared" si="2"/>
        <v/>
      </c>
      <c r="AJ48" t="str">
        <f t="shared" si="3"/>
        <v/>
      </c>
    </row>
    <row r="49" spans="1:36" x14ac:dyDescent="0.25">
      <c r="A49" s="3">
        <v>46</v>
      </c>
      <c r="B49" s="3" t="str">
        <f>IF(Input!B49="","",Input!B49)</f>
        <v/>
      </c>
      <c r="C49" s="3" t="str">
        <f t="shared" si="4"/>
        <v/>
      </c>
      <c r="D49" s="6" t="str">
        <f t="shared" si="5"/>
        <v/>
      </c>
      <c r="E49" s="3" t="str">
        <f>IF(Input!E49="","",IF(Input!E49=Call!E$1,1,0))</f>
        <v/>
      </c>
      <c r="F49" s="3" t="str">
        <f>IF(Input!F49="","",IF(Input!F49=Call!F$1,1,0))</f>
        <v/>
      </c>
      <c r="G49" s="3" t="str">
        <f>IF(Input!G49="","",IF(Input!G49=Call!G$1,1,0))</f>
        <v/>
      </c>
      <c r="H49" s="3" t="str">
        <f>IF(Input!H49="","",IF(Input!H49=Call!H$1,1,0))</f>
        <v/>
      </c>
      <c r="I49" s="3" t="str">
        <f>IF(Input!I49="","",IF(Input!I49=Call!I$1,1,0))</f>
        <v/>
      </c>
      <c r="J49" s="3" t="str">
        <f>IF(Input!J49="","",IF(Input!J49=Call!J$1,1,0))</f>
        <v/>
      </c>
      <c r="K49" s="3" t="str">
        <f>IF(Input!K49="","",IF(Input!K49=Call!K$1,1,0))</f>
        <v/>
      </c>
      <c r="L49" s="3" t="str">
        <f>IF(Input!L49="","",IF(Input!L49=Call!L$1,1,0))</f>
        <v/>
      </c>
      <c r="M49" s="3" t="str">
        <f>IF(Input!M49="","",IF(Input!M49=Call!M$1,1,0))</f>
        <v/>
      </c>
      <c r="N49" s="3" t="str">
        <f>IF(Input!N49="","",IF(Input!N49=Call!N$1,1,0))</f>
        <v/>
      </c>
      <c r="O49" s="3" t="str">
        <f>IF(Input!O49="","",IF(Input!O49=Call!O$1,1,0))</f>
        <v/>
      </c>
      <c r="P49" s="3" t="str">
        <f>IF(Input!P49="","",IF(Input!P49=Call!P$1,1,0))</f>
        <v/>
      </c>
      <c r="Q49" s="3" t="str">
        <f>IF(Input!Q49="","",IF(Input!Q49=Call!Q$1,1,0))</f>
        <v/>
      </c>
      <c r="R49" s="3" t="str">
        <f>IF(Input!R49="","",IF(Input!R49=Call!R$1,1,0))</f>
        <v/>
      </c>
      <c r="S49" s="3" t="str">
        <f>IF(Input!S49="","",IF(Input!S49=Call!S$1,1,0))</f>
        <v/>
      </c>
      <c r="T49" s="3" t="str">
        <f>IF(Input!T49="","",IF(Input!T49=Call!T$1,1,0))</f>
        <v/>
      </c>
      <c r="U49" s="3" t="str">
        <f>IF(Input!U49="","",IF(Input!U49=Call!U$1,1,0))</f>
        <v/>
      </c>
      <c r="V49" s="3" t="str">
        <f>IF(Input!V49="","",IF(Input!V49=Call!V$1,1,0))</f>
        <v/>
      </c>
      <c r="W49" s="3" t="str">
        <f>IF(Input!W49="","",IF(Input!W49=Call!W$1,1,0))</f>
        <v/>
      </c>
      <c r="X49" s="3" t="str">
        <f>IF(Input!X49="","",IF(Input!X49=Call!X$1,1,0))</f>
        <v/>
      </c>
      <c r="Y49" s="3" t="str">
        <f>IF(Input!Y49="","",IF(Input!Y49=Call!Y$1,1,0))</f>
        <v/>
      </c>
      <c r="Z49" s="3" t="str">
        <f>IF(Input!Z49="","",IF(Input!Z49=Call!Z$1,1,0))</f>
        <v/>
      </c>
      <c r="AA49" s="3" t="str">
        <f>IF(Input!AA49="","",IF(Input!AA49=Call!AA$1,1,0))</f>
        <v/>
      </c>
      <c r="AB49" s="3" t="str">
        <f>IF(Input!AB49="","",IF(Input!AB49=Call!AB$1,1,0))</f>
        <v/>
      </c>
      <c r="AC49" s="3" t="str">
        <f>IF(Input!AC49="","",IF(Input!AC49=Call!AC$1,1,0))</f>
        <v/>
      </c>
      <c r="AD49" s="3" t="str">
        <f>IF(Input!AD49="","",IF(Input!AD49=Call!AD$1,1,0))</f>
        <v/>
      </c>
      <c r="AE49" s="3" t="str">
        <f>IF(Input!AE49="","",IF(Input!AE49=Call!AE$1,1,0))</f>
        <v/>
      </c>
      <c r="AF49" s="3" t="str">
        <f>IF(Input!AF49="","",IF(Input!AF49=Call!AF$1,1,0))</f>
        <v/>
      </c>
      <c r="AG49" s="3" t="str">
        <f>IF(Input!AG49="","",IF(Input!AG49=Call!AG$1,1,0))</f>
        <v/>
      </c>
      <c r="AH49" s="3" t="str">
        <f>IF(Input!AH49="","",IF(Input!AH49=Call!AH$1,1,0))</f>
        <v/>
      </c>
      <c r="AI49" t="str">
        <f t="shared" si="2"/>
        <v/>
      </c>
      <c r="AJ49" t="str">
        <f t="shared" si="3"/>
        <v/>
      </c>
    </row>
    <row r="50" spans="1:36" x14ac:dyDescent="0.25">
      <c r="A50" s="3">
        <v>47</v>
      </c>
      <c r="B50" s="3" t="str">
        <f>IF(Input!B50="","",Input!B50)</f>
        <v/>
      </c>
      <c r="C50" s="3" t="str">
        <f t="shared" si="4"/>
        <v/>
      </c>
      <c r="D50" s="6" t="str">
        <f t="shared" si="5"/>
        <v/>
      </c>
      <c r="E50" s="3" t="str">
        <f>IF(Input!E50="","",IF(Input!E50=Call!E$1,1,0))</f>
        <v/>
      </c>
      <c r="F50" s="3" t="str">
        <f>IF(Input!F50="","",IF(Input!F50=Call!F$1,1,0))</f>
        <v/>
      </c>
      <c r="G50" s="3" t="str">
        <f>IF(Input!G50="","",IF(Input!G50=Call!G$1,1,0))</f>
        <v/>
      </c>
      <c r="H50" s="3" t="str">
        <f>IF(Input!H50="","",IF(Input!H50=Call!H$1,1,0))</f>
        <v/>
      </c>
      <c r="I50" s="3" t="str">
        <f>IF(Input!I50="","",IF(Input!I50=Call!I$1,1,0))</f>
        <v/>
      </c>
      <c r="J50" s="3" t="str">
        <f>IF(Input!J50="","",IF(Input!J50=Call!J$1,1,0))</f>
        <v/>
      </c>
      <c r="K50" s="3" t="str">
        <f>IF(Input!K50="","",IF(Input!K50=Call!K$1,1,0))</f>
        <v/>
      </c>
      <c r="L50" s="3" t="str">
        <f>IF(Input!L50="","",IF(Input!L50=Call!L$1,1,0))</f>
        <v/>
      </c>
      <c r="M50" s="3" t="str">
        <f>IF(Input!M50="","",IF(Input!M50=Call!M$1,1,0))</f>
        <v/>
      </c>
      <c r="N50" s="3" t="str">
        <f>IF(Input!N50="","",IF(Input!N50=Call!N$1,1,0))</f>
        <v/>
      </c>
      <c r="O50" s="3" t="str">
        <f>IF(Input!O50="","",IF(Input!O50=Call!O$1,1,0))</f>
        <v/>
      </c>
      <c r="P50" s="3" t="str">
        <f>IF(Input!P50="","",IF(Input!P50=Call!P$1,1,0))</f>
        <v/>
      </c>
      <c r="Q50" s="3" t="str">
        <f>IF(Input!Q50="","",IF(Input!Q50=Call!Q$1,1,0))</f>
        <v/>
      </c>
      <c r="R50" s="3" t="str">
        <f>IF(Input!R50="","",IF(Input!R50=Call!R$1,1,0))</f>
        <v/>
      </c>
      <c r="S50" s="3" t="str">
        <f>IF(Input!S50="","",IF(Input!S50=Call!S$1,1,0))</f>
        <v/>
      </c>
      <c r="T50" s="3" t="str">
        <f>IF(Input!T50="","",IF(Input!T50=Call!T$1,1,0))</f>
        <v/>
      </c>
      <c r="U50" s="3" t="str">
        <f>IF(Input!U50="","",IF(Input!U50=Call!U$1,1,0))</f>
        <v/>
      </c>
      <c r="V50" s="3" t="str">
        <f>IF(Input!V50="","",IF(Input!V50=Call!V$1,1,0))</f>
        <v/>
      </c>
      <c r="W50" s="3" t="str">
        <f>IF(Input!W50="","",IF(Input!W50=Call!W$1,1,0))</f>
        <v/>
      </c>
      <c r="X50" s="3" t="str">
        <f>IF(Input!X50="","",IF(Input!X50=Call!X$1,1,0))</f>
        <v/>
      </c>
      <c r="Y50" s="3" t="str">
        <f>IF(Input!Y50="","",IF(Input!Y50=Call!Y$1,1,0))</f>
        <v/>
      </c>
      <c r="Z50" s="3" t="str">
        <f>IF(Input!Z50="","",IF(Input!Z50=Call!Z$1,1,0))</f>
        <v/>
      </c>
      <c r="AA50" s="3" t="str">
        <f>IF(Input!AA50="","",IF(Input!AA50=Call!AA$1,1,0))</f>
        <v/>
      </c>
      <c r="AB50" s="3" t="str">
        <f>IF(Input!AB50="","",IF(Input!AB50=Call!AB$1,1,0))</f>
        <v/>
      </c>
      <c r="AC50" s="3" t="str">
        <f>IF(Input!AC50="","",IF(Input!AC50=Call!AC$1,1,0))</f>
        <v/>
      </c>
      <c r="AD50" s="3" t="str">
        <f>IF(Input!AD50="","",IF(Input!AD50=Call!AD$1,1,0))</f>
        <v/>
      </c>
      <c r="AE50" s="3" t="str">
        <f>IF(Input!AE50="","",IF(Input!AE50=Call!AE$1,1,0))</f>
        <v/>
      </c>
      <c r="AF50" s="3" t="str">
        <f>IF(Input!AF50="","",IF(Input!AF50=Call!AF$1,1,0))</f>
        <v/>
      </c>
      <c r="AG50" s="3" t="str">
        <f>IF(Input!AG50="","",IF(Input!AG50=Call!AG$1,1,0))</f>
        <v/>
      </c>
      <c r="AH50" s="3" t="str">
        <f>IF(Input!AH50="","",IF(Input!AH50=Call!AH$1,1,0))</f>
        <v/>
      </c>
      <c r="AI50" t="str">
        <f t="shared" si="2"/>
        <v/>
      </c>
      <c r="AJ50" t="str">
        <f t="shared" si="3"/>
        <v/>
      </c>
    </row>
    <row r="51" spans="1:36" x14ac:dyDescent="0.25">
      <c r="A51" s="3">
        <v>48</v>
      </c>
      <c r="B51" s="3" t="str">
        <f>IF(Input!B51="","",Input!B51)</f>
        <v/>
      </c>
      <c r="C51" s="3" t="str">
        <f t="shared" si="4"/>
        <v/>
      </c>
      <c r="D51" s="6" t="str">
        <f t="shared" si="5"/>
        <v/>
      </c>
      <c r="E51" s="3" t="str">
        <f>IF(Input!E51="","",IF(Input!E51=Call!E$1,1,0))</f>
        <v/>
      </c>
      <c r="F51" s="3" t="str">
        <f>IF(Input!F51="","",IF(Input!F51=Call!F$1,1,0))</f>
        <v/>
      </c>
      <c r="G51" s="3" t="str">
        <f>IF(Input!G51="","",IF(Input!G51=Call!G$1,1,0))</f>
        <v/>
      </c>
      <c r="H51" s="3" t="str">
        <f>IF(Input!H51="","",IF(Input!H51=Call!H$1,1,0))</f>
        <v/>
      </c>
      <c r="I51" s="3" t="str">
        <f>IF(Input!I51="","",IF(Input!I51=Call!I$1,1,0))</f>
        <v/>
      </c>
      <c r="J51" s="3" t="str">
        <f>IF(Input!J51="","",IF(Input!J51=Call!J$1,1,0))</f>
        <v/>
      </c>
      <c r="K51" s="3" t="str">
        <f>IF(Input!K51="","",IF(Input!K51=Call!K$1,1,0))</f>
        <v/>
      </c>
      <c r="L51" s="3" t="str">
        <f>IF(Input!L51="","",IF(Input!L51=Call!L$1,1,0))</f>
        <v/>
      </c>
      <c r="M51" s="3" t="str">
        <f>IF(Input!M51="","",IF(Input!M51=Call!M$1,1,0))</f>
        <v/>
      </c>
      <c r="N51" s="3" t="str">
        <f>IF(Input!N51="","",IF(Input!N51=Call!N$1,1,0))</f>
        <v/>
      </c>
      <c r="O51" s="3" t="str">
        <f>IF(Input!O51="","",IF(Input!O51=Call!O$1,1,0))</f>
        <v/>
      </c>
      <c r="P51" s="3" t="str">
        <f>IF(Input!P51="","",IF(Input!P51=Call!P$1,1,0))</f>
        <v/>
      </c>
      <c r="Q51" s="3" t="str">
        <f>IF(Input!Q51="","",IF(Input!Q51=Call!Q$1,1,0))</f>
        <v/>
      </c>
      <c r="R51" s="3" t="str">
        <f>IF(Input!R51="","",IF(Input!R51=Call!R$1,1,0))</f>
        <v/>
      </c>
      <c r="S51" s="3" t="str">
        <f>IF(Input!S51="","",IF(Input!S51=Call!S$1,1,0))</f>
        <v/>
      </c>
      <c r="T51" s="3" t="str">
        <f>IF(Input!T51="","",IF(Input!T51=Call!T$1,1,0))</f>
        <v/>
      </c>
      <c r="U51" s="3" t="str">
        <f>IF(Input!U51="","",IF(Input!U51=Call!U$1,1,0))</f>
        <v/>
      </c>
      <c r="V51" s="3" t="str">
        <f>IF(Input!V51="","",IF(Input!V51=Call!V$1,1,0))</f>
        <v/>
      </c>
      <c r="W51" s="3" t="str">
        <f>IF(Input!W51="","",IF(Input!W51=Call!W$1,1,0))</f>
        <v/>
      </c>
      <c r="X51" s="3" t="str">
        <f>IF(Input!X51="","",IF(Input!X51=Call!X$1,1,0))</f>
        <v/>
      </c>
      <c r="Y51" s="3" t="str">
        <f>IF(Input!Y51="","",IF(Input!Y51=Call!Y$1,1,0))</f>
        <v/>
      </c>
      <c r="Z51" s="3" t="str">
        <f>IF(Input!Z51="","",IF(Input!Z51=Call!Z$1,1,0))</f>
        <v/>
      </c>
      <c r="AA51" s="3" t="str">
        <f>IF(Input!AA51="","",IF(Input!AA51=Call!AA$1,1,0))</f>
        <v/>
      </c>
      <c r="AB51" s="3" t="str">
        <f>IF(Input!AB51="","",IF(Input!AB51=Call!AB$1,1,0))</f>
        <v/>
      </c>
      <c r="AC51" s="3" t="str">
        <f>IF(Input!AC51="","",IF(Input!AC51=Call!AC$1,1,0))</f>
        <v/>
      </c>
      <c r="AD51" s="3" t="str">
        <f>IF(Input!AD51="","",IF(Input!AD51=Call!AD$1,1,0))</f>
        <v/>
      </c>
      <c r="AE51" s="3" t="str">
        <f>IF(Input!AE51="","",IF(Input!AE51=Call!AE$1,1,0))</f>
        <v/>
      </c>
      <c r="AF51" s="3" t="str">
        <f>IF(Input!AF51="","",IF(Input!AF51=Call!AF$1,1,0))</f>
        <v/>
      </c>
      <c r="AG51" s="3" t="str">
        <f>IF(Input!AG51="","",IF(Input!AG51=Call!AG$1,1,0))</f>
        <v/>
      </c>
      <c r="AH51" s="3" t="str">
        <f>IF(Input!AH51="","",IF(Input!AH51=Call!AH$1,1,0))</f>
        <v/>
      </c>
      <c r="AI51" t="str">
        <f t="shared" si="2"/>
        <v/>
      </c>
      <c r="AJ51" t="str">
        <f t="shared" si="3"/>
        <v/>
      </c>
    </row>
    <row r="52" spans="1:36" x14ac:dyDescent="0.25">
      <c r="A52" s="3">
        <v>49</v>
      </c>
      <c r="B52" s="3" t="str">
        <f>IF(Input!B52="","",Input!B52)</f>
        <v/>
      </c>
      <c r="C52" s="3" t="str">
        <f t="shared" si="4"/>
        <v/>
      </c>
      <c r="D52" s="6" t="str">
        <f t="shared" si="5"/>
        <v/>
      </c>
      <c r="E52" s="3" t="str">
        <f>IF(Input!E52="","",IF(Input!E52=Call!E$1,1,0))</f>
        <v/>
      </c>
      <c r="F52" s="3" t="str">
        <f>IF(Input!F52="","",IF(Input!F52=Call!F$1,1,0))</f>
        <v/>
      </c>
      <c r="G52" s="3" t="str">
        <f>IF(Input!G52="","",IF(Input!G52=Call!G$1,1,0))</f>
        <v/>
      </c>
      <c r="H52" s="3" t="str">
        <f>IF(Input!H52="","",IF(Input!H52=Call!H$1,1,0))</f>
        <v/>
      </c>
      <c r="I52" s="3" t="str">
        <f>IF(Input!I52="","",IF(Input!I52=Call!I$1,1,0))</f>
        <v/>
      </c>
      <c r="J52" s="3" t="str">
        <f>IF(Input!J52="","",IF(Input!J52=Call!J$1,1,0))</f>
        <v/>
      </c>
      <c r="K52" s="3" t="str">
        <f>IF(Input!K52="","",IF(Input!K52=Call!K$1,1,0))</f>
        <v/>
      </c>
      <c r="L52" s="3" t="str">
        <f>IF(Input!L52="","",IF(Input!L52=Call!L$1,1,0))</f>
        <v/>
      </c>
      <c r="M52" s="3" t="str">
        <f>IF(Input!M52="","",IF(Input!M52=Call!M$1,1,0))</f>
        <v/>
      </c>
      <c r="N52" s="3" t="str">
        <f>IF(Input!N52="","",IF(Input!N52=Call!N$1,1,0))</f>
        <v/>
      </c>
      <c r="O52" s="3" t="str">
        <f>IF(Input!O52="","",IF(Input!O52=Call!O$1,1,0))</f>
        <v/>
      </c>
      <c r="P52" s="3" t="str">
        <f>IF(Input!P52="","",IF(Input!P52=Call!P$1,1,0))</f>
        <v/>
      </c>
      <c r="Q52" s="3" t="str">
        <f>IF(Input!Q52="","",IF(Input!Q52=Call!Q$1,1,0))</f>
        <v/>
      </c>
      <c r="R52" s="3" t="str">
        <f>IF(Input!R52="","",IF(Input!R52=Call!R$1,1,0))</f>
        <v/>
      </c>
      <c r="S52" s="3" t="str">
        <f>IF(Input!S52="","",IF(Input!S52=Call!S$1,1,0))</f>
        <v/>
      </c>
      <c r="T52" s="3" t="str">
        <f>IF(Input!T52="","",IF(Input!T52=Call!T$1,1,0))</f>
        <v/>
      </c>
      <c r="U52" s="3" t="str">
        <f>IF(Input!U52="","",IF(Input!U52=Call!U$1,1,0))</f>
        <v/>
      </c>
      <c r="V52" s="3" t="str">
        <f>IF(Input!V52="","",IF(Input!V52=Call!V$1,1,0))</f>
        <v/>
      </c>
      <c r="W52" s="3" t="str">
        <f>IF(Input!W52="","",IF(Input!W52=Call!W$1,1,0))</f>
        <v/>
      </c>
      <c r="X52" s="3" t="str">
        <f>IF(Input!X52="","",IF(Input!X52=Call!X$1,1,0))</f>
        <v/>
      </c>
      <c r="Y52" s="3" t="str">
        <f>IF(Input!Y52="","",IF(Input!Y52=Call!Y$1,1,0))</f>
        <v/>
      </c>
      <c r="Z52" s="3" t="str">
        <f>IF(Input!Z52="","",IF(Input!Z52=Call!Z$1,1,0))</f>
        <v/>
      </c>
      <c r="AA52" s="3" t="str">
        <f>IF(Input!AA52="","",IF(Input!AA52=Call!AA$1,1,0))</f>
        <v/>
      </c>
      <c r="AB52" s="3" t="str">
        <f>IF(Input!AB52="","",IF(Input!AB52=Call!AB$1,1,0))</f>
        <v/>
      </c>
      <c r="AC52" s="3" t="str">
        <f>IF(Input!AC52="","",IF(Input!AC52=Call!AC$1,1,0))</f>
        <v/>
      </c>
      <c r="AD52" s="3" t="str">
        <f>IF(Input!AD52="","",IF(Input!AD52=Call!AD$1,1,0))</f>
        <v/>
      </c>
      <c r="AE52" s="3" t="str">
        <f>IF(Input!AE52="","",IF(Input!AE52=Call!AE$1,1,0))</f>
        <v/>
      </c>
      <c r="AF52" s="3" t="str">
        <f>IF(Input!AF52="","",IF(Input!AF52=Call!AF$1,1,0))</f>
        <v/>
      </c>
      <c r="AG52" s="3" t="str">
        <f>IF(Input!AG52="","",IF(Input!AG52=Call!AG$1,1,0))</f>
        <v/>
      </c>
      <c r="AH52" s="3" t="str">
        <f>IF(Input!AH52="","",IF(Input!AH52=Call!AH$1,1,0))</f>
        <v/>
      </c>
      <c r="AI52" t="str">
        <f t="shared" si="2"/>
        <v/>
      </c>
      <c r="AJ52" t="str">
        <f t="shared" si="3"/>
        <v/>
      </c>
    </row>
    <row r="53" spans="1:36" x14ac:dyDescent="0.25">
      <c r="A53" s="3">
        <v>50</v>
      </c>
      <c r="B53" s="3" t="str">
        <f>IF(Input!B53="","",Input!B53)</f>
        <v/>
      </c>
      <c r="C53" s="3" t="str">
        <f t="shared" si="4"/>
        <v/>
      </c>
      <c r="D53" s="6" t="str">
        <f t="shared" si="5"/>
        <v/>
      </c>
      <c r="E53" s="3" t="str">
        <f>IF(Input!E53="","",IF(Input!E53=Call!E$1,1,0))</f>
        <v/>
      </c>
      <c r="F53" s="3" t="str">
        <f>IF(Input!F53="","",IF(Input!F53=Call!F$1,1,0))</f>
        <v/>
      </c>
      <c r="G53" s="3" t="str">
        <f>IF(Input!G53="","",IF(Input!G53=Call!G$1,1,0))</f>
        <v/>
      </c>
      <c r="H53" s="3" t="str">
        <f>IF(Input!H53="","",IF(Input!H53=Call!H$1,1,0))</f>
        <v/>
      </c>
      <c r="I53" s="3" t="str">
        <f>IF(Input!I53="","",IF(Input!I53=Call!I$1,1,0))</f>
        <v/>
      </c>
      <c r="J53" s="3" t="str">
        <f>IF(Input!J53="","",IF(Input!J53=Call!J$1,1,0))</f>
        <v/>
      </c>
      <c r="K53" s="3" t="str">
        <f>IF(Input!K53="","",IF(Input!K53=Call!K$1,1,0))</f>
        <v/>
      </c>
      <c r="L53" s="3" t="str">
        <f>IF(Input!L53="","",IF(Input!L53=Call!L$1,1,0))</f>
        <v/>
      </c>
      <c r="M53" s="3" t="str">
        <f>IF(Input!M53="","",IF(Input!M53=Call!M$1,1,0))</f>
        <v/>
      </c>
      <c r="N53" s="3" t="str">
        <f>IF(Input!N53="","",IF(Input!N53=Call!N$1,1,0))</f>
        <v/>
      </c>
      <c r="O53" s="3" t="str">
        <f>IF(Input!O53="","",IF(Input!O53=Call!O$1,1,0))</f>
        <v/>
      </c>
      <c r="P53" s="3" t="str">
        <f>IF(Input!P53="","",IF(Input!P53=Call!P$1,1,0))</f>
        <v/>
      </c>
      <c r="Q53" s="3" t="str">
        <f>IF(Input!Q53="","",IF(Input!Q53=Call!Q$1,1,0))</f>
        <v/>
      </c>
      <c r="R53" s="3" t="str">
        <f>IF(Input!R53="","",IF(Input!R53=Call!R$1,1,0))</f>
        <v/>
      </c>
      <c r="S53" s="3" t="str">
        <f>IF(Input!S53="","",IF(Input!S53=Call!S$1,1,0))</f>
        <v/>
      </c>
      <c r="T53" s="3" t="str">
        <f>IF(Input!T53="","",IF(Input!T53=Call!T$1,1,0))</f>
        <v/>
      </c>
      <c r="U53" s="3" t="str">
        <f>IF(Input!U53="","",IF(Input!U53=Call!U$1,1,0))</f>
        <v/>
      </c>
      <c r="V53" s="3" t="str">
        <f>IF(Input!V53="","",IF(Input!V53=Call!V$1,1,0))</f>
        <v/>
      </c>
      <c r="W53" s="3" t="str">
        <f>IF(Input!W53="","",IF(Input!W53=Call!W$1,1,0))</f>
        <v/>
      </c>
      <c r="X53" s="3" t="str">
        <f>IF(Input!X53="","",IF(Input!X53=Call!X$1,1,0))</f>
        <v/>
      </c>
      <c r="Y53" s="3" t="str">
        <f>IF(Input!Y53="","",IF(Input!Y53=Call!Y$1,1,0))</f>
        <v/>
      </c>
      <c r="Z53" s="3" t="str">
        <f>IF(Input!Z53="","",IF(Input!Z53=Call!Z$1,1,0))</f>
        <v/>
      </c>
      <c r="AA53" s="3" t="str">
        <f>IF(Input!AA53="","",IF(Input!AA53=Call!AA$1,1,0))</f>
        <v/>
      </c>
      <c r="AB53" s="3" t="str">
        <f>IF(Input!AB53="","",IF(Input!AB53=Call!AB$1,1,0))</f>
        <v/>
      </c>
      <c r="AC53" s="3" t="str">
        <f>IF(Input!AC53="","",IF(Input!AC53=Call!AC$1,1,0))</f>
        <v/>
      </c>
      <c r="AD53" s="3" t="str">
        <f>IF(Input!AD53="","",IF(Input!AD53=Call!AD$1,1,0))</f>
        <v/>
      </c>
      <c r="AE53" s="3" t="str">
        <f>IF(Input!AE53="","",IF(Input!AE53=Call!AE$1,1,0))</f>
        <v/>
      </c>
      <c r="AF53" s="3" t="str">
        <f>IF(Input!AF53="","",IF(Input!AF53=Call!AF$1,1,0))</f>
        <v/>
      </c>
      <c r="AG53" s="3" t="str">
        <f>IF(Input!AG53="","",IF(Input!AG53=Call!AG$1,1,0))</f>
        <v/>
      </c>
      <c r="AH53" s="3" t="str">
        <f>IF(Input!AH53="","",IF(Input!AH53=Call!AH$1,1,0))</f>
        <v/>
      </c>
      <c r="AI53" t="str">
        <f t="shared" si="2"/>
        <v/>
      </c>
      <c r="AJ53" t="str">
        <f t="shared" si="3"/>
        <v/>
      </c>
    </row>
    <row r="54" spans="1:36" x14ac:dyDescent="0.25">
      <c r="A54" s="3">
        <v>51</v>
      </c>
      <c r="B54" s="3" t="str">
        <f>IF(Input!B54="","",Input!B54)</f>
        <v/>
      </c>
      <c r="C54" s="3" t="str">
        <f t="shared" si="4"/>
        <v/>
      </c>
      <c r="D54" s="6" t="str">
        <f t="shared" si="5"/>
        <v/>
      </c>
      <c r="E54" s="3" t="str">
        <f>IF(Input!E54="","",IF(Input!E54=Call!E$1,1,0))</f>
        <v/>
      </c>
      <c r="F54" s="3" t="str">
        <f>IF(Input!F54="","",IF(Input!F54=Call!F$1,1,0))</f>
        <v/>
      </c>
      <c r="G54" s="3" t="str">
        <f>IF(Input!G54="","",IF(Input!G54=Call!G$1,1,0))</f>
        <v/>
      </c>
      <c r="H54" s="3" t="str">
        <f>IF(Input!H54="","",IF(Input!H54=Call!H$1,1,0))</f>
        <v/>
      </c>
      <c r="I54" s="3" t="str">
        <f>IF(Input!I54="","",IF(Input!I54=Call!I$1,1,0))</f>
        <v/>
      </c>
      <c r="J54" s="3" t="str">
        <f>IF(Input!J54="","",IF(Input!J54=Call!J$1,1,0))</f>
        <v/>
      </c>
      <c r="K54" s="3" t="str">
        <f>IF(Input!K54="","",IF(Input!K54=Call!K$1,1,0))</f>
        <v/>
      </c>
      <c r="L54" s="3" t="str">
        <f>IF(Input!L54="","",IF(Input!L54=Call!L$1,1,0))</f>
        <v/>
      </c>
      <c r="M54" s="3" t="str">
        <f>IF(Input!M54="","",IF(Input!M54=Call!M$1,1,0))</f>
        <v/>
      </c>
      <c r="N54" s="3" t="str">
        <f>IF(Input!N54="","",IF(Input!N54=Call!N$1,1,0))</f>
        <v/>
      </c>
      <c r="O54" s="3" t="str">
        <f>IF(Input!O54="","",IF(Input!O54=Call!O$1,1,0))</f>
        <v/>
      </c>
      <c r="P54" s="3" t="str">
        <f>IF(Input!P54="","",IF(Input!P54=Call!P$1,1,0))</f>
        <v/>
      </c>
      <c r="Q54" s="3" t="str">
        <f>IF(Input!Q54="","",IF(Input!Q54=Call!Q$1,1,0))</f>
        <v/>
      </c>
      <c r="R54" s="3" t="str">
        <f>IF(Input!R54="","",IF(Input!R54=Call!R$1,1,0))</f>
        <v/>
      </c>
      <c r="S54" s="3" t="str">
        <f>IF(Input!S54="","",IF(Input!S54=Call!S$1,1,0))</f>
        <v/>
      </c>
      <c r="T54" s="3" t="str">
        <f>IF(Input!T54="","",IF(Input!T54=Call!T$1,1,0))</f>
        <v/>
      </c>
      <c r="U54" s="3" t="str">
        <f>IF(Input!U54="","",IF(Input!U54=Call!U$1,1,0))</f>
        <v/>
      </c>
      <c r="V54" s="3" t="str">
        <f>IF(Input!V54="","",IF(Input!V54=Call!V$1,1,0))</f>
        <v/>
      </c>
      <c r="W54" s="3" t="str">
        <f>IF(Input!W54="","",IF(Input!W54=Call!W$1,1,0))</f>
        <v/>
      </c>
      <c r="X54" s="3" t="str">
        <f>IF(Input!X54="","",IF(Input!X54=Call!X$1,1,0))</f>
        <v/>
      </c>
      <c r="Y54" s="3" t="str">
        <f>IF(Input!Y54="","",IF(Input!Y54=Call!Y$1,1,0))</f>
        <v/>
      </c>
      <c r="Z54" s="3" t="str">
        <f>IF(Input!Z54="","",IF(Input!Z54=Call!Z$1,1,0))</f>
        <v/>
      </c>
      <c r="AA54" s="3" t="str">
        <f>IF(Input!AA54="","",IF(Input!AA54=Call!AA$1,1,0))</f>
        <v/>
      </c>
      <c r="AB54" s="3" t="str">
        <f>IF(Input!AB54="","",IF(Input!AB54=Call!AB$1,1,0))</f>
        <v/>
      </c>
      <c r="AC54" s="3" t="str">
        <f>IF(Input!AC54="","",IF(Input!AC54=Call!AC$1,1,0))</f>
        <v/>
      </c>
      <c r="AD54" s="3" t="str">
        <f>IF(Input!AD54="","",IF(Input!AD54=Call!AD$1,1,0))</f>
        <v/>
      </c>
      <c r="AE54" s="3" t="str">
        <f>IF(Input!AE54="","",IF(Input!AE54=Call!AE$1,1,0))</f>
        <v/>
      </c>
      <c r="AF54" s="3" t="str">
        <f>IF(Input!AF54="","",IF(Input!AF54=Call!AF$1,1,0))</f>
        <v/>
      </c>
      <c r="AG54" s="3" t="str">
        <f>IF(Input!AG54="","",IF(Input!AG54=Call!AG$1,1,0))</f>
        <v/>
      </c>
      <c r="AH54" s="3" t="str">
        <f>IF(Input!AH54="","",IF(Input!AH54=Call!AH$1,1,0))</f>
        <v/>
      </c>
      <c r="AI54" t="str">
        <f t="shared" si="2"/>
        <v/>
      </c>
      <c r="AJ54" t="str">
        <f t="shared" si="3"/>
        <v/>
      </c>
    </row>
    <row r="55" spans="1:36" x14ac:dyDescent="0.25">
      <c r="A55" s="3">
        <v>52</v>
      </c>
      <c r="B55" s="3" t="str">
        <f>IF(Input!B55="","",Input!B55)</f>
        <v/>
      </c>
      <c r="C55" s="3" t="str">
        <f t="shared" si="4"/>
        <v/>
      </c>
      <c r="D55" s="6" t="str">
        <f t="shared" si="5"/>
        <v/>
      </c>
      <c r="E55" s="3" t="str">
        <f>IF(Input!E55="","",IF(Input!E55=Call!E$1,1,0))</f>
        <v/>
      </c>
      <c r="F55" s="3" t="str">
        <f>IF(Input!F55="","",IF(Input!F55=Call!F$1,1,0))</f>
        <v/>
      </c>
      <c r="G55" s="3" t="str">
        <f>IF(Input!G55="","",IF(Input!G55=Call!G$1,1,0))</f>
        <v/>
      </c>
      <c r="H55" s="3" t="str">
        <f>IF(Input!H55="","",IF(Input!H55=Call!H$1,1,0))</f>
        <v/>
      </c>
      <c r="I55" s="3" t="str">
        <f>IF(Input!I55="","",IF(Input!I55=Call!I$1,1,0))</f>
        <v/>
      </c>
      <c r="J55" s="3" t="str">
        <f>IF(Input!J55="","",IF(Input!J55=Call!J$1,1,0))</f>
        <v/>
      </c>
      <c r="K55" s="3" t="str">
        <f>IF(Input!K55="","",IF(Input!K55=Call!K$1,1,0))</f>
        <v/>
      </c>
      <c r="L55" s="3" t="str">
        <f>IF(Input!L55="","",IF(Input!L55=Call!L$1,1,0))</f>
        <v/>
      </c>
      <c r="M55" s="3" t="str">
        <f>IF(Input!M55="","",IF(Input!M55=Call!M$1,1,0))</f>
        <v/>
      </c>
      <c r="N55" s="3" t="str">
        <f>IF(Input!N55="","",IF(Input!N55=Call!N$1,1,0))</f>
        <v/>
      </c>
      <c r="O55" s="3" t="str">
        <f>IF(Input!O55="","",IF(Input!O55=Call!O$1,1,0))</f>
        <v/>
      </c>
      <c r="P55" s="3" t="str">
        <f>IF(Input!P55="","",IF(Input!P55=Call!P$1,1,0))</f>
        <v/>
      </c>
      <c r="Q55" s="3" t="str">
        <f>IF(Input!Q55="","",IF(Input!Q55=Call!Q$1,1,0))</f>
        <v/>
      </c>
      <c r="R55" s="3" t="str">
        <f>IF(Input!R55="","",IF(Input!R55=Call!R$1,1,0))</f>
        <v/>
      </c>
      <c r="S55" s="3" t="str">
        <f>IF(Input!S55="","",IF(Input!S55=Call!S$1,1,0))</f>
        <v/>
      </c>
      <c r="T55" s="3" t="str">
        <f>IF(Input!T55="","",IF(Input!T55=Call!T$1,1,0))</f>
        <v/>
      </c>
      <c r="U55" s="3" t="str">
        <f>IF(Input!U55="","",IF(Input!U55=Call!U$1,1,0))</f>
        <v/>
      </c>
      <c r="V55" s="3" t="str">
        <f>IF(Input!V55="","",IF(Input!V55=Call!V$1,1,0))</f>
        <v/>
      </c>
      <c r="W55" s="3" t="str">
        <f>IF(Input!W55="","",IF(Input!W55=Call!W$1,1,0))</f>
        <v/>
      </c>
      <c r="X55" s="3" t="str">
        <f>IF(Input!X55="","",IF(Input!X55=Call!X$1,1,0))</f>
        <v/>
      </c>
      <c r="Y55" s="3" t="str">
        <f>IF(Input!Y55="","",IF(Input!Y55=Call!Y$1,1,0))</f>
        <v/>
      </c>
      <c r="Z55" s="3" t="str">
        <f>IF(Input!Z55="","",IF(Input!Z55=Call!Z$1,1,0))</f>
        <v/>
      </c>
      <c r="AA55" s="3" t="str">
        <f>IF(Input!AA55="","",IF(Input!AA55=Call!AA$1,1,0))</f>
        <v/>
      </c>
      <c r="AB55" s="3" t="str">
        <f>IF(Input!AB55="","",IF(Input!AB55=Call!AB$1,1,0))</f>
        <v/>
      </c>
      <c r="AC55" s="3" t="str">
        <f>IF(Input!AC55="","",IF(Input!AC55=Call!AC$1,1,0))</f>
        <v/>
      </c>
      <c r="AD55" s="3" t="str">
        <f>IF(Input!AD55="","",IF(Input!AD55=Call!AD$1,1,0))</f>
        <v/>
      </c>
      <c r="AE55" s="3" t="str">
        <f>IF(Input!AE55="","",IF(Input!AE55=Call!AE$1,1,0))</f>
        <v/>
      </c>
      <c r="AF55" s="3" t="str">
        <f>IF(Input!AF55="","",IF(Input!AF55=Call!AF$1,1,0))</f>
        <v/>
      </c>
      <c r="AG55" s="3" t="str">
        <f>IF(Input!AG55="","",IF(Input!AG55=Call!AG$1,1,0))</f>
        <v/>
      </c>
      <c r="AH55" s="3" t="str">
        <f>IF(Input!AH55="","",IF(Input!AH55=Call!AH$1,1,0))</f>
        <v/>
      </c>
      <c r="AI55" t="str">
        <f t="shared" si="2"/>
        <v/>
      </c>
      <c r="AJ55" t="str">
        <f t="shared" si="3"/>
        <v/>
      </c>
    </row>
    <row r="56" spans="1:36" x14ac:dyDescent="0.25">
      <c r="A56" s="3">
        <v>53</v>
      </c>
      <c r="B56" s="3" t="str">
        <f>IF(Input!B56="","",Input!B56)</f>
        <v/>
      </c>
      <c r="C56" s="3" t="str">
        <f t="shared" si="4"/>
        <v/>
      </c>
      <c r="D56" s="6" t="str">
        <f t="shared" si="5"/>
        <v/>
      </c>
      <c r="E56" s="3" t="str">
        <f>IF(Input!E56="","",IF(Input!E56=Call!E$1,1,0))</f>
        <v/>
      </c>
      <c r="F56" s="3" t="str">
        <f>IF(Input!F56="","",IF(Input!F56=Call!F$1,1,0))</f>
        <v/>
      </c>
      <c r="G56" s="3" t="str">
        <f>IF(Input!G56="","",IF(Input!G56=Call!G$1,1,0))</f>
        <v/>
      </c>
      <c r="H56" s="3" t="str">
        <f>IF(Input!H56="","",IF(Input!H56=Call!H$1,1,0))</f>
        <v/>
      </c>
      <c r="I56" s="3" t="str">
        <f>IF(Input!I56="","",IF(Input!I56=Call!I$1,1,0))</f>
        <v/>
      </c>
      <c r="J56" s="3" t="str">
        <f>IF(Input!J56="","",IF(Input!J56=Call!J$1,1,0))</f>
        <v/>
      </c>
      <c r="K56" s="3" t="str">
        <f>IF(Input!K56="","",IF(Input!K56=Call!K$1,1,0))</f>
        <v/>
      </c>
      <c r="L56" s="3" t="str">
        <f>IF(Input!L56="","",IF(Input!L56=Call!L$1,1,0))</f>
        <v/>
      </c>
      <c r="M56" s="3" t="str">
        <f>IF(Input!M56="","",IF(Input!M56=Call!M$1,1,0))</f>
        <v/>
      </c>
      <c r="N56" s="3" t="str">
        <f>IF(Input!N56="","",IF(Input!N56=Call!N$1,1,0))</f>
        <v/>
      </c>
      <c r="O56" s="3" t="str">
        <f>IF(Input!O56="","",IF(Input!O56=Call!O$1,1,0))</f>
        <v/>
      </c>
      <c r="P56" s="3" t="str">
        <f>IF(Input!P56="","",IF(Input!P56=Call!P$1,1,0))</f>
        <v/>
      </c>
      <c r="Q56" s="3" t="str">
        <f>IF(Input!Q56="","",IF(Input!Q56=Call!Q$1,1,0))</f>
        <v/>
      </c>
      <c r="R56" s="3" t="str">
        <f>IF(Input!R56="","",IF(Input!R56=Call!R$1,1,0))</f>
        <v/>
      </c>
      <c r="S56" s="3" t="str">
        <f>IF(Input!S56="","",IF(Input!S56=Call!S$1,1,0))</f>
        <v/>
      </c>
      <c r="T56" s="3" t="str">
        <f>IF(Input!T56="","",IF(Input!T56=Call!T$1,1,0))</f>
        <v/>
      </c>
      <c r="U56" s="3" t="str">
        <f>IF(Input!U56="","",IF(Input!U56=Call!U$1,1,0))</f>
        <v/>
      </c>
      <c r="V56" s="3" t="str">
        <f>IF(Input!V56="","",IF(Input!V56=Call!V$1,1,0))</f>
        <v/>
      </c>
      <c r="W56" s="3" t="str">
        <f>IF(Input!W56="","",IF(Input!W56=Call!W$1,1,0))</f>
        <v/>
      </c>
      <c r="X56" s="3" t="str">
        <f>IF(Input!X56="","",IF(Input!X56=Call!X$1,1,0))</f>
        <v/>
      </c>
      <c r="Y56" s="3" t="str">
        <f>IF(Input!Y56="","",IF(Input!Y56=Call!Y$1,1,0))</f>
        <v/>
      </c>
      <c r="Z56" s="3" t="str">
        <f>IF(Input!Z56="","",IF(Input!Z56=Call!Z$1,1,0))</f>
        <v/>
      </c>
      <c r="AA56" s="3" t="str">
        <f>IF(Input!AA56="","",IF(Input!AA56=Call!AA$1,1,0))</f>
        <v/>
      </c>
      <c r="AB56" s="3" t="str">
        <f>IF(Input!AB56="","",IF(Input!AB56=Call!AB$1,1,0))</f>
        <v/>
      </c>
      <c r="AC56" s="3" t="str">
        <f>IF(Input!AC56="","",IF(Input!AC56=Call!AC$1,1,0))</f>
        <v/>
      </c>
      <c r="AD56" s="3" t="str">
        <f>IF(Input!AD56="","",IF(Input!AD56=Call!AD$1,1,0))</f>
        <v/>
      </c>
      <c r="AE56" s="3" t="str">
        <f>IF(Input!AE56="","",IF(Input!AE56=Call!AE$1,1,0))</f>
        <v/>
      </c>
      <c r="AF56" s="3" t="str">
        <f>IF(Input!AF56="","",IF(Input!AF56=Call!AF$1,1,0))</f>
        <v/>
      </c>
      <c r="AG56" s="3" t="str">
        <f>IF(Input!AG56="","",IF(Input!AG56=Call!AG$1,1,0))</f>
        <v/>
      </c>
      <c r="AH56" s="3" t="str">
        <f>IF(Input!AH56="","",IF(Input!AH56=Call!AH$1,1,0))</f>
        <v/>
      </c>
      <c r="AI56" t="str">
        <f t="shared" si="2"/>
        <v/>
      </c>
      <c r="AJ56" t="str">
        <f t="shared" si="3"/>
        <v/>
      </c>
    </row>
    <row r="57" spans="1:36" x14ac:dyDescent="0.25">
      <c r="A57" s="3">
        <v>54</v>
      </c>
      <c r="B57" s="3" t="str">
        <f>IF(Input!B57="","",Input!B57)</f>
        <v/>
      </c>
      <c r="C57" s="3" t="str">
        <f t="shared" si="4"/>
        <v/>
      </c>
      <c r="D57" s="6" t="str">
        <f t="shared" si="5"/>
        <v/>
      </c>
      <c r="E57" s="3" t="str">
        <f>IF(Input!E57="","",IF(Input!E57=Call!E$1,1,0))</f>
        <v/>
      </c>
      <c r="F57" s="3" t="str">
        <f>IF(Input!F57="","",IF(Input!F57=Call!F$1,1,0))</f>
        <v/>
      </c>
      <c r="G57" s="3" t="str">
        <f>IF(Input!G57="","",IF(Input!G57=Call!G$1,1,0))</f>
        <v/>
      </c>
      <c r="H57" s="3" t="str">
        <f>IF(Input!H57="","",IF(Input!H57=Call!H$1,1,0))</f>
        <v/>
      </c>
      <c r="I57" s="3" t="str">
        <f>IF(Input!I57="","",IF(Input!I57=Call!I$1,1,0))</f>
        <v/>
      </c>
      <c r="J57" s="3" t="str">
        <f>IF(Input!J57="","",IF(Input!J57=Call!J$1,1,0))</f>
        <v/>
      </c>
      <c r="K57" s="3" t="str">
        <f>IF(Input!K57="","",IF(Input!K57=Call!K$1,1,0))</f>
        <v/>
      </c>
      <c r="L57" s="3" t="str">
        <f>IF(Input!L57="","",IF(Input!L57=Call!L$1,1,0))</f>
        <v/>
      </c>
      <c r="M57" s="3" t="str">
        <f>IF(Input!M57="","",IF(Input!M57=Call!M$1,1,0))</f>
        <v/>
      </c>
      <c r="N57" s="3" t="str">
        <f>IF(Input!N57="","",IF(Input!N57=Call!N$1,1,0))</f>
        <v/>
      </c>
      <c r="O57" s="3" t="str">
        <f>IF(Input!O57="","",IF(Input!O57=Call!O$1,1,0))</f>
        <v/>
      </c>
      <c r="P57" s="3" t="str">
        <f>IF(Input!P57="","",IF(Input!P57=Call!P$1,1,0))</f>
        <v/>
      </c>
      <c r="Q57" s="3" t="str">
        <f>IF(Input!Q57="","",IF(Input!Q57=Call!Q$1,1,0))</f>
        <v/>
      </c>
      <c r="R57" s="3" t="str">
        <f>IF(Input!R57="","",IF(Input!R57=Call!R$1,1,0))</f>
        <v/>
      </c>
      <c r="S57" s="3" t="str">
        <f>IF(Input!S57="","",IF(Input!S57=Call!S$1,1,0))</f>
        <v/>
      </c>
      <c r="T57" s="3" t="str">
        <f>IF(Input!T57="","",IF(Input!T57=Call!T$1,1,0))</f>
        <v/>
      </c>
      <c r="U57" s="3" t="str">
        <f>IF(Input!U57="","",IF(Input!U57=Call!U$1,1,0))</f>
        <v/>
      </c>
      <c r="V57" s="3" t="str">
        <f>IF(Input!V57="","",IF(Input!V57=Call!V$1,1,0))</f>
        <v/>
      </c>
      <c r="W57" s="3" t="str">
        <f>IF(Input!W57="","",IF(Input!W57=Call!W$1,1,0))</f>
        <v/>
      </c>
      <c r="X57" s="3" t="str">
        <f>IF(Input!X57="","",IF(Input!X57=Call!X$1,1,0))</f>
        <v/>
      </c>
      <c r="Y57" s="3" t="str">
        <f>IF(Input!Y57="","",IF(Input!Y57=Call!Y$1,1,0))</f>
        <v/>
      </c>
      <c r="Z57" s="3" t="str">
        <f>IF(Input!Z57="","",IF(Input!Z57=Call!Z$1,1,0))</f>
        <v/>
      </c>
      <c r="AA57" s="3" t="str">
        <f>IF(Input!AA57="","",IF(Input!AA57=Call!AA$1,1,0))</f>
        <v/>
      </c>
      <c r="AB57" s="3" t="str">
        <f>IF(Input!AB57="","",IF(Input!AB57=Call!AB$1,1,0))</f>
        <v/>
      </c>
      <c r="AC57" s="3" t="str">
        <f>IF(Input!AC57="","",IF(Input!AC57=Call!AC$1,1,0))</f>
        <v/>
      </c>
      <c r="AD57" s="3" t="str">
        <f>IF(Input!AD57="","",IF(Input!AD57=Call!AD$1,1,0))</f>
        <v/>
      </c>
      <c r="AE57" s="3" t="str">
        <f>IF(Input!AE57="","",IF(Input!AE57=Call!AE$1,1,0))</f>
        <v/>
      </c>
      <c r="AF57" s="3" t="str">
        <f>IF(Input!AF57="","",IF(Input!AF57=Call!AF$1,1,0))</f>
        <v/>
      </c>
      <c r="AG57" s="3" t="str">
        <f>IF(Input!AG57="","",IF(Input!AG57=Call!AG$1,1,0))</f>
        <v/>
      </c>
      <c r="AH57" s="3" t="str">
        <f>IF(Input!AH57="","",IF(Input!AH57=Call!AH$1,1,0))</f>
        <v/>
      </c>
      <c r="AI57" t="str">
        <f t="shared" si="2"/>
        <v/>
      </c>
      <c r="AJ57" t="str">
        <f t="shared" si="3"/>
        <v/>
      </c>
    </row>
    <row r="58" spans="1:36" x14ac:dyDescent="0.25">
      <c r="A58" s="3">
        <v>55</v>
      </c>
      <c r="B58" s="3" t="str">
        <f>IF(Input!B58="","",Input!B58)</f>
        <v/>
      </c>
      <c r="C58" s="3" t="str">
        <f t="shared" si="4"/>
        <v/>
      </c>
      <c r="D58" s="6" t="str">
        <f t="shared" si="5"/>
        <v/>
      </c>
      <c r="E58" s="3" t="str">
        <f>IF(Input!E58="","",IF(Input!E58=Call!E$1,1,0))</f>
        <v/>
      </c>
      <c r="F58" s="3" t="str">
        <f>IF(Input!F58="","",IF(Input!F58=Call!F$1,1,0))</f>
        <v/>
      </c>
      <c r="G58" s="3" t="str">
        <f>IF(Input!G58="","",IF(Input!G58=Call!G$1,1,0))</f>
        <v/>
      </c>
      <c r="H58" s="3" t="str">
        <f>IF(Input!H58="","",IF(Input!H58=Call!H$1,1,0))</f>
        <v/>
      </c>
      <c r="I58" s="3" t="str">
        <f>IF(Input!I58="","",IF(Input!I58=Call!I$1,1,0))</f>
        <v/>
      </c>
      <c r="J58" s="3" t="str">
        <f>IF(Input!J58="","",IF(Input!J58=Call!J$1,1,0))</f>
        <v/>
      </c>
      <c r="K58" s="3" t="str">
        <f>IF(Input!K58="","",IF(Input!K58=Call!K$1,1,0))</f>
        <v/>
      </c>
      <c r="L58" s="3" t="str">
        <f>IF(Input!L58="","",IF(Input!L58=Call!L$1,1,0))</f>
        <v/>
      </c>
      <c r="M58" s="3" t="str">
        <f>IF(Input!M58="","",IF(Input!M58=Call!M$1,1,0))</f>
        <v/>
      </c>
      <c r="N58" s="3" t="str">
        <f>IF(Input!N58="","",IF(Input!N58=Call!N$1,1,0))</f>
        <v/>
      </c>
      <c r="O58" s="3" t="str">
        <f>IF(Input!O58="","",IF(Input!O58=Call!O$1,1,0))</f>
        <v/>
      </c>
      <c r="P58" s="3" t="str">
        <f>IF(Input!P58="","",IF(Input!P58=Call!P$1,1,0))</f>
        <v/>
      </c>
      <c r="Q58" s="3" t="str">
        <f>IF(Input!Q58="","",IF(Input!Q58=Call!Q$1,1,0))</f>
        <v/>
      </c>
      <c r="R58" s="3" t="str">
        <f>IF(Input!R58="","",IF(Input!R58=Call!R$1,1,0))</f>
        <v/>
      </c>
      <c r="S58" s="3" t="str">
        <f>IF(Input!S58="","",IF(Input!S58=Call!S$1,1,0))</f>
        <v/>
      </c>
      <c r="T58" s="3" t="str">
        <f>IF(Input!T58="","",IF(Input!T58=Call!T$1,1,0))</f>
        <v/>
      </c>
      <c r="U58" s="3" t="str">
        <f>IF(Input!U58="","",IF(Input!U58=Call!U$1,1,0))</f>
        <v/>
      </c>
      <c r="V58" s="3" t="str">
        <f>IF(Input!V58="","",IF(Input!V58=Call!V$1,1,0))</f>
        <v/>
      </c>
      <c r="W58" s="3" t="str">
        <f>IF(Input!W58="","",IF(Input!W58=Call!W$1,1,0))</f>
        <v/>
      </c>
      <c r="X58" s="3" t="str">
        <f>IF(Input!X58="","",IF(Input!X58=Call!X$1,1,0))</f>
        <v/>
      </c>
      <c r="Y58" s="3" t="str">
        <f>IF(Input!Y58="","",IF(Input!Y58=Call!Y$1,1,0))</f>
        <v/>
      </c>
      <c r="Z58" s="3" t="str">
        <f>IF(Input!Z58="","",IF(Input!Z58=Call!Z$1,1,0))</f>
        <v/>
      </c>
      <c r="AA58" s="3" t="str">
        <f>IF(Input!AA58="","",IF(Input!AA58=Call!AA$1,1,0))</f>
        <v/>
      </c>
      <c r="AB58" s="3" t="str">
        <f>IF(Input!AB58="","",IF(Input!AB58=Call!AB$1,1,0))</f>
        <v/>
      </c>
      <c r="AC58" s="3" t="str">
        <f>IF(Input!AC58="","",IF(Input!AC58=Call!AC$1,1,0))</f>
        <v/>
      </c>
      <c r="AD58" s="3" t="str">
        <f>IF(Input!AD58="","",IF(Input!AD58=Call!AD$1,1,0))</f>
        <v/>
      </c>
      <c r="AE58" s="3" t="str">
        <f>IF(Input!AE58="","",IF(Input!AE58=Call!AE$1,1,0))</f>
        <v/>
      </c>
      <c r="AF58" s="3" t="str">
        <f>IF(Input!AF58="","",IF(Input!AF58=Call!AF$1,1,0))</f>
        <v/>
      </c>
      <c r="AG58" s="3" t="str">
        <f>IF(Input!AG58="","",IF(Input!AG58=Call!AG$1,1,0))</f>
        <v/>
      </c>
      <c r="AH58" s="3" t="str">
        <f>IF(Input!AH58="","",IF(Input!AH58=Call!AH$1,1,0))</f>
        <v/>
      </c>
      <c r="AI58" t="str">
        <f t="shared" si="2"/>
        <v/>
      </c>
      <c r="AJ58" t="str">
        <f t="shared" si="3"/>
        <v/>
      </c>
    </row>
    <row r="59" spans="1:36" x14ac:dyDescent="0.25">
      <c r="A59" s="3">
        <v>56</v>
      </c>
      <c r="B59" s="3" t="str">
        <f>IF(Input!B59="","",Input!B59)</f>
        <v/>
      </c>
      <c r="C59" s="3" t="str">
        <f t="shared" si="4"/>
        <v/>
      </c>
      <c r="D59" s="6" t="str">
        <f t="shared" si="5"/>
        <v/>
      </c>
      <c r="E59" s="3" t="str">
        <f>IF(Input!E59="","",IF(Input!E59=Call!E$1,1,0))</f>
        <v/>
      </c>
      <c r="F59" s="3" t="str">
        <f>IF(Input!F59="","",IF(Input!F59=Call!F$1,1,0))</f>
        <v/>
      </c>
      <c r="G59" s="3" t="str">
        <f>IF(Input!G59="","",IF(Input!G59=Call!G$1,1,0))</f>
        <v/>
      </c>
      <c r="H59" s="3" t="str">
        <f>IF(Input!H59="","",IF(Input!H59=Call!H$1,1,0))</f>
        <v/>
      </c>
      <c r="I59" s="3" t="str">
        <f>IF(Input!I59="","",IF(Input!I59=Call!I$1,1,0))</f>
        <v/>
      </c>
      <c r="J59" s="3" t="str">
        <f>IF(Input!J59="","",IF(Input!J59=Call!J$1,1,0))</f>
        <v/>
      </c>
      <c r="K59" s="3" t="str">
        <f>IF(Input!K59="","",IF(Input!K59=Call!K$1,1,0))</f>
        <v/>
      </c>
      <c r="L59" s="3" t="str">
        <f>IF(Input!L59="","",IF(Input!L59=Call!L$1,1,0))</f>
        <v/>
      </c>
      <c r="M59" s="3" t="str">
        <f>IF(Input!M59="","",IF(Input!M59=Call!M$1,1,0))</f>
        <v/>
      </c>
      <c r="N59" s="3" t="str">
        <f>IF(Input!N59="","",IF(Input!N59=Call!N$1,1,0))</f>
        <v/>
      </c>
      <c r="O59" s="3" t="str">
        <f>IF(Input!O59="","",IF(Input!O59=Call!O$1,1,0))</f>
        <v/>
      </c>
      <c r="P59" s="3" t="str">
        <f>IF(Input!P59="","",IF(Input!P59=Call!P$1,1,0))</f>
        <v/>
      </c>
      <c r="Q59" s="3" t="str">
        <f>IF(Input!Q59="","",IF(Input!Q59=Call!Q$1,1,0))</f>
        <v/>
      </c>
      <c r="R59" s="3" t="str">
        <f>IF(Input!R59="","",IF(Input!R59=Call!R$1,1,0))</f>
        <v/>
      </c>
      <c r="S59" s="3" t="str">
        <f>IF(Input!S59="","",IF(Input!S59=Call!S$1,1,0))</f>
        <v/>
      </c>
      <c r="T59" s="3" t="str">
        <f>IF(Input!T59="","",IF(Input!T59=Call!T$1,1,0))</f>
        <v/>
      </c>
      <c r="U59" s="3" t="str">
        <f>IF(Input!U59="","",IF(Input!U59=Call!U$1,1,0))</f>
        <v/>
      </c>
      <c r="V59" s="3" t="str">
        <f>IF(Input!V59="","",IF(Input!V59=Call!V$1,1,0))</f>
        <v/>
      </c>
      <c r="W59" s="3" t="str">
        <f>IF(Input!W59="","",IF(Input!W59=Call!W$1,1,0))</f>
        <v/>
      </c>
      <c r="X59" s="3" t="str">
        <f>IF(Input!X59="","",IF(Input!X59=Call!X$1,1,0))</f>
        <v/>
      </c>
      <c r="Y59" s="3" t="str">
        <f>IF(Input!Y59="","",IF(Input!Y59=Call!Y$1,1,0))</f>
        <v/>
      </c>
      <c r="Z59" s="3" t="str">
        <f>IF(Input!Z59="","",IF(Input!Z59=Call!Z$1,1,0))</f>
        <v/>
      </c>
      <c r="AA59" s="3" t="str">
        <f>IF(Input!AA59="","",IF(Input!AA59=Call!AA$1,1,0))</f>
        <v/>
      </c>
      <c r="AB59" s="3" t="str">
        <f>IF(Input!AB59="","",IF(Input!AB59=Call!AB$1,1,0))</f>
        <v/>
      </c>
      <c r="AC59" s="3" t="str">
        <f>IF(Input!AC59="","",IF(Input!AC59=Call!AC$1,1,0))</f>
        <v/>
      </c>
      <c r="AD59" s="3" t="str">
        <f>IF(Input!AD59="","",IF(Input!AD59=Call!AD$1,1,0))</f>
        <v/>
      </c>
      <c r="AE59" s="3" t="str">
        <f>IF(Input!AE59="","",IF(Input!AE59=Call!AE$1,1,0))</f>
        <v/>
      </c>
      <c r="AF59" s="3" t="str">
        <f>IF(Input!AF59="","",IF(Input!AF59=Call!AF$1,1,0))</f>
        <v/>
      </c>
      <c r="AG59" s="3" t="str">
        <f>IF(Input!AG59="","",IF(Input!AG59=Call!AG$1,1,0))</f>
        <v/>
      </c>
      <c r="AH59" s="3" t="str">
        <f>IF(Input!AH59="","",IF(Input!AH59=Call!AH$1,1,0))</f>
        <v/>
      </c>
      <c r="AI59" t="str">
        <f t="shared" si="2"/>
        <v/>
      </c>
      <c r="AJ59" t="str">
        <f t="shared" si="3"/>
        <v/>
      </c>
    </row>
    <row r="60" spans="1:36" x14ac:dyDescent="0.25">
      <c r="A60" s="3">
        <v>57</v>
      </c>
      <c r="B60" s="3" t="str">
        <f>IF(Input!B60="","",Input!B60)</f>
        <v/>
      </c>
      <c r="C60" s="3" t="str">
        <f t="shared" si="4"/>
        <v/>
      </c>
      <c r="D60" s="6" t="str">
        <f t="shared" si="5"/>
        <v/>
      </c>
      <c r="E60" s="3" t="str">
        <f>IF(Input!E60="","",IF(Input!E60=Call!E$1,1,0))</f>
        <v/>
      </c>
      <c r="F60" s="3" t="str">
        <f>IF(Input!F60="","",IF(Input!F60=Call!F$1,1,0))</f>
        <v/>
      </c>
      <c r="G60" s="3" t="str">
        <f>IF(Input!G60="","",IF(Input!G60=Call!G$1,1,0))</f>
        <v/>
      </c>
      <c r="H60" s="3" t="str">
        <f>IF(Input!H60="","",IF(Input!H60=Call!H$1,1,0))</f>
        <v/>
      </c>
      <c r="I60" s="3" t="str">
        <f>IF(Input!I60="","",IF(Input!I60=Call!I$1,1,0))</f>
        <v/>
      </c>
      <c r="J60" s="3" t="str">
        <f>IF(Input!J60="","",IF(Input!J60=Call!J$1,1,0))</f>
        <v/>
      </c>
      <c r="K60" s="3" t="str">
        <f>IF(Input!K60="","",IF(Input!K60=Call!K$1,1,0))</f>
        <v/>
      </c>
      <c r="L60" s="3" t="str">
        <f>IF(Input!L60="","",IF(Input!L60=Call!L$1,1,0))</f>
        <v/>
      </c>
      <c r="M60" s="3" t="str">
        <f>IF(Input!M60="","",IF(Input!M60=Call!M$1,1,0))</f>
        <v/>
      </c>
      <c r="N60" s="3" t="str">
        <f>IF(Input!N60="","",IF(Input!N60=Call!N$1,1,0))</f>
        <v/>
      </c>
      <c r="O60" s="3" t="str">
        <f>IF(Input!O60="","",IF(Input!O60=Call!O$1,1,0))</f>
        <v/>
      </c>
      <c r="P60" s="3" t="str">
        <f>IF(Input!P60="","",IF(Input!P60=Call!P$1,1,0))</f>
        <v/>
      </c>
      <c r="Q60" s="3" t="str">
        <f>IF(Input!Q60="","",IF(Input!Q60=Call!Q$1,1,0))</f>
        <v/>
      </c>
      <c r="R60" s="3" t="str">
        <f>IF(Input!R60="","",IF(Input!R60=Call!R$1,1,0))</f>
        <v/>
      </c>
      <c r="S60" s="3" t="str">
        <f>IF(Input!S60="","",IF(Input!S60=Call!S$1,1,0))</f>
        <v/>
      </c>
      <c r="T60" s="3" t="str">
        <f>IF(Input!T60="","",IF(Input!T60=Call!T$1,1,0))</f>
        <v/>
      </c>
      <c r="U60" s="3" t="str">
        <f>IF(Input!U60="","",IF(Input!U60=Call!U$1,1,0))</f>
        <v/>
      </c>
      <c r="V60" s="3" t="str">
        <f>IF(Input!V60="","",IF(Input!V60=Call!V$1,1,0))</f>
        <v/>
      </c>
      <c r="W60" s="3" t="str">
        <f>IF(Input!W60="","",IF(Input!W60=Call!W$1,1,0))</f>
        <v/>
      </c>
      <c r="X60" s="3" t="str">
        <f>IF(Input!X60="","",IF(Input!X60=Call!X$1,1,0))</f>
        <v/>
      </c>
      <c r="Y60" s="3" t="str">
        <f>IF(Input!Y60="","",IF(Input!Y60=Call!Y$1,1,0))</f>
        <v/>
      </c>
      <c r="Z60" s="3" t="str">
        <f>IF(Input!Z60="","",IF(Input!Z60=Call!Z$1,1,0))</f>
        <v/>
      </c>
      <c r="AA60" s="3" t="str">
        <f>IF(Input!AA60="","",IF(Input!AA60=Call!AA$1,1,0))</f>
        <v/>
      </c>
      <c r="AB60" s="3" t="str">
        <f>IF(Input!AB60="","",IF(Input!AB60=Call!AB$1,1,0))</f>
        <v/>
      </c>
      <c r="AC60" s="3" t="str">
        <f>IF(Input!AC60="","",IF(Input!AC60=Call!AC$1,1,0))</f>
        <v/>
      </c>
      <c r="AD60" s="3" t="str">
        <f>IF(Input!AD60="","",IF(Input!AD60=Call!AD$1,1,0))</f>
        <v/>
      </c>
      <c r="AE60" s="3" t="str">
        <f>IF(Input!AE60="","",IF(Input!AE60=Call!AE$1,1,0))</f>
        <v/>
      </c>
      <c r="AF60" s="3" t="str">
        <f>IF(Input!AF60="","",IF(Input!AF60=Call!AF$1,1,0))</f>
        <v/>
      </c>
      <c r="AG60" s="3" t="str">
        <f>IF(Input!AG60="","",IF(Input!AG60=Call!AG$1,1,0))</f>
        <v/>
      </c>
      <c r="AH60" s="3" t="str">
        <f>IF(Input!AH60="","",IF(Input!AH60=Call!AH$1,1,0))</f>
        <v/>
      </c>
      <c r="AI60" t="str">
        <f t="shared" si="2"/>
        <v/>
      </c>
      <c r="AJ60" t="str">
        <f t="shared" si="3"/>
        <v/>
      </c>
    </row>
    <row r="61" spans="1:36" x14ac:dyDescent="0.25">
      <c r="A61" s="3">
        <v>58</v>
      </c>
      <c r="B61" s="3" t="str">
        <f>IF(Input!B61="","",Input!B61)</f>
        <v/>
      </c>
      <c r="C61" s="3" t="str">
        <f t="shared" si="4"/>
        <v/>
      </c>
      <c r="D61" s="6" t="str">
        <f t="shared" si="5"/>
        <v/>
      </c>
      <c r="E61" s="3" t="str">
        <f>IF(Input!E61="","",IF(Input!E61=Call!E$1,1,0))</f>
        <v/>
      </c>
      <c r="F61" s="3" t="str">
        <f>IF(Input!F61="","",IF(Input!F61=Call!F$1,1,0))</f>
        <v/>
      </c>
      <c r="G61" s="3" t="str">
        <f>IF(Input!G61="","",IF(Input!G61=Call!G$1,1,0))</f>
        <v/>
      </c>
      <c r="H61" s="3" t="str">
        <f>IF(Input!H61="","",IF(Input!H61=Call!H$1,1,0))</f>
        <v/>
      </c>
      <c r="I61" s="3" t="str">
        <f>IF(Input!I61="","",IF(Input!I61=Call!I$1,1,0))</f>
        <v/>
      </c>
      <c r="J61" s="3" t="str">
        <f>IF(Input!J61="","",IF(Input!J61=Call!J$1,1,0))</f>
        <v/>
      </c>
      <c r="K61" s="3" t="str">
        <f>IF(Input!K61="","",IF(Input!K61=Call!K$1,1,0))</f>
        <v/>
      </c>
      <c r="L61" s="3" t="str">
        <f>IF(Input!L61="","",IF(Input!L61=Call!L$1,1,0))</f>
        <v/>
      </c>
      <c r="M61" s="3" t="str">
        <f>IF(Input!M61="","",IF(Input!M61=Call!M$1,1,0))</f>
        <v/>
      </c>
      <c r="N61" s="3" t="str">
        <f>IF(Input!N61="","",IF(Input!N61=Call!N$1,1,0))</f>
        <v/>
      </c>
      <c r="O61" s="3" t="str">
        <f>IF(Input!O61="","",IF(Input!O61=Call!O$1,1,0))</f>
        <v/>
      </c>
      <c r="P61" s="3" t="str">
        <f>IF(Input!P61="","",IF(Input!P61=Call!P$1,1,0))</f>
        <v/>
      </c>
      <c r="Q61" s="3" t="str">
        <f>IF(Input!Q61="","",IF(Input!Q61=Call!Q$1,1,0))</f>
        <v/>
      </c>
      <c r="R61" s="3" t="str">
        <f>IF(Input!R61="","",IF(Input!R61=Call!R$1,1,0))</f>
        <v/>
      </c>
      <c r="S61" s="3" t="str">
        <f>IF(Input!S61="","",IF(Input!S61=Call!S$1,1,0))</f>
        <v/>
      </c>
      <c r="T61" s="3" t="str">
        <f>IF(Input!T61="","",IF(Input!T61=Call!T$1,1,0))</f>
        <v/>
      </c>
      <c r="U61" s="3" t="str">
        <f>IF(Input!U61="","",IF(Input!U61=Call!U$1,1,0))</f>
        <v/>
      </c>
      <c r="V61" s="3" t="str">
        <f>IF(Input!V61="","",IF(Input!V61=Call!V$1,1,0))</f>
        <v/>
      </c>
      <c r="W61" s="3" t="str">
        <f>IF(Input!W61="","",IF(Input!W61=Call!W$1,1,0))</f>
        <v/>
      </c>
      <c r="X61" s="3" t="str">
        <f>IF(Input!X61="","",IF(Input!X61=Call!X$1,1,0))</f>
        <v/>
      </c>
      <c r="Y61" s="3" t="str">
        <f>IF(Input!Y61="","",IF(Input!Y61=Call!Y$1,1,0))</f>
        <v/>
      </c>
      <c r="Z61" s="3" t="str">
        <f>IF(Input!Z61="","",IF(Input!Z61=Call!Z$1,1,0))</f>
        <v/>
      </c>
      <c r="AA61" s="3" t="str">
        <f>IF(Input!AA61="","",IF(Input!AA61=Call!AA$1,1,0))</f>
        <v/>
      </c>
      <c r="AB61" s="3" t="str">
        <f>IF(Input!AB61="","",IF(Input!AB61=Call!AB$1,1,0))</f>
        <v/>
      </c>
      <c r="AC61" s="3" t="str">
        <f>IF(Input!AC61="","",IF(Input!AC61=Call!AC$1,1,0))</f>
        <v/>
      </c>
      <c r="AD61" s="3" t="str">
        <f>IF(Input!AD61="","",IF(Input!AD61=Call!AD$1,1,0))</f>
        <v/>
      </c>
      <c r="AE61" s="3" t="str">
        <f>IF(Input!AE61="","",IF(Input!AE61=Call!AE$1,1,0))</f>
        <v/>
      </c>
      <c r="AF61" s="3" t="str">
        <f>IF(Input!AF61="","",IF(Input!AF61=Call!AF$1,1,0))</f>
        <v/>
      </c>
      <c r="AG61" s="3" t="str">
        <f>IF(Input!AG61="","",IF(Input!AG61=Call!AG$1,1,0))</f>
        <v/>
      </c>
      <c r="AH61" s="3" t="str">
        <f>IF(Input!AH61="","",IF(Input!AH61=Call!AH$1,1,0))</f>
        <v/>
      </c>
      <c r="AI61" t="str">
        <f t="shared" si="2"/>
        <v/>
      </c>
      <c r="AJ61" t="str">
        <f t="shared" si="3"/>
        <v/>
      </c>
    </row>
    <row r="62" spans="1:36" x14ac:dyDescent="0.25">
      <c r="A62" s="3">
        <v>59</v>
      </c>
      <c r="B62" s="3" t="str">
        <f>IF(Input!B62="","",Input!B62)</f>
        <v/>
      </c>
      <c r="C62" s="3" t="str">
        <f t="shared" si="4"/>
        <v/>
      </c>
      <c r="D62" s="6" t="str">
        <f t="shared" si="5"/>
        <v/>
      </c>
      <c r="E62" s="3" t="str">
        <f>IF(Input!E62="","",IF(Input!E62=Call!E$1,1,0))</f>
        <v/>
      </c>
      <c r="F62" s="3" t="str">
        <f>IF(Input!F62="","",IF(Input!F62=Call!F$1,1,0))</f>
        <v/>
      </c>
      <c r="G62" s="3" t="str">
        <f>IF(Input!G62="","",IF(Input!G62=Call!G$1,1,0))</f>
        <v/>
      </c>
      <c r="H62" s="3" t="str">
        <f>IF(Input!H62="","",IF(Input!H62=Call!H$1,1,0))</f>
        <v/>
      </c>
      <c r="I62" s="3" t="str">
        <f>IF(Input!I62="","",IF(Input!I62=Call!I$1,1,0))</f>
        <v/>
      </c>
      <c r="J62" s="3" t="str">
        <f>IF(Input!J62="","",IF(Input!J62=Call!J$1,1,0))</f>
        <v/>
      </c>
      <c r="K62" s="3" t="str">
        <f>IF(Input!K62="","",IF(Input!K62=Call!K$1,1,0))</f>
        <v/>
      </c>
      <c r="L62" s="3" t="str">
        <f>IF(Input!L62="","",IF(Input!L62=Call!L$1,1,0))</f>
        <v/>
      </c>
      <c r="M62" s="3" t="str">
        <f>IF(Input!M62="","",IF(Input!M62=Call!M$1,1,0))</f>
        <v/>
      </c>
      <c r="N62" s="3" t="str">
        <f>IF(Input!N62="","",IF(Input!N62=Call!N$1,1,0))</f>
        <v/>
      </c>
      <c r="O62" s="3" t="str">
        <f>IF(Input!O62="","",IF(Input!O62=Call!O$1,1,0))</f>
        <v/>
      </c>
      <c r="P62" s="3" t="str">
        <f>IF(Input!P62="","",IF(Input!P62=Call!P$1,1,0))</f>
        <v/>
      </c>
      <c r="Q62" s="3" t="str">
        <f>IF(Input!Q62="","",IF(Input!Q62=Call!Q$1,1,0))</f>
        <v/>
      </c>
      <c r="R62" s="3" t="str">
        <f>IF(Input!R62="","",IF(Input!R62=Call!R$1,1,0))</f>
        <v/>
      </c>
      <c r="S62" s="3" t="str">
        <f>IF(Input!S62="","",IF(Input!S62=Call!S$1,1,0))</f>
        <v/>
      </c>
      <c r="T62" s="3" t="str">
        <f>IF(Input!T62="","",IF(Input!T62=Call!T$1,1,0))</f>
        <v/>
      </c>
      <c r="U62" s="3" t="str">
        <f>IF(Input!U62="","",IF(Input!U62=Call!U$1,1,0))</f>
        <v/>
      </c>
      <c r="V62" s="3" t="str">
        <f>IF(Input!V62="","",IF(Input!V62=Call!V$1,1,0))</f>
        <v/>
      </c>
      <c r="W62" s="3" t="str">
        <f>IF(Input!W62="","",IF(Input!W62=Call!W$1,1,0))</f>
        <v/>
      </c>
      <c r="X62" s="3" t="str">
        <f>IF(Input!X62="","",IF(Input!X62=Call!X$1,1,0))</f>
        <v/>
      </c>
      <c r="Y62" s="3" t="str">
        <f>IF(Input!Y62="","",IF(Input!Y62=Call!Y$1,1,0))</f>
        <v/>
      </c>
      <c r="Z62" s="3" t="str">
        <f>IF(Input!Z62="","",IF(Input!Z62=Call!Z$1,1,0))</f>
        <v/>
      </c>
      <c r="AA62" s="3" t="str">
        <f>IF(Input!AA62="","",IF(Input!AA62=Call!AA$1,1,0))</f>
        <v/>
      </c>
      <c r="AB62" s="3" t="str">
        <f>IF(Input!AB62="","",IF(Input!AB62=Call!AB$1,1,0))</f>
        <v/>
      </c>
      <c r="AC62" s="3" t="str">
        <f>IF(Input!AC62="","",IF(Input!AC62=Call!AC$1,1,0))</f>
        <v/>
      </c>
      <c r="AD62" s="3" t="str">
        <f>IF(Input!AD62="","",IF(Input!AD62=Call!AD$1,1,0))</f>
        <v/>
      </c>
      <c r="AE62" s="3" t="str">
        <f>IF(Input!AE62="","",IF(Input!AE62=Call!AE$1,1,0))</f>
        <v/>
      </c>
      <c r="AF62" s="3" t="str">
        <f>IF(Input!AF62="","",IF(Input!AF62=Call!AF$1,1,0))</f>
        <v/>
      </c>
      <c r="AG62" s="3" t="str">
        <f>IF(Input!AG62="","",IF(Input!AG62=Call!AG$1,1,0))</f>
        <v/>
      </c>
      <c r="AH62" s="3" t="str">
        <f>IF(Input!AH62="","",IF(Input!AH62=Call!AH$1,1,0))</f>
        <v/>
      </c>
      <c r="AI62" t="str">
        <f t="shared" si="2"/>
        <v/>
      </c>
      <c r="AJ62" t="str">
        <f t="shared" si="3"/>
        <v/>
      </c>
    </row>
    <row r="63" spans="1:36" x14ac:dyDescent="0.25">
      <c r="A63" s="3">
        <v>60</v>
      </c>
      <c r="B63" s="3" t="str">
        <f>IF(Input!B63="","",Input!B63)</f>
        <v/>
      </c>
      <c r="C63" s="3" t="str">
        <f t="shared" si="4"/>
        <v/>
      </c>
      <c r="D63" s="6" t="str">
        <f t="shared" si="5"/>
        <v/>
      </c>
      <c r="E63" s="3" t="str">
        <f>IF(Input!E63="","",IF(Input!E63=Call!E$1,1,0))</f>
        <v/>
      </c>
      <c r="F63" s="3" t="str">
        <f>IF(Input!F63="","",IF(Input!F63=Call!F$1,1,0))</f>
        <v/>
      </c>
      <c r="G63" s="3" t="str">
        <f>IF(Input!G63="","",IF(Input!G63=Call!G$1,1,0))</f>
        <v/>
      </c>
      <c r="H63" s="3" t="str">
        <f>IF(Input!H63="","",IF(Input!H63=Call!H$1,1,0))</f>
        <v/>
      </c>
      <c r="I63" s="3" t="str">
        <f>IF(Input!I63="","",IF(Input!I63=Call!I$1,1,0))</f>
        <v/>
      </c>
      <c r="J63" s="3" t="str">
        <f>IF(Input!J63="","",IF(Input!J63=Call!J$1,1,0))</f>
        <v/>
      </c>
      <c r="K63" s="3" t="str">
        <f>IF(Input!K63="","",IF(Input!K63=Call!K$1,1,0))</f>
        <v/>
      </c>
      <c r="L63" s="3" t="str">
        <f>IF(Input!L63="","",IF(Input!L63=Call!L$1,1,0))</f>
        <v/>
      </c>
      <c r="M63" s="3" t="str">
        <f>IF(Input!M63="","",IF(Input!M63=Call!M$1,1,0))</f>
        <v/>
      </c>
      <c r="N63" s="3" t="str">
        <f>IF(Input!N63="","",IF(Input!N63=Call!N$1,1,0))</f>
        <v/>
      </c>
      <c r="O63" s="3" t="str">
        <f>IF(Input!O63="","",IF(Input!O63=Call!O$1,1,0))</f>
        <v/>
      </c>
      <c r="P63" s="3" t="str">
        <f>IF(Input!P63="","",IF(Input!P63=Call!P$1,1,0))</f>
        <v/>
      </c>
      <c r="Q63" s="3" t="str">
        <f>IF(Input!Q63="","",IF(Input!Q63=Call!Q$1,1,0))</f>
        <v/>
      </c>
      <c r="R63" s="3" t="str">
        <f>IF(Input!R63="","",IF(Input!R63=Call!R$1,1,0))</f>
        <v/>
      </c>
      <c r="S63" s="3" t="str">
        <f>IF(Input!S63="","",IF(Input!S63=Call!S$1,1,0))</f>
        <v/>
      </c>
      <c r="T63" s="3" t="str">
        <f>IF(Input!T63="","",IF(Input!T63=Call!T$1,1,0))</f>
        <v/>
      </c>
      <c r="U63" s="3" t="str">
        <f>IF(Input!U63="","",IF(Input!U63=Call!U$1,1,0))</f>
        <v/>
      </c>
      <c r="V63" s="3" t="str">
        <f>IF(Input!V63="","",IF(Input!V63=Call!V$1,1,0))</f>
        <v/>
      </c>
      <c r="W63" s="3" t="str">
        <f>IF(Input!W63="","",IF(Input!W63=Call!W$1,1,0))</f>
        <v/>
      </c>
      <c r="X63" s="3" t="str">
        <f>IF(Input!X63="","",IF(Input!X63=Call!X$1,1,0))</f>
        <v/>
      </c>
      <c r="Y63" s="3" t="str">
        <f>IF(Input!Y63="","",IF(Input!Y63=Call!Y$1,1,0))</f>
        <v/>
      </c>
      <c r="Z63" s="3" t="str">
        <f>IF(Input!Z63="","",IF(Input!Z63=Call!Z$1,1,0))</f>
        <v/>
      </c>
      <c r="AA63" s="3" t="str">
        <f>IF(Input!AA63="","",IF(Input!AA63=Call!AA$1,1,0))</f>
        <v/>
      </c>
      <c r="AB63" s="3" t="str">
        <f>IF(Input!AB63="","",IF(Input!AB63=Call!AB$1,1,0))</f>
        <v/>
      </c>
      <c r="AC63" s="3" t="str">
        <f>IF(Input!AC63="","",IF(Input!AC63=Call!AC$1,1,0))</f>
        <v/>
      </c>
      <c r="AD63" s="3" t="str">
        <f>IF(Input!AD63="","",IF(Input!AD63=Call!AD$1,1,0))</f>
        <v/>
      </c>
      <c r="AE63" s="3" t="str">
        <f>IF(Input!AE63="","",IF(Input!AE63=Call!AE$1,1,0))</f>
        <v/>
      </c>
      <c r="AF63" s="3" t="str">
        <f>IF(Input!AF63="","",IF(Input!AF63=Call!AF$1,1,0))</f>
        <v/>
      </c>
      <c r="AG63" s="3" t="str">
        <f>IF(Input!AG63="","",IF(Input!AG63=Call!AG$1,1,0))</f>
        <v/>
      </c>
      <c r="AH63" s="3" t="str">
        <f>IF(Input!AH63="","",IF(Input!AH63=Call!AH$1,1,0))</f>
        <v/>
      </c>
      <c r="AI63" t="str">
        <f t="shared" si="2"/>
        <v/>
      </c>
      <c r="AJ63" t="str">
        <f t="shared" si="3"/>
        <v/>
      </c>
    </row>
    <row r="64" spans="1:36" x14ac:dyDescent="0.25">
      <c r="A64" s="3">
        <v>61</v>
      </c>
      <c r="B64" s="3" t="str">
        <f>IF(Input!B64="","",Input!B64)</f>
        <v/>
      </c>
      <c r="C64" s="3" t="str">
        <f t="shared" si="4"/>
        <v/>
      </c>
      <c r="D64" s="6" t="str">
        <f t="shared" si="5"/>
        <v/>
      </c>
      <c r="E64" s="3" t="str">
        <f>IF(Input!E64="","",IF(Input!E64=Call!E$1,1,0))</f>
        <v/>
      </c>
      <c r="F64" s="3" t="str">
        <f>IF(Input!F64="","",IF(Input!F64=Call!F$1,1,0))</f>
        <v/>
      </c>
      <c r="G64" s="3" t="str">
        <f>IF(Input!G64="","",IF(Input!G64=Call!G$1,1,0))</f>
        <v/>
      </c>
      <c r="H64" s="3" t="str">
        <f>IF(Input!H64="","",IF(Input!H64=Call!H$1,1,0))</f>
        <v/>
      </c>
      <c r="I64" s="3" t="str">
        <f>IF(Input!I64="","",IF(Input!I64=Call!I$1,1,0))</f>
        <v/>
      </c>
      <c r="J64" s="3" t="str">
        <f>IF(Input!J64="","",IF(Input!J64=Call!J$1,1,0))</f>
        <v/>
      </c>
      <c r="K64" s="3" t="str">
        <f>IF(Input!K64="","",IF(Input!K64=Call!K$1,1,0))</f>
        <v/>
      </c>
      <c r="L64" s="3" t="str">
        <f>IF(Input!L64="","",IF(Input!L64=Call!L$1,1,0))</f>
        <v/>
      </c>
      <c r="M64" s="3" t="str">
        <f>IF(Input!M64="","",IF(Input!M64=Call!M$1,1,0))</f>
        <v/>
      </c>
      <c r="N64" s="3" t="str">
        <f>IF(Input!N64="","",IF(Input!N64=Call!N$1,1,0))</f>
        <v/>
      </c>
      <c r="O64" s="3" t="str">
        <f>IF(Input!O64="","",IF(Input!O64=Call!O$1,1,0))</f>
        <v/>
      </c>
      <c r="P64" s="3" t="str">
        <f>IF(Input!P64="","",IF(Input!P64=Call!P$1,1,0))</f>
        <v/>
      </c>
      <c r="Q64" s="3" t="str">
        <f>IF(Input!Q64="","",IF(Input!Q64=Call!Q$1,1,0))</f>
        <v/>
      </c>
      <c r="R64" s="3" t="str">
        <f>IF(Input!R64="","",IF(Input!R64=Call!R$1,1,0))</f>
        <v/>
      </c>
      <c r="S64" s="3" t="str">
        <f>IF(Input!S64="","",IF(Input!S64=Call!S$1,1,0))</f>
        <v/>
      </c>
      <c r="T64" s="3" t="str">
        <f>IF(Input!T64="","",IF(Input!T64=Call!T$1,1,0))</f>
        <v/>
      </c>
      <c r="U64" s="3" t="str">
        <f>IF(Input!U64="","",IF(Input!U64=Call!U$1,1,0))</f>
        <v/>
      </c>
      <c r="V64" s="3" t="str">
        <f>IF(Input!V64="","",IF(Input!V64=Call!V$1,1,0))</f>
        <v/>
      </c>
      <c r="W64" s="3" t="str">
        <f>IF(Input!W64="","",IF(Input!W64=Call!W$1,1,0))</f>
        <v/>
      </c>
      <c r="X64" s="3" t="str">
        <f>IF(Input!X64="","",IF(Input!X64=Call!X$1,1,0))</f>
        <v/>
      </c>
      <c r="Y64" s="3" t="str">
        <f>IF(Input!Y64="","",IF(Input!Y64=Call!Y$1,1,0))</f>
        <v/>
      </c>
      <c r="Z64" s="3" t="str">
        <f>IF(Input!Z64="","",IF(Input!Z64=Call!Z$1,1,0))</f>
        <v/>
      </c>
      <c r="AA64" s="3" t="str">
        <f>IF(Input!AA64="","",IF(Input!AA64=Call!AA$1,1,0))</f>
        <v/>
      </c>
      <c r="AB64" s="3" t="str">
        <f>IF(Input!AB64="","",IF(Input!AB64=Call!AB$1,1,0))</f>
        <v/>
      </c>
      <c r="AC64" s="3" t="str">
        <f>IF(Input!AC64="","",IF(Input!AC64=Call!AC$1,1,0))</f>
        <v/>
      </c>
      <c r="AD64" s="3" t="str">
        <f>IF(Input!AD64="","",IF(Input!AD64=Call!AD$1,1,0))</f>
        <v/>
      </c>
      <c r="AE64" s="3" t="str">
        <f>IF(Input!AE64="","",IF(Input!AE64=Call!AE$1,1,0))</f>
        <v/>
      </c>
      <c r="AF64" s="3" t="str">
        <f>IF(Input!AF64="","",IF(Input!AF64=Call!AF$1,1,0))</f>
        <v/>
      </c>
      <c r="AG64" s="3" t="str">
        <f>IF(Input!AG64="","",IF(Input!AG64=Call!AG$1,1,0))</f>
        <v/>
      </c>
      <c r="AH64" s="3" t="str">
        <f>IF(Input!AH64="","",IF(Input!AH64=Call!AH$1,1,0))</f>
        <v/>
      </c>
      <c r="AI64" t="str">
        <f t="shared" si="2"/>
        <v/>
      </c>
      <c r="AJ64" t="str">
        <f t="shared" si="3"/>
        <v/>
      </c>
    </row>
    <row r="65" spans="1:36" x14ac:dyDescent="0.25">
      <c r="A65" s="3">
        <v>62</v>
      </c>
      <c r="B65" s="3" t="str">
        <f>IF(Input!B65="","",Input!B65)</f>
        <v/>
      </c>
      <c r="C65" s="3" t="str">
        <f t="shared" si="4"/>
        <v/>
      </c>
      <c r="D65" s="6" t="str">
        <f t="shared" si="5"/>
        <v/>
      </c>
      <c r="E65" s="3" t="str">
        <f>IF(Input!E65="","",IF(Input!E65=Call!E$1,1,0))</f>
        <v/>
      </c>
      <c r="F65" s="3" t="str">
        <f>IF(Input!F65="","",IF(Input!F65=Call!F$1,1,0))</f>
        <v/>
      </c>
      <c r="G65" s="3" t="str">
        <f>IF(Input!G65="","",IF(Input!G65=Call!G$1,1,0))</f>
        <v/>
      </c>
      <c r="H65" s="3" t="str">
        <f>IF(Input!H65="","",IF(Input!H65=Call!H$1,1,0))</f>
        <v/>
      </c>
      <c r="I65" s="3" t="str">
        <f>IF(Input!I65="","",IF(Input!I65=Call!I$1,1,0))</f>
        <v/>
      </c>
      <c r="J65" s="3" t="str">
        <f>IF(Input!J65="","",IF(Input!J65=Call!J$1,1,0))</f>
        <v/>
      </c>
      <c r="K65" s="3" t="str">
        <f>IF(Input!K65="","",IF(Input!K65=Call!K$1,1,0))</f>
        <v/>
      </c>
      <c r="L65" s="3" t="str">
        <f>IF(Input!L65="","",IF(Input!L65=Call!L$1,1,0))</f>
        <v/>
      </c>
      <c r="M65" s="3" t="str">
        <f>IF(Input!M65="","",IF(Input!M65=Call!M$1,1,0))</f>
        <v/>
      </c>
      <c r="N65" s="3" t="str">
        <f>IF(Input!N65="","",IF(Input!N65=Call!N$1,1,0))</f>
        <v/>
      </c>
      <c r="O65" s="3" t="str">
        <f>IF(Input!O65="","",IF(Input!O65=Call!O$1,1,0))</f>
        <v/>
      </c>
      <c r="P65" s="3" t="str">
        <f>IF(Input!P65="","",IF(Input!P65=Call!P$1,1,0))</f>
        <v/>
      </c>
      <c r="Q65" s="3" t="str">
        <f>IF(Input!Q65="","",IF(Input!Q65=Call!Q$1,1,0))</f>
        <v/>
      </c>
      <c r="R65" s="3" t="str">
        <f>IF(Input!R65="","",IF(Input!R65=Call!R$1,1,0))</f>
        <v/>
      </c>
      <c r="S65" s="3" t="str">
        <f>IF(Input!S65="","",IF(Input!S65=Call!S$1,1,0))</f>
        <v/>
      </c>
      <c r="T65" s="3" t="str">
        <f>IF(Input!T65="","",IF(Input!T65=Call!T$1,1,0))</f>
        <v/>
      </c>
      <c r="U65" s="3" t="str">
        <f>IF(Input!U65="","",IF(Input!U65=Call!U$1,1,0))</f>
        <v/>
      </c>
      <c r="V65" s="3" t="str">
        <f>IF(Input!V65="","",IF(Input!V65=Call!V$1,1,0))</f>
        <v/>
      </c>
      <c r="W65" s="3" t="str">
        <f>IF(Input!W65="","",IF(Input!W65=Call!W$1,1,0))</f>
        <v/>
      </c>
      <c r="X65" s="3" t="str">
        <f>IF(Input!X65="","",IF(Input!X65=Call!X$1,1,0))</f>
        <v/>
      </c>
      <c r="Y65" s="3" t="str">
        <f>IF(Input!Y65="","",IF(Input!Y65=Call!Y$1,1,0))</f>
        <v/>
      </c>
      <c r="Z65" s="3" t="str">
        <f>IF(Input!Z65="","",IF(Input!Z65=Call!Z$1,1,0))</f>
        <v/>
      </c>
      <c r="AA65" s="3" t="str">
        <f>IF(Input!AA65="","",IF(Input!AA65=Call!AA$1,1,0))</f>
        <v/>
      </c>
      <c r="AB65" s="3" t="str">
        <f>IF(Input!AB65="","",IF(Input!AB65=Call!AB$1,1,0))</f>
        <v/>
      </c>
      <c r="AC65" s="3" t="str">
        <f>IF(Input!AC65="","",IF(Input!AC65=Call!AC$1,1,0))</f>
        <v/>
      </c>
      <c r="AD65" s="3" t="str">
        <f>IF(Input!AD65="","",IF(Input!AD65=Call!AD$1,1,0))</f>
        <v/>
      </c>
      <c r="AE65" s="3" t="str">
        <f>IF(Input!AE65="","",IF(Input!AE65=Call!AE$1,1,0))</f>
        <v/>
      </c>
      <c r="AF65" s="3" t="str">
        <f>IF(Input!AF65="","",IF(Input!AF65=Call!AF$1,1,0))</f>
        <v/>
      </c>
      <c r="AG65" s="3" t="str">
        <f>IF(Input!AG65="","",IF(Input!AG65=Call!AG$1,1,0))</f>
        <v/>
      </c>
      <c r="AH65" s="3" t="str">
        <f>IF(Input!AH65="","",IF(Input!AH65=Call!AH$1,1,0))</f>
        <v/>
      </c>
      <c r="AI65" t="str">
        <f t="shared" si="2"/>
        <v/>
      </c>
      <c r="AJ65" t="str">
        <f t="shared" si="3"/>
        <v/>
      </c>
    </row>
    <row r="66" spans="1:36" x14ac:dyDescent="0.25">
      <c r="A66" s="3">
        <v>63</v>
      </c>
      <c r="B66" s="3" t="str">
        <f>IF(Input!B66="","",Input!B66)</f>
        <v/>
      </c>
      <c r="C66" s="3" t="str">
        <f t="shared" si="4"/>
        <v/>
      </c>
      <c r="D66" s="6" t="str">
        <f t="shared" si="5"/>
        <v/>
      </c>
      <c r="E66" s="3" t="str">
        <f>IF(Input!E66="","",IF(Input!E66=Call!E$1,1,0))</f>
        <v/>
      </c>
      <c r="F66" s="3" t="str">
        <f>IF(Input!F66="","",IF(Input!F66=Call!F$1,1,0))</f>
        <v/>
      </c>
      <c r="G66" s="3" t="str">
        <f>IF(Input!G66="","",IF(Input!G66=Call!G$1,1,0))</f>
        <v/>
      </c>
      <c r="H66" s="3" t="str">
        <f>IF(Input!H66="","",IF(Input!H66=Call!H$1,1,0))</f>
        <v/>
      </c>
      <c r="I66" s="3" t="str">
        <f>IF(Input!I66="","",IF(Input!I66=Call!I$1,1,0))</f>
        <v/>
      </c>
      <c r="J66" s="3" t="str">
        <f>IF(Input!J66="","",IF(Input!J66=Call!J$1,1,0))</f>
        <v/>
      </c>
      <c r="K66" s="3" t="str">
        <f>IF(Input!K66="","",IF(Input!K66=Call!K$1,1,0))</f>
        <v/>
      </c>
      <c r="L66" s="3" t="str">
        <f>IF(Input!L66="","",IF(Input!L66=Call!L$1,1,0))</f>
        <v/>
      </c>
      <c r="M66" s="3" t="str">
        <f>IF(Input!M66="","",IF(Input!M66=Call!M$1,1,0))</f>
        <v/>
      </c>
      <c r="N66" s="3" t="str">
        <f>IF(Input!N66="","",IF(Input!N66=Call!N$1,1,0))</f>
        <v/>
      </c>
      <c r="O66" s="3" t="str">
        <f>IF(Input!O66="","",IF(Input!O66=Call!O$1,1,0))</f>
        <v/>
      </c>
      <c r="P66" s="3" t="str">
        <f>IF(Input!P66="","",IF(Input!P66=Call!P$1,1,0))</f>
        <v/>
      </c>
      <c r="Q66" s="3" t="str">
        <f>IF(Input!Q66="","",IF(Input!Q66=Call!Q$1,1,0))</f>
        <v/>
      </c>
      <c r="R66" s="3" t="str">
        <f>IF(Input!R66="","",IF(Input!R66=Call!R$1,1,0))</f>
        <v/>
      </c>
      <c r="S66" s="3" t="str">
        <f>IF(Input!S66="","",IF(Input!S66=Call!S$1,1,0))</f>
        <v/>
      </c>
      <c r="T66" s="3" t="str">
        <f>IF(Input!T66="","",IF(Input!T66=Call!T$1,1,0))</f>
        <v/>
      </c>
      <c r="U66" s="3" t="str">
        <f>IF(Input!U66="","",IF(Input!U66=Call!U$1,1,0))</f>
        <v/>
      </c>
      <c r="V66" s="3" t="str">
        <f>IF(Input!V66="","",IF(Input!V66=Call!V$1,1,0))</f>
        <v/>
      </c>
      <c r="W66" s="3" t="str">
        <f>IF(Input!W66="","",IF(Input!W66=Call!W$1,1,0))</f>
        <v/>
      </c>
      <c r="X66" s="3" t="str">
        <f>IF(Input!X66="","",IF(Input!X66=Call!X$1,1,0))</f>
        <v/>
      </c>
      <c r="Y66" s="3" t="str">
        <f>IF(Input!Y66="","",IF(Input!Y66=Call!Y$1,1,0))</f>
        <v/>
      </c>
      <c r="Z66" s="3" t="str">
        <f>IF(Input!Z66="","",IF(Input!Z66=Call!Z$1,1,0))</f>
        <v/>
      </c>
      <c r="AA66" s="3" t="str">
        <f>IF(Input!AA66="","",IF(Input!AA66=Call!AA$1,1,0))</f>
        <v/>
      </c>
      <c r="AB66" s="3" t="str">
        <f>IF(Input!AB66="","",IF(Input!AB66=Call!AB$1,1,0))</f>
        <v/>
      </c>
      <c r="AC66" s="3" t="str">
        <f>IF(Input!AC66="","",IF(Input!AC66=Call!AC$1,1,0))</f>
        <v/>
      </c>
      <c r="AD66" s="3" t="str">
        <f>IF(Input!AD66="","",IF(Input!AD66=Call!AD$1,1,0))</f>
        <v/>
      </c>
      <c r="AE66" s="3" t="str">
        <f>IF(Input!AE66="","",IF(Input!AE66=Call!AE$1,1,0))</f>
        <v/>
      </c>
      <c r="AF66" s="3" t="str">
        <f>IF(Input!AF66="","",IF(Input!AF66=Call!AF$1,1,0))</f>
        <v/>
      </c>
      <c r="AG66" s="3" t="str">
        <f>IF(Input!AG66="","",IF(Input!AG66=Call!AG$1,1,0))</f>
        <v/>
      </c>
      <c r="AH66" s="3" t="str">
        <f>IF(Input!AH66="","",IF(Input!AH66=Call!AH$1,1,0))</f>
        <v/>
      </c>
      <c r="AI66" t="str">
        <f t="shared" si="2"/>
        <v/>
      </c>
      <c r="AJ66" t="str">
        <f t="shared" si="3"/>
        <v/>
      </c>
    </row>
    <row r="67" spans="1:36" x14ac:dyDescent="0.25">
      <c r="A67" s="3">
        <v>64</v>
      </c>
      <c r="B67" s="3" t="str">
        <f>IF(Input!B67="","",Input!B67)</f>
        <v/>
      </c>
      <c r="C67" s="3" t="str">
        <f t="shared" si="4"/>
        <v/>
      </c>
      <c r="D67" s="6" t="str">
        <f t="shared" si="5"/>
        <v/>
      </c>
      <c r="E67" s="3" t="str">
        <f>IF(Input!E67="","",IF(Input!E67=Call!E$1,1,0))</f>
        <v/>
      </c>
      <c r="F67" s="3" t="str">
        <f>IF(Input!F67="","",IF(Input!F67=Call!F$1,1,0))</f>
        <v/>
      </c>
      <c r="G67" s="3" t="str">
        <f>IF(Input!G67="","",IF(Input!G67=Call!G$1,1,0))</f>
        <v/>
      </c>
      <c r="H67" s="3" t="str">
        <f>IF(Input!H67="","",IF(Input!H67=Call!H$1,1,0))</f>
        <v/>
      </c>
      <c r="I67" s="3" t="str">
        <f>IF(Input!I67="","",IF(Input!I67=Call!I$1,1,0))</f>
        <v/>
      </c>
      <c r="J67" s="3" t="str">
        <f>IF(Input!J67="","",IF(Input!J67=Call!J$1,1,0))</f>
        <v/>
      </c>
      <c r="K67" s="3" t="str">
        <f>IF(Input!K67="","",IF(Input!K67=Call!K$1,1,0))</f>
        <v/>
      </c>
      <c r="L67" s="3" t="str">
        <f>IF(Input!L67="","",IF(Input!L67=Call!L$1,1,0))</f>
        <v/>
      </c>
      <c r="M67" s="3" t="str">
        <f>IF(Input!M67="","",IF(Input!M67=Call!M$1,1,0))</f>
        <v/>
      </c>
      <c r="N67" s="3" t="str">
        <f>IF(Input!N67="","",IF(Input!N67=Call!N$1,1,0))</f>
        <v/>
      </c>
      <c r="O67" s="3" t="str">
        <f>IF(Input!O67="","",IF(Input!O67=Call!O$1,1,0))</f>
        <v/>
      </c>
      <c r="P67" s="3" t="str">
        <f>IF(Input!P67="","",IF(Input!P67=Call!P$1,1,0))</f>
        <v/>
      </c>
      <c r="Q67" s="3" t="str">
        <f>IF(Input!Q67="","",IF(Input!Q67=Call!Q$1,1,0))</f>
        <v/>
      </c>
      <c r="R67" s="3" t="str">
        <f>IF(Input!R67="","",IF(Input!R67=Call!R$1,1,0))</f>
        <v/>
      </c>
      <c r="S67" s="3" t="str">
        <f>IF(Input!S67="","",IF(Input!S67=Call!S$1,1,0))</f>
        <v/>
      </c>
      <c r="T67" s="3" t="str">
        <f>IF(Input!T67="","",IF(Input!T67=Call!T$1,1,0))</f>
        <v/>
      </c>
      <c r="U67" s="3" t="str">
        <f>IF(Input!U67="","",IF(Input!U67=Call!U$1,1,0))</f>
        <v/>
      </c>
      <c r="V67" s="3" t="str">
        <f>IF(Input!V67="","",IF(Input!V67=Call!V$1,1,0))</f>
        <v/>
      </c>
      <c r="W67" s="3" t="str">
        <f>IF(Input!W67="","",IF(Input!W67=Call!W$1,1,0))</f>
        <v/>
      </c>
      <c r="X67" s="3" t="str">
        <f>IF(Input!X67="","",IF(Input!X67=Call!X$1,1,0))</f>
        <v/>
      </c>
      <c r="Y67" s="3" t="str">
        <f>IF(Input!Y67="","",IF(Input!Y67=Call!Y$1,1,0))</f>
        <v/>
      </c>
      <c r="Z67" s="3" t="str">
        <f>IF(Input!Z67="","",IF(Input!Z67=Call!Z$1,1,0))</f>
        <v/>
      </c>
      <c r="AA67" s="3" t="str">
        <f>IF(Input!AA67="","",IF(Input!AA67=Call!AA$1,1,0))</f>
        <v/>
      </c>
      <c r="AB67" s="3" t="str">
        <f>IF(Input!AB67="","",IF(Input!AB67=Call!AB$1,1,0))</f>
        <v/>
      </c>
      <c r="AC67" s="3" t="str">
        <f>IF(Input!AC67="","",IF(Input!AC67=Call!AC$1,1,0))</f>
        <v/>
      </c>
      <c r="AD67" s="3" t="str">
        <f>IF(Input!AD67="","",IF(Input!AD67=Call!AD$1,1,0))</f>
        <v/>
      </c>
      <c r="AE67" s="3" t="str">
        <f>IF(Input!AE67="","",IF(Input!AE67=Call!AE$1,1,0))</f>
        <v/>
      </c>
      <c r="AF67" s="3" t="str">
        <f>IF(Input!AF67="","",IF(Input!AF67=Call!AF$1,1,0))</f>
        <v/>
      </c>
      <c r="AG67" s="3" t="str">
        <f>IF(Input!AG67="","",IF(Input!AG67=Call!AG$1,1,0))</f>
        <v/>
      </c>
      <c r="AH67" s="3" t="str">
        <f>IF(Input!AH67="","",IF(Input!AH67=Call!AH$1,1,0))</f>
        <v/>
      </c>
      <c r="AI67" t="str">
        <f t="shared" si="2"/>
        <v/>
      </c>
      <c r="AJ67" t="str">
        <f t="shared" si="3"/>
        <v/>
      </c>
    </row>
    <row r="68" spans="1:36" x14ac:dyDescent="0.25">
      <c r="A68" s="3">
        <v>65</v>
      </c>
      <c r="B68" s="3" t="str">
        <f>IF(Input!B68="","",Input!B68)</f>
        <v/>
      </c>
      <c r="C68" s="3" t="str">
        <f t="shared" ref="C68:C99" si="6">IF(B68="","",SUM(E68:AH68))</f>
        <v/>
      </c>
      <c r="D68" s="6" t="str">
        <f t="shared" ref="D68:D99" si="7">IF(B68="","",((COUNTIF(C$4:C$123,"&lt;"&amp;C68)+0.5*IF(C68="",0,COUNTIF(C$4:C$123,"="&amp;C68)))/COUNT(C$4:C$123))*100)</f>
        <v/>
      </c>
      <c r="E68" s="3" t="str">
        <f>IF(Input!E68="","",IF(Input!E68=Call!E$1,1,0))</f>
        <v/>
      </c>
      <c r="F68" s="3" t="str">
        <f>IF(Input!F68="","",IF(Input!F68=Call!F$1,1,0))</f>
        <v/>
      </c>
      <c r="G68" s="3" t="str">
        <f>IF(Input!G68="","",IF(Input!G68=Call!G$1,1,0))</f>
        <v/>
      </c>
      <c r="H68" s="3" t="str">
        <f>IF(Input!H68="","",IF(Input!H68=Call!H$1,1,0))</f>
        <v/>
      </c>
      <c r="I68" s="3" t="str">
        <f>IF(Input!I68="","",IF(Input!I68=Call!I$1,1,0))</f>
        <v/>
      </c>
      <c r="J68" s="3" t="str">
        <f>IF(Input!J68="","",IF(Input!J68=Call!J$1,1,0))</f>
        <v/>
      </c>
      <c r="K68" s="3" t="str">
        <f>IF(Input!K68="","",IF(Input!K68=Call!K$1,1,0))</f>
        <v/>
      </c>
      <c r="L68" s="3" t="str">
        <f>IF(Input!L68="","",IF(Input!L68=Call!L$1,1,0))</f>
        <v/>
      </c>
      <c r="M68" s="3" t="str">
        <f>IF(Input!M68="","",IF(Input!M68=Call!M$1,1,0))</f>
        <v/>
      </c>
      <c r="N68" s="3" t="str">
        <f>IF(Input!N68="","",IF(Input!N68=Call!N$1,1,0))</f>
        <v/>
      </c>
      <c r="O68" s="3" t="str">
        <f>IF(Input!O68="","",IF(Input!O68=Call!O$1,1,0))</f>
        <v/>
      </c>
      <c r="P68" s="3" t="str">
        <f>IF(Input!P68="","",IF(Input!P68=Call!P$1,1,0))</f>
        <v/>
      </c>
      <c r="Q68" s="3" t="str">
        <f>IF(Input!Q68="","",IF(Input!Q68=Call!Q$1,1,0))</f>
        <v/>
      </c>
      <c r="R68" s="3" t="str">
        <f>IF(Input!R68="","",IF(Input!R68=Call!R$1,1,0))</f>
        <v/>
      </c>
      <c r="S68" s="3" t="str">
        <f>IF(Input!S68="","",IF(Input!S68=Call!S$1,1,0))</f>
        <v/>
      </c>
      <c r="T68" s="3" t="str">
        <f>IF(Input!T68="","",IF(Input!T68=Call!T$1,1,0))</f>
        <v/>
      </c>
      <c r="U68" s="3" t="str">
        <f>IF(Input!U68="","",IF(Input!U68=Call!U$1,1,0))</f>
        <v/>
      </c>
      <c r="V68" s="3" t="str">
        <f>IF(Input!V68="","",IF(Input!V68=Call!V$1,1,0))</f>
        <v/>
      </c>
      <c r="W68" s="3" t="str">
        <f>IF(Input!W68="","",IF(Input!W68=Call!W$1,1,0))</f>
        <v/>
      </c>
      <c r="X68" s="3" t="str">
        <f>IF(Input!X68="","",IF(Input!X68=Call!X$1,1,0))</f>
        <v/>
      </c>
      <c r="Y68" s="3" t="str">
        <f>IF(Input!Y68="","",IF(Input!Y68=Call!Y$1,1,0))</f>
        <v/>
      </c>
      <c r="Z68" s="3" t="str">
        <f>IF(Input!Z68="","",IF(Input!Z68=Call!Z$1,1,0))</f>
        <v/>
      </c>
      <c r="AA68" s="3" t="str">
        <f>IF(Input!AA68="","",IF(Input!AA68=Call!AA$1,1,0))</f>
        <v/>
      </c>
      <c r="AB68" s="3" t="str">
        <f>IF(Input!AB68="","",IF(Input!AB68=Call!AB$1,1,0))</f>
        <v/>
      </c>
      <c r="AC68" s="3" t="str">
        <f>IF(Input!AC68="","",IF(Input!AC68=Call!AC$1,1,0))</f>
        <v/>
      </c>
      <c r="AD68" s="3" t="str">
        <f>IF(Input!AD68="","",IF(Input!AD68=Call!AD$1,1,0))</f>
        <v/>
      </c>
      <c r="AE68" s="3" t="str">
        <f>IF(Input!AE68="","",IF(Input!AE68=Call!AE$1,1,0))</f>
        <v/>
      </c>
      <c r="AF68" s="3" t="str">
        <f>IF(Input!AF68="","",IF(Input!AF68=Call!AF$1,1,0))</f>
        <v/>
      </c>
      <c r="AG68" s="3" t="str">
        <f>IF(Input!AG68="","",IF(Input!AG68=Call!AG$1,1,0))</f>
        <v/>
      </c>
      <c r="AH68" s="3" t="str">
        <f>IF(Input!AH68="","",IF(Input!AH68=Call!AH$1,1,0))</f>
        <v/>
      </c>
      <c r="AI68" t="str">
        <f t="shared" si="2"/>
        <v/>
      </c>
      <c r="AJ68" t="str">
        <f t="shared" si="3"/>
        <v/>
      </c>
    </row>
    <row r="69" spans="1:36" x14ac:dyDescent="0.25">
      <c r="A69" s="3">
        <v>66</v>
      </c>
      <c r="B69" s="3" t="str">
        <f>IF(Input!B69="","",Input!B69)</f>
        <v/>
      </c>
      <c r="C69" s="3" t="str">
        <f t="shared" si="6"/>
        <v/>
      </c>
      <c r="D69" s="6" t="str">
        <f t="shared" si="7"/>
        <v/>
      </c>
      <c r="E69" s="3" t="str">
        <f>IF(Input!E69="","",IF(Input!E69=Call!E$1,1,0))</f>
        <v/>
      </c>
      <c r="F69" s="3" t="str">
        <f>IF(Input!F69="","",IF(Input!F69=Call!F$1,1,0))</f>
        <v/>
      </c>
      <c r="G69" s="3" t="str">
        <f>IF(Input!G69="","",IF(Input!G69=Call!G$1,1,0))</f>
        <v/>
      </c>
      <c r="H69" s="3" t="str">
        <f>IF(Input!H69="","",IF(Input!H69=Call!H$1,1,0))</f>
        <v/>
      </c>
      <c r="I69" s="3" t="str">
        <f>IF(Input!I69="","",IF(Input!I69=Call!I$1,1,0))</f>
        <v/>
      </c>
      <c r="J69" s="3" t="str">
        <f>IF(Input!J69="","",IF(Input!J69=Call!J$1,1,0))</f>
        <v/>
      </c>
      <c r="K69" s="3" t="str">
        <f>IF(Input!K69="","",IF(Input!K69=Call!K$1,1,0))</f>
        <v/>
      </c>
      <c r="L69" s="3" t="str">
        <f>IF(Input!L69="","",IF(Input!L69=Call!L$1,1,0))</f>
        <v/>
      </c>
      <c r="M69" s="3" t="str">
        <f>IF(Input!M69="","",IF(Input!M69=Call!M$1,1,0))</f>
        <v/>
      </c>
      <c r="N69" s="3" t="str">
        <f>IF(Input!N69="","",IF(Input!N69=Call!N$1,1,0))</f>
        <v/>
      </c>
      <c r="O69" s="3" t="str">
        <f>IF(Input!O69="","",IF(Input!O69=Call!O$1,1,0))</f>
        <v/>
      </c>
      <c r="P69" s="3" t="str">
        <f>IF(Input!P69="","",IF(Input!P69=Call!P$1,1,0))</f>
        <v/>
      </c>
      <c r="Q69" s="3" t="str">
        <f>IF(Input!Q69="","",IF(Input!Q69=Call!Q$1,1,0))</f>
        <v/>
      </c>
      <c r="R69" s="3" t="str">
        <f>IF(Input!R69="","",IF(Input!R69=Call!R$1,1,0))</f>
        <v/>
      </c>
      <c r="S69" s="3" t="str">
        <f>IF(Input!S69="","",IF(Input!S69=Call!S$1,1,0))</f>
        <v/>
      </c>
      <c r="T69" s="3" t="str">
        <f>IF(Input!T69="","",IF(Input!T69=Call!T$1,1,0))</f>
        <v/>
      </c>
      <c r="U69" s="3" t="str">
        <f>IF(Input!U69="","",IF(Input!U69=Call!U$1,1,0))</f>
        <v/>
      </c>
      <c r="V69" s="3" t="str">
        <f>IF(Input!V69="","",IF(Input!V69=Call!V$1,1,0))</f>
        <v/>
      </c>
      <c r="W69" s="3" t="str">
        <f>IF(Input!W69="","",IF(Input!W69=Call!W$1,1,0))</f>
        <v/>
      </c>
      <c r="X69" s="3" t="str">
        <f>IF(Input!X69="","",IF(Input!X69=Call!X$1,1,0))</f>
        <v/>
      </c>
      <c r="Y69" s="3" t="str">
        <f>IF(Input!Y69="","",IF(Input!Y69=Call!Y$1,1,0))</f>
        <v/>
      </c>
      <c r="Z69" s="3" t="str">
        <f>IF(Input!Z69="","",IF(Input!Z69=Call!Z$1,1,0))</f>
        <v/>
      </c>
      <c r="AA69" s="3" t="str">
        <f>IF(Input!AA69="","",IF(Input!AA69=Call!AA$1,1,0))</f>
        <v/>
      </c>
      <c r="AB69" s="3" t="str">
        <f>IF(Input!AB69="","",IF(Input!AB69=Call!AB$1,1,0))</f>
        <v/>
      </c>
      <c r="AC69" s="3" t="str">
        <f>IF(Input!AC69="","",IF(Input!AC69=Call!AC$1,1,0))</f>
        <v/>
      </c>
      <c r="AD69" s="3" t="str">
        <f>IF(Input!AD69="","",IF(Input!AD69=Call!AD$1,1,0))</f>
        <v/>
      </c>
      <c r="AE69" s="3" t="str">
        <f>IF(Input!AE69="","",IF(Input!AE69=Call!AE$1,1,0))</f>
        <v/>
      </c>
      <c r="AF69" s="3" t="str">
        <f>IF(Input!AF69="","",IF(Input!AF69=Call!AF$1,1,0))</f>
        <v/>
      </c>
      <c r="AG69" s="3" t="str">
        <f>IF(Input!AG69="","",IF(Input!AG69=Call!AG$1,1,0))</f>
        <v/>
      </c>
      <c r="AH69" s="3" t="str">
        <f>IF(Input!AH69="","",IF(Input!AH69=Call!AH$1,1,0))</f>
        <v/>
      </c>
      <c r="AI69" t="str">
        <f t="shared" ref="AI69:AI123" si="8">IF(B69="","",SUM(E69,G69,I69,K69,M69,O69,Q69,S69,U69,W69,Y69,AA69,AC69,AE69,AG69))</f>
        <v/>
      </c>
      <c r="AJ69" t="str">
        <f t="shared" ref="AJ69:AJ123" si="9">IF(B69="","",SUM(F69,H69,J69,L69,N69,P69,R69,T69,V69,X69,Z69,AB69,AD69,AF69,AH69))</f>
        <v/>
      </c>
    </row>
    <row r="70" spans="1:36" x14ac:dyDescent="0.25">
      <c r="A70" s="3">
        <v>67</v>
      </c>
      <c r="B70" s="3" t="str">
        <f>IF(Input!B70="","",Input!B70)</f>
        <v/>
      </c>
      <c r="C70" s="3" t="str">
        <f t="shared" si="6"/>
        <v/>
      </c>
      <c r="D70" s="6" t="str">
        <f t="shared" si="7"/>
        <v/>
      </c>
      <c r="E70" s="3" t="str">
        <f>IF(Input!E70="","",IF(Input!E70=Call!E$1,1,0))</f>
        <v/>
      </c>
      <c r="F70" s="3" t="str">
        <f>IF(Input!F70="","",IF(Input!F70=Call!F$1,1,0))</f>
        <v/>
      </c>
      <c r="G70" s="3" t="str">
        <f>IF(Input!G70="","",IF(Input!G70=Call!G$1,1,0))</f>
        <v/>
      </c>
      <c r="H70" s="3" t="str">
        <f>IF(Input!H70="","",IF(Input!H70=Call!H$1,1,0))</f>
        <v/>
      </c>
      <c r="I70" s="3" t="str">
        <f>IF(Input!I70="","",IF(Input!I70=Call!I$1,1,0))</f>
        <v/>
      </c>
      <c r="J70" s="3" t="str">
        <f>IF(Input!J70="","",IF(Input!J70=Call!J$1,1,0))</f>
        <v/>
      </c>
      <c r="K70" s="3" t="str">
        <f>IF(Input!K70="","",IF(Input!K70=Call!K$1,1,0))</f>
        <v/>
      </c>
      <c r="L70" s="3" t="str">
        <f>IF(Input!L70="","",IF(Input!L70=Call!L$1,1,0))</f>
        <v/>
      </c>
      <c r="M70" s="3" t="str">
        <f>IF(Input!M70="","",IF(Input!M70=Call!M$1,1,0))</f>
        <v/>
      </c>
      <c r="N70" s="3" t="str">
        <f>IF(Input!N70="","",IF(Input!N70=Call!N$1,1,0))</f>
        <v/>
      </c>
      <c r="O70" s="3" t="str">
        <f>IF(Input!O70="","",IF(Input!O70=Call!O$1,1,0))</f>
        <v/>
      </c>
      <c r="P70" s="3" t="str">
        <f>IF(Input!P70="","",IF(Input!P70=Call!P$1,1,0))</f>
        <v/>
      </c>
      <c r="Q70" s="3" t="str">
        <f>IF(Input!Q70="","",IF(Input!Q70=Call!Q$1,1,0))</f>
        <v/>
      </c>
      <c r="R70" s="3" t="str">
        <f>IF(Input!R70="","",IF(Input!R70=Call!R$1,1,0))</f>
        <v/>
      </c>
      <c r="S70" s="3" t="str">
        <f>IF(Input!S70="","",IF(Input!S70=Call!S$1,1,0))</f>
        <v/>
      </c>
      <c r="T70" s="3" t="str">
        <f>IF(Input!T70="","",IF(Input!T70=Call!T$1,1,0))</f>
        <v/>
      </c>
      <c r="U70" s="3" t="str">
        <f>IF(Input!U70="","",IF(Input!U70=Call!U$1,1,0))</f>
        <v/>
      </c>
      <c r="V70" s="3" t="str">
        <f>IF(Input!V70="","",IF(Input!V70=Call!V$1,1,0))</f>
        <v/>
      </c>
      <c r="W70" s="3" t="str">
        <f>IF(Input!W70="","",IF(Input!W70=Call!W$1,1,0))</f>
        <v/>
      </c>
      <c r="X70" s="3" t="str">
        <f>IF(Input!X70="","",IF(Input!X70=Call!X$1,1,0))</f>
        <v/>
      </c>
      <c r="Y70" s="3" t="str">
        <f>IF(Input!Y70="","",IF(Input!Y70=Call!Y$1,1,0))</f>
        <v/>
      </c>
      <c r="Z70" s="3" t="str">
        <f>IF(Input!Z70="","",IF(Input!Z70=Call!Z$1,1,0))</f>
        <v/>
      </c>
      <c r="AA70" s="3" t="str">
        <f>IF(Input!AA70="","",IF(Input!AA70=Call!AA$1,1,0))</f>
        <v/>
      </c>
      <c r="AB70" s="3" t="str">
        <f>IF(Input!AB70="","",IF(Input!AB70=Call!AB$1,1,0))</f>
        <v/>
      </c>
      <c r="AC70" s="3" t="str">
        <f>IF(Input!AC70="","",IF(Input!AC70=Call!AC$1,1,0))</f>
        <v/>
      </c>
      <c r="AD70" s="3" t="str">
        <f>IF(Input!AD70="","",IF(Input!AD70=Call!AD$1,1,0))</f>
        <v/>
      </c>
      <c r="AE70" s="3" t="str">
        <f>IF(Input!AE70="","",IF(Input!AE70=Call!AE$1,1,0))</f>
        <v/>
      </c>
      <c r="AF70" s="3" t="str">
        <f>IF(Input!AF70="","",IF(Input!AF70=Call!AF$1,1,0))</f>
        <v/>
      </c>
      <c r="AG70" s="3" t="str">
        <f>IF(Input!AG70="","",IF(Input!AG70=Call!AG$1,1,0))</f>
        <v/>
      </c>
      <c r="AH70" s="3" t="str">
        <f>IF(Input!AH70="","",IF(Input!AH70=Call!AH$1,1,0))</f>
        <v/>
      </c>
      <c r="AI70" t="str">
        <f t="shared" si="8"/>
        <v/>
      </c>
      <c r="AJ70" t="str">
        <f t="shared" si="9"/>
        <v/>
      </c>
    </row>
    <row r="71" spans="1:36" x14ac:dyDescent="0.25">
      <c r="A71" s="3">
        <v>68</v>
      </c>
      <c r="B71" s="3" t="str">
        <f>IF(Input!B71="","",Input!B71)</f>
        <v/>
      </c>
      <c r="C71" s="3" t="str">
        <f t="shared" si="6"/>
        <v/>
      </c>
      <c r="D71" s="6" t="str">
        <f t="shared" si="7"/>
        <v/>
      </c>
      <c r="E71" s="3" t="str">
        <f>IF(Input!E71="","",IF(Input!E71=Call!E$1,1,0))</f>
        <v/>
      </c>
      <c r="F71" s="3" t="str">
        <f>IF(Input!F71="","",IF(Input!F71=Call!F$1,1,0))</f>
        <v/>
      </c>
      <c r="G71" s="3" t="str">
        <f>IF(Input!G71="","",IF(Input!G71=Call!G$1,1,0))</f>
        <v/>
      </c>
      <c r="H71" s="3" t="str">
        <f>IF(Input!H71="","",IF(Input!H71=Call!H$1,1,0))</f>
        <v/>
      </c>
      <c r="I71" s="3" t="str">
        <f>IF(Input!I71="","",IF(Input!I71=Call!I$1,1,0))</f>
        <v/>
      </c>
      <c r="J71" s="3" t="str">
        <f>IF(Input!J71="","",IF(Input!J71=Call!J$1,1,0))</f>
        <v/>
      </c>
      <c r="K71" s="3" t="str">
        <f>IF(Input!K71="","",IF(Input!K71=Call!K$1,1,0))</f>
        <v/>
      </c>
      <c r="L71" s="3" t="str">
        <f>IF(Input!L71="","",IF(Input!L71=Call!L$1,1,0))</f>
        <v/>
      </c>
      <c r="M71" s="3" t="str">
        <f>IF(Input!M71="","",IF(Input!M71=Call!M$1,1,0))</f>
        <v/>
      </c>
      <c r="N71" s="3" t="str">
        <f>IF(Input!N71="","",IF(Input!N71=Call!N$1,1,0))</f>
        <v/>
      </c>
      <c r="O71" s="3" t="str">
        <f>IF(Input!O71="","",IF(Input!O71=Call!O$1,1,0))</f>
        <v/>
      </c>
      <c r="P71" s="3" t="str">
        <f>IF(Input!P71="","",IF(Input!P71=Call!P$1,1,0))</f>
        <v/>
      </c>
      <c r="Q71" s="3" t="str">
        <f>IF(Input!Q71="","",IF(Input!Q71=Call!Q$1,1,0))</f>
        <v/>
      </c>
      <c r="R71" s="3" t="str">
        <f>IF(Input!R71="","",IF(Input!R71=Call!R$1,1,0))</f>
        <v/>
      </c>
      <c r="S71" s="3" t="str">
        <f>IF(Input!S71="","",IF(Input!S71=Call!S$1,1,0))</f>
        <v/>
      </c>
      <c r="T71" s="3" t="str">
        <f>IF(Input!T71="","",IF(Input!T71=Call!T$1,1,0))</f>
        <v/>
      </c>
      <c r="U71" s="3" t="str">
        <f>IF(Input!U71="","",IF(Input!U71=Call!U$1,1,0))</f>
        <v/>
      </c>
      <c r="V71" s="3" t="str">
        <f>IF(Input!V71="","",IF(Input!V71=Call!V$1,1,0))</f>
        <v/>
      </c>
      <c r="W71" s="3" t="str">
        <f>IF(Input!W71="","",IF(Input!W71=Call!W$1,1,0))</f>
        <v/>
      </c>
      <c r="X71" s="3" t="str">
        <f>IF(Input!X71="","",IF(Input!X71=Call!X$1,1,0))</f>
        <v/>
      </c>
      <c r="Y71" s="3" t="str">
        <f>IF(Input!Y71="","",IF(Input!Y71=Call!Y$1,1,0))</f>
        <v/>
      </c>
      <c r="Z71" s="3" t="str">
        <f>IF(Input!Z71="","",IF(Input!Z71=Call!Z$1,1,0))</f>
        <v/>
      </c>
      <c r="AA71" s="3" t="str">
        <f>IF(Input!AA71="","",IF(Input!AA71=Call!AA$1,1,0))</f>
        <v/>
      </c>
      <c r="AB71" s="3" t="str">
        <f>IF(Input!AB71="","",IF(Input!AB71=Call!AB$1,1,0))</f>
        <v/>
      </c>
      <c r="AC71" s="3" t="str">
        <f>IF(Input!AC71="","",IF(Input!AC71=Call!AC$1,1,0))</f>
        <v/>
      </c>
      <c r="AD71" s="3" t="str">
        <f>IF(Input!AD71="","",IF(Input!AD71=Call!AD$1,1,0))</f>
        <v/>
      </c>
      <c r="AE71" s="3" t="str">
        <f>IF(Input!AE71="","",IF(Input!AE71=Call!AE$1,1,0))</f>
        <v/>
      </c>
      <c r="AF71" s="3" t="str">
        <f>IF(Input!AF71="","",IF(Input!AF71=Call!AF$1,1,0))</f>
        <v/>
      </c>
      <c r="AG71" s="3" t="str">
        <f>IF(Input!AG71="","",IF(Input!AG71=Call!AG$1,1,0))</f>
        <v/>
      </c>
      <c r="AH71" s="3" t="str">
        <f>IF(Input!AH71="","",IF(Input!AH71=Call!AH$1,1,0))</f>
        <v/>
      </c>
      <c r="AI71" t="str">
        <f t="shared" si="8"/>
        <v/>
      </c>
      <c r="AJ71" t="str">
        <f t="shared" si="9"/>
        <v/>
      </c>
    </row>
    <row r="72" spans="1:36" x14ac:dyDescent="0.25">
      <c r="A72" s="3">
        <v>69</v>
      </c>
      <c r="B72" s="3" t="str">
        <f>IF(Input!B72="","",Input!B72)</f>
        <v/>
      </c>
      <c r="C72" s="3" t="str">
        <f t="shared" si="6"/>
        <v/>
      </c>
      <c r="D72" s="6" t="str">
        <f t="shared" si="7"/>
        <v/>
      </c>
      <c r="E72" s="3" t="str">
        <f>IF(Input!E72="","",IF(Input!E72=Call!E$1,1,0))</f>
        <v/>
      </c>
      <c r="F72" s="3" t="str">
        <f>IF(Input!F72="","",IF(Input!F72=Call!F$1,1,0))</f>
        <v/>
      </c>
      <c r="G72" s="3" t="str">
        <f>IF(Input!G72="","",IF(Input!G72=Call!G$1,1,0))</f>
        <v/>
      </c>
      <c r="H72" s="3" t="str">
        <f>IF(Input!H72="","",IF(Input!H72=Call!H$1,1,0))</f>
        <v/>
      </c>
      <c r="I72" s="3" t="str">
        <f>IF(Input!I72="","",IF(Input!I72=Call!I$1,1,0))</f>
        <v/>
      </c>
      <c r="J72" s="3" t="str">
        <f>IF(Input!J72="","",IF(Input!J72=Call!J$1,1,0))</f>
        <v/>
      </c>
      <c r="K72" s="3" t="str">
        <f>IF(Input!K72="","",IF(Input!K72=Call!K$1,1,0))</f>
        <v/>
      </c>
      <c r="L72" s="3" t="str">
        <f>IF(Input!L72="","",IF(Input!L72=Call!L$1,1,0))</f>
        <v/>
      </c>
      <c r="M72" s="3" t="str">
        <f>IF(Input!M72="","",IF(Input!M72=Call!M$1,1,0))</f>
        <v/>
      </c>
      <c r="N72" s="3" t="str">
        <f>IF(Input!N72="","",IF(Input!N72=Call!N$1,1,0))</f>
        <v/>
      </c>
      <c r="O72" s="3" t="str">
        <f>IF(Input!O72="","",IF(Input!O72=Call!O$1,1,0))</f>
        <v/>
      </c>
      <c r="P72" s="3" t="str">
        <f>IF(Input!P72="","",IF(Input!P72=Call!P$1,1,0))</f>
        <v/>
      </c>
      <c r="Q72" s="3" t="str">
        <f>IF(Input!Q72="","",IF(Input!Q72=Call!Q$1,1,0))</f>
        <v/>
      </c>
      <c r="R72" s="3" t="str">
        <f>IF(Input!R72="","",IF(Input!R72=Call!R$1,1,0))</f>
        <v/>
      </c>
      <c r="S72" s="3" t="str">
        <f>IF(Input!S72="","",IF(Input!S72=Call!S$1,1,0))</f>
        <v/>
      </c>
      <c r="T72" s="3" t="str">
        <f>IF(Input!T72="","",IF(Input!T72=Call!T$1,1,0))</f>
        <v/>
      </c>
      <c r="U72" s="3" t="str">
        <f>IF(Input!U72="","",IF(Input!U72=Call!U$1,1,0))</f>
        <v/>
      </c>
      <c r="V72" s="3" t="str">
        <f>IF(Input!V72="","",IF(Input!V72=Call!V$1,1,0))</f>
        <v/>
      </c>
      <c r="W72" s="3" t="str">
        <f>IF(Input!W72="","",IF(Input!W72=Call!W$1,1,0))</f>
        <v/>
      </c>
      <c r="X72" s="3" t="str">
        <f>IF(Input!X72="","",IF(Input!X72=Call!X$1,1,0))</f>
        <v/>
      </c>
      <c r="Y72" s="3" t="str">
        <f>IF(Input!Y72="","",IF(Input!Y72=Call!Y$1,1,0))</f>
        <v/>
      </c>
      <c r="Z72" s="3" t="str">
        <f>IF(Input!Z72="","",IF(Input!Z72=Call!Z$1,1,0))</f>
        <v/>
      </c>
      <c r="AA72" s="3" t="str">
        <f>IF(Input!AA72="","",IF(Input!AA72=Call!AA$1,1,0))</f>
        <v/>
      </c>
      <c r="AB72" s="3" t="str">
        <f>IF(Input!AB72="","",IF(Input!AB72=Call!AB$1,1,0))</f>
        <v/>
      </c>
      <c r="AC72" s="3" t="str">
        <f>IF(Input!AC72="","",IF(Input!AC72=Call!AC$1,1,0))</f>
        <v/>
      </c>
      <c r="AD72" s="3" t="str">
        <f>IF(Input!AD72="","",IF(Input!AD72=Call!AD$1,1,0))</f>
        <v/>
      </c>
      <c r="AE72" s="3" t="str">
        <f>IF(Input!AE72="","",IF(Input!AE72=Call!AE$1,1,0))</f>
        <v/>
      </c>
      <c r="AF72" s="3" t="str">
        <f>IF(Input!AF72="","",IF(Input!AF72=Call!AF$1,1,0))</f>
        <v/>
      </c>
      <c r="AG72" s="3" t="str">
        <f>IF(Input!AG72="","",IF(Input!AG72=Call!AG$1,1,0))</f>
        <v/>
      </c>
      <c r="AH72" s="3" t="str">
        <f>IF(Input!AH72="","",IF(Input!AH72=Call!AH$1,1,0))</f>
        <v/>
      </c>
      <c r="AI72" t="str">
        <f t="shared" si="8"/>
        <v/>
      </c>
      <c r="AJ72" t="str">
        <f t="shared" si="9"/>
        <v/>
      </c>
    </row>
    <row r="73" spans="1:36" x14ac:dyDescent="0.25">
      <c r="A73" s="3">
        <v>70</v>
      </c>
      <c r="B73" s="3" t="str">
        <f>IF(Input!B73="","",Input!B73)</f>
        <v/>
      </c>
      <c r="C73" s="3" t="str">
        <f t="shared" si="6"/>
        <v/>
      </c>
      <c r="D73" s="6" t="str">
        <f t="shared" si="7"/>
        <v/>
      </c>
      <c r="E73" s="3" t="str">
        <f>IF(Input!E73="","",IF(Input!E73=Call!E$1,1,0))</f>
        <v/>
      </c>
      <c r="F73" s="3" t="str">
        <f>IF(Input!F73="","",IF(Input!F73=Call!F$1,1,0))</f>
        <v/>
      </c>
      <c r="G73" s="3" t="str">
        <f>IF(Input!G73="","",IF(Input!G73=Call!G$1,1,0))</f>
        <v/>
      </c>
      <c r="H73" s="3" t="str">
        <f>IF(Input!H73="","",IF(Input!H73=Call!H$1,1,0))</f>
        <v/>
      </c>
      <c r="I73" s="3" t="str">
        <f>IF(Input!I73="","",IF(Input!I73=Call!I$1,1,0))</f>
        <v/>
      </c>
      <c r="J73" s="3" t="str">
        <f>IF(Input!J73="","",IF(Input!J73=Call!J$1,1,0))</f>
        <v/>
      </c>
      <c r="K73" s="3" t="str">
        <f>IF(Input!K73="","",IF(Input!K73=Call!K$1,1,0))</f>
        <v/>
      </c>
      <c r="L73" s="3" t="str">
        <f>IF(Input!L73="","",IF(Input!L73=Call!L$1,1,0))</f>
        <v/>
      </c>
      <c r="M73" s="3" t="str">
        <f>IF(Input!M73="","",IF(Input!M73=Call!M$1,1,0))</f>
        <v/>
      </c>
      <c r="N73" s="3" t="str">
        <f>IF(Input!N73="","",IF(Input!N73=Call!N$1,1,0))</f>
        <v/>
      </c>
      <c r="O73" s="3" t="str">
        <f>IF(Input!O73="","",IF(Input!O73=Call!O$1,1,0))</f>
        <v/>
      </c>
      <c r="P73" s="3" t="str">
        <f>IF(Input!P73="","",IF(Input!P73=Call!P$1,1,0))</f>
        <v/>
      </c>
      <c r="Q73" s="3" t="str">
        <f>IF(Input!Q73="","",IF(Input!Q73=Call!Q$1,1,0))</f>
        <v/>
      </c>
      <c r="R73" s="3" t="str">
        <f>IF(Input!R73="","",IF(Input!R73=Call!R$1,1,0))</f>
        <v/>
      </c>
      <c r="S73" s="3" t="str">
        <f>IF(Input!S73="","",IF(Input!S73=Call!S$1,1,0))</f>
        <v/>
      </c>
      <c r="T73" s="3" t="str">
        <f>IF(Input!T73="","",IF(Input!T73=Call!T$1,1,0))</f>
        <v/>
      </c>
      <c r="U73" s="3" t="str">
        <f>IF(Input!U73="","",IF(Input!U73=Call!U$1,1,0))</f>
        <v/>
      </c>
      <c r="V73" s="3" t="str">
        <f>IF(Input!V73="","",IF(Input!V73=Call!V$1,1,0))</f>
        <v/>
      </c>
      <c r="W73" s="3" t="str">
        <f>IF(Input!W73="","",IF(Input!W73=Call!W$1,1,0))</f>
        <v/>
      </c>
      <c r="X73" s="3" t="str">
        <f>IF(Input!X73="","",IF(Input!X73=Call!X$1,1,0))</f>
        <v/>
      </c>
      <c r="Y73" s="3" t="str">
        <f>IF(Input!Y73="","",IF(Input!Y73=Call!Y$1,1,0))</f>
        <v/>
      </c>
      <c r="Z73" s="3" t="str">
        <f>IF(Input!Z73="","",IF(Input!Z73=Call!Z$1,1,0))</f>
        <v/>
      </c>
      <c r="AA73" s="3" t="str">
        <f>IF(Input!AA73="","",IF(Input!AA73=Call!AA$1,1,0))</f>
        <v/>
      </c>
      <c r="AB73" s="3" t="str">
        <f>IF(Input!AB73="","",IF(Input!AB73=Call!AB$1,1,0))</f>
        <v/>
      </c>
      <c r="AC73" s="3" t="str">
        <f>IF(Input!AC73="","",IF(Input!AC73=Call!AC$1,1,0))</f>
        <v/>
      </c>
      <c r="AD73" s="3" t="str">
        <f>IF(Input!AD73="","",IF(Input!AD73=Call!AD$1,1,0))</f>
        <v/>
      </c>
      <c r="AE73" s="3" t="str">
        <f>IF(Input!AE73="","",IF(Input!AE73=Call!AE$1,1,0))</f>
        <v/>
      </c>
      <c r="AF73" s="3" t="str">
        <f>IF(Input!AF73="","",IF(Input!AF73=Call!AF$1,1,0))</f>
        <v/>
      </c>
      <c r="AG73" s="3" t="str">
        <f>IF(Input!AG73="","",IF(Input!AG73=Call!AG$1,1,0))</f>
        <v/>
      </c>
      <c r="AH73" s="3" t="str">
        <f>IF(Input!AH73="","",IF(Input!AH73=Call!AH$1,1,0))</f>
        <v/>
      </c>
      <c r="AI73" t="str">
        <f t="shared" si="8"/>
        <v/>
      </c>
      <c r="AJ73" t="str">
        <f t="shared" si="9"/>
        <v/>
      </c>
    </row>
    <row r="74" spans="1:36" x14ac:dyDescent="0.25">
      <c r="A74" s="3">
        <v>71</v>
      </c>
      <c r="B74" s="3" t="str">
        <f>IF(Input!B74="","",Input!B74)</f>
        <v/>
      </c>
      <c r="C74" s="3" t="str">
        <f t="shared" si="6"/>
        <v/>
      </c>
      <c r="D74" s="6" t="str">
        <f t="shared" si="7"/>
        <v/>
      </c>
      <c r="E74" s="3" t="str">
        <f>IF(Input!E74="","",IF(Input!E74=Call!E$1,1,0))</f>
        <v/>
      </c>
      <c r="F74" s="3" t="str">
        <f>IF(Input!F74="","",IF(Input!F74=Call!F$1,1,0))</f>
        <v/>
      </c>
      <c r="G74" s="3" t="str">
        <f>IF(Input!G74="","",IF(Input!G74=Call!G$1,1,0))</f>
        <v/>
      </c>
      <c r="H74" s="3" t="str">
        <f>IF(Input!H74="","",IF(Input!H74=Call!H$1,1,0))</f>
        <v/>
      </c>
      <c r="I74" s="3" t="str">
        <f>IF(Input!I74="","",IF(Input!I74=Call!I$1,1,0))</f>
        <v/>
      </c>
      <c r="J74" s="3" t="str">
        <f>IF(Input!J74="","",IF(Input!J74=Call!J$1,1,0))</f>
        <v/>
      </c>
      <c r="K74" s="3" t="str">
        <f>IF(Input!K74="","",IF(Input!K74=Call!K$1,1,0))</f>
        <v/>
      </c>
      <c r="L74" s="3" t="str">
        <f>IF(Input!L74="","",IF(Input!L74=Call!L$1,1,0))</f>
        <v/>
      </c>
      <c r="M74" s="3" t="str">
        <f>IF(Input!M74="","",IF(Input!M74=Call!M$1,1,0))</f>
        <v/>
      </c>
      <c r="N74" s="3" t="str">
        <f>IF(Input!N74="","",IF(Input!N74=Call!N$1,1,0))</f>
        <v/>
      </c>
      <c r="O74" s="3" t="str">
        <f>IF(Input!O74="","",IF(Input!O74=Call!O$1,1,0))</f>
        <v/>
      </c>
      <c r="P74" s="3" t="str">
        <f>IF(Input!P74="","",IF(Input!P74=Call!P$1,1,0))</f>
        <v/>
      </c>
      <c r="Q74" s="3" t="str">
        <f>IF(Input!Q74="","",IF(Input!Q74=Call!Q$1,1,0))</f>
        <v/>
      </c>
      <c r="R74" s="3" t="str">
        <f>IF(Input!R74="","",IF(Input!R74=Call!R$1,1,0))</f>
        <v/>
      </c>
      <c r="S74" s="3" t="str">
        <f>IF(Input!S74="","",IF(Input!S74=Call!S$1,1,0))</f>
        <v/>
      </c>
      <c r="T74" s="3" t="str">
        <f>IF(Input!T74="","",IF(Input!T74=Call!T$1,1,0))</f>
        <v/>
      </c>
      <c r="U74" s="3" t="str">
        <f>IF(Input!U74="","",IF(Input!U74=Call!U$1,1,0))</f>
        <v/>
      </c>
      <c r="V74" s="3" t="str">
        <f>IF(Input!V74="","",IF(Input!V74=Call!V$1,1,0))</f>
        <v/>
      </c>
      <c r="W74" s="3" t="str">
        <f>IF(Input!W74="","",IF(Input!W74=Call!W$1,1,0))</f>
        <v/>
      </c>
      <c r="X74" s="3" t="str">
        <f>IF(Input!X74="","",IF(Input!X74=Call!X$1,1,0))</f>
        <v/>
      </c>
      <c r="Y74" s="3" t="str">
        <f>IF(Input!Y74="","",IF(Input!Y74=Call!Y$1,1,0))</f>
        <v/>
      </c>
      <c r="Z74" s="3" t="str">
        <f>IF(Input!Z74="","",IF(Input!Z74=Call!Z$1,1,0))</f>
        <v/>
      </c>
      <c r="AA74" s="3" t="str">
        <f>IF(Input!AA74="","",IF(Input!AA74=Call!AA$1,1,0))</f>
        <v/>
      </c>
      <c r="AB74" s="3" t="str">
        <f>IF(Input!AB74="","",IF(Input!AB74=Call!AB$1,1,0))</f>
        <v/>
      </c>
      <c r="AC74" s="3" t="str">
        <f>IF(Input!AC74="","",IF(Input!AC74=Call!AC$1,1,0))</f>
        <v/>
      </c>
      <c r="AD74" s="3" t="str">
        <f>IF(Input!AD74="","",IF(Input!AD74=Call!AD$1,1,0))</f>
        <v/>
      </c>
      <c r="AE74" s="3" t="str">
        <f>IF(Input!AE74="","",IF(Input!AE74=Call!AE$1,1,0))</f>
        <v/>
      </c>
      <c r="AF74" s="3" t="str">
        <f>IF(Input!AF74="","",IF(Input!AF74=Call!AF$1,1,0))</f>
        <v/>
      </c>
      <c r="AG74" s="3" t="str">
        <f>IF(Input!AG74="","",IF(Input!AG74=Call!AG$1,1,0))</f>
        <v/>
      </c>
      <c r="AH74" s="3" t="str">
        <f>IF(Input!AH74="","",IF(Input!AH74=Call!AH$1,1,0))</f>
        <v/>
      </c>
      <c r="AI74" t="str">
        <f t="shared" si="8"/>
        <v/>
      </c>
      <c r="AJ74" t="str">
        <f t="shared" si="9"/>
        <v/>
      </c>
    </row>
    <row r="75" spans="1:36" x14ac:dyDescent="0.25">
      <c r="A75" s="3">
        <v>72</v>
      </c>
      <c r="B75" s="3" t="str">
        <f>IF(Input!B75="","",Input!B75)</f>
        <v/>
      </c>
      <c r="C75" s="3" t="str">
        <f t="shared" si="6"/>
        <v/>
      </c>
      <c r="D75" s="6" t="str">
        <f t="shared" si="7"/>
        <v/>
      </c>
      <c r="E75" s="3" t="str">
        <f>IF(Input!E75="","",IF(Input!E75=Call!E$1,1,0))</f>
        <v/>
      </c>
      <c r="F75" s="3" t="str">
        <f>IF(Input!F75="","",IF(Input!F75=Call!F$1,1,0))</f>
        <v/>
      </c>
      <c r="G75" s="3" t="str">
        <f>IF(Input!G75="","",IF(Input!G75=Call!G$1,1,0))</f>
        <v/>
      </c>
      <c r="H75" s="3" t="str">
        <f>IF(Input!H75="","",IF(Input!H75=Call!H$1,1,0))</f>
        <v/>
      </c>
      <c r="I75" s="3" t="str">
        <f>IF(Input!I75="","",IF(Input!I75=Call!I$1,1,0))</f>
        <v/>
      </c>
      <c r="J75" s="3" t="str">
        <f>IF(Input!J75="","",IF(Input!J75=Call!J$1,1,0))</f>
        <v/>
      </c>
      <c r="K75" s="3" t="str">
        <f>IF(Input!K75="","",IF(Input!K75=Call!K$1,1,0))</f>
        <v/>
      </c>
      <c r="L75" s="3" t="str">
        <f>IF(Input!L75="","",IF(Input!L75=Call!L$1,1,0))</f>
        <v/>
      </c>
      <c r="M75" s="3" t="str">
        <f>IF(Input!M75="","",IF(Input!M75=Call!M$1,1,0))</f>
        <v/>
      </c>
      <c r="N75" s="3" t="str">
        <f>IF(Input!N75="","",IF(Input!N75=Call!N$1,1,0))</f>
        <v/>
      </c>
      <c r="O75" s="3" t="str">
        <f>IF(Input!O75="","",IF(Input!O75=Call!O$1,1,0))</f>
        <v/>
      </c>
      <c r="P75" s="3" t="str">
        <f>IF(Input!P75="","",IF(Input!P75=Call!P$1,1,0))</f>
        <v/>
      </c>
      <c r="Q75" s="3" t="str">
        <f>IF(Input!Q75="","",IF(Input!Q75=Call!Q$1,1,0))</f>
        <v/>
      </c>
      <c r="R75" s="3" t="str">
        <f>IF(Input!R75="","",IF(Input!R75=Call!R$1,1,0))</f>
        <v/>
      </c>
      <c r="S75" s="3" t="str">
        <f>IF(Input!S75="","",IF(Input!S75=Call!S$1,1,0))</f>
        <v/>
      </c>
      <c r="T75" s="3" t="str">
        <f>IF(Input!T75="","",IF(Input!T75=Call!T$1,1,0))</f>
        <v/>
      </c>
      <c r="U75" s="3" t="str">
        <f>IF(Input!U75="","",IF(Input!U75=Call!U$1,1,0))</f>
        <v/>
      </c>
      <c r="V75" s="3" t="str">
        <f>IF(Input!V75="","",IF(Input!V75=Call!V$1,1,0))</f>
        <v/>
      </c>
      <c r="W75" s="3" t="str">
        <f>IF(Input!W75="","",IF(Input!W75=Call!W$1,1,0))</f>
        <v/>
      </c>
      <c r="X75" s="3" t="str">
        <f>IF(Input!X75="","",IF(Input!X75=Call!X$1,1,0))</f>
        <v/>
      </c>
      <c r="Y75" s="3" t="str">
        <f>IF(Input!Y75="","",IF(Input!Y75=Call!Y$1,1,0))</f>
        <v/>
      </c>
      <c r="Z75" s="3" t="str">
        <f>IF(Input!Z75="","",IF(Input!Z75=Call!Z$1,1,0))</f>
        <v/>
      </c>
      <c r="AA75" s="3" t="str">
        <f>IF(Input!AA75="","",IF(Input!AA75=Call!AA$1,1,0))</f>
        <v/>
      </c>
      <c r="AB75" s="3" t="str">
        <f>IF(Input!AB75="","",IF(Input!AB75=Call!AB$1,1,0))</f>
        <v/>
      </c>
      <c r="AC75" s="3" t="str">
        <f>IF(Input!AC75="","",IF(Input!AC75=Call!AC$1,1,0))</f>
        <v/>
      </c>
      <c r="AD75" s="3" t="str">
        <f>IF(Input!AD75="","",IF(Input!AD75=Call!AD$1,1,0))</f>
        <v/>
      </c>
      <c r="AE75" s="3" t="str">
        <f>IF(Input!AE75="","",IF(Input!AE75=Call!AE$1,1,0))</f>
        <v/>
      </c>
      <c r="AF75" s="3" t="str">
        <f>IF(Input!AF75="","",IF(Input!AF75=Call!AF$1,1,0))</f>
        <v/>
      </c>
      <c r="AG75" s="3" t="str">
        <f>IF(Input!AG75="","",IF(Input!AG75=Call!AG$1,1,0))</f>
        <v/>
      </c>
      <c r="AH75" s="3" t="str">
        <f>IF(Input!AH75="","",IF(Input!AH75=Call!AH$1,1,0))</f>
        <v/>
      </c>
      <c r="AI75" t="str">
        <f t="shared" si="8"/>
        <v/>
      </c>
      <c r="AJ75" t="str">
        <f t="shared" si="9"/>
        <v/>
      </c>
    </row>
    <row r="76" spans="1:36" x14ac:dyDescent="0.25">
      <c r="A76" s="3">
        <v>73</v>
      </c>
      <c r="B76" s="3" t="str">
        <f>IF(Input!B76="","",Input!B76)</f>
        <v/>
      </c>
      <c r="C76" s="3" t="str">
        <f t="shared" si="6"/>
        <v/>
      </c>
      <c r="D76" s="6" t="str">
        <f t="shared" si="7"/>
        <v/>
      </c>
      <c r="E76" s="3" t="str">
        <f>IF(Input!E76="","",IF(Input!E76=Call!E$1,1,0))</f>
        <v/>
      </c>
      <c r="F76" s="3" t="str">
        <f>IF(Input!F76="","",IF(Input!F76=Call!F$1,1,0))</f>
        <v/>
      </c>
      <c r="G76" s="3" t="str">
        <f>IF(Input!G76="","",IF(Input!G76=Call!G$1,1,0))</f>
        <v/>
      </c>
      <c r="H76" s="3" t="str">
        <f>IF(Input!H76="","",IF(Input!H76=Call!H$1,1,0))</f>
        <v/>
      </c>
      <c r="I76" s="3" t="str">
        <f>IF(Input!I76="","",IF(Input!I76=Call!I$1,1,0))</f>
        <v/>
      </c>
      <c r="J76" s="3" t="str">
        <f>IF(Input!J76="","",IF(Input!J76=Call!J$1,1,0))</f>
        <v/>
      </c>
      <c r="K76" s="3" t="str">
        <f>IF(Input!K76="","",IF(Input!K76=Call!K$1,1,0))</f>
        <v/>
      </c>
      <c r="L76" s="3" t="str">
        <f>IF(Input!L76="","",IF(Input!L76=Call!L$1,1,0))</f>
        <v/>
      </c>
      <c r="M76" s="3" t="str">
        <f>IF(Input!M76="","",IF(Input!M76=Call!M$1,1,0))</f>
        <v/>
      </c>
      <c r="N76" s="3" t="str">
        <f>IF(Input!N76="","",IF(Input!N76=Call!N$1,1,0))</f>
        <v/>
      </c>
      <c r="O76" s="3" t="str">
        <f>IF(Input!O76="","",IF(Input!O76=Call!O$1,1,0))</f>
        <v/>
      </c>
      <c r="P76" s="3" t="str">
        <f>IF(Input!P76="","",IF(Input!P76=Call!P$1,1,0))</f>
        <v/>
      </c>
      <c r="Q76" s="3" t="str">
        <f>IF(Input!Q76="","",IF(Input!Q76=Call!Q$1,1,0))</f>
        <v/>
      </c>
      <c r="R76" s="3" t="str">
        <f>IF(Input!R76="","",IF(Input!R76=Call!R$1,1,0))</f>
        <v/>
      </c>
      <c r="S76" s="3" t="str">
        <f>IF(Input!S76="","",IF(Input!S76=Call!S$1,1,0))</f>
        <v/>
      </c>
      <c r="T76" s="3" t="str">
        <f>IF(Input!T76="","",IF(Input!T76=Call!T$1,1,0))</f>
        <v/>
      </c>
      <c r="U76" s="3" t="str">
        <f>IF(Input!U76="","",IF(Input!U76=Call!U$1,1,0))</f>
        <v/>
      </c>
      <c r="V76" s="3" t="str">
        <f>IF(Input!V76="","",IF(Input!V76=Call!V$1,1,0))</f>
        <v/>
      </c>
      <c r="W76" s="3" t="str">
        <f>IF(Input!W76="","",IF(Input!W76=Call!W$1,1,0))</f>
        <v/>
      </c>
      <c r="X76" s="3" t="str">
        <f>IF(Input!X76="","",IF(Input!X76=Call!X$1,1,0))</f>
        <v/>
      </c>
      <c r="Y76" s="3" t="str">
        <f>IF(Input!Y76="","",IF(Input!Y76=Call!Y$1,1,0))</f>
        <v/>
      </c>
      <c r="Z76" s="3" t="str">
        <f>IF(Input!Z76="","",IF(Input!Z76=Call!Z$1,1,0))</f>
        <v/>
      </c>
      <c r="AA76" s="3" t="str">
        <f>IF(Input!AA76="","",IF(Input!AA76=Call!AA$1,1,0))</f>
        <v/>
      </c>
      <c r="AB76" s="3" t="str">
        <f>IF(Input!AB76="","",IF(Input!AB76=Call!AB$1,1,0))</f>
        <v/>
      </c>
      <c r="AC76" s="3" t="str">
        <f>IF(Input!AC76="","",IF(Input!AC76=Call!AC$1,1,0))</f>
        <v/>
      </c>
      <c r="AD76" s="3" t="str">
        <f>IF(Input!AD76="","",IF(Input!AD76=Call!AD$1,1,0))</f>
        <v/>
      </c>
      <c r="AE76" s="3" t="str">
        <f>IF(Input!AE76="","",IF(Input!AE76=Call!AE$1,1,0))</f>
        <v/>
      </c>
      <c r="AF76" s="3" t="str">
        <f>IF(Input!AF76="","",IF(Input!AF76=Call!AF$1,1,0))</f>
        <v/>
      </c>
      <c r="AG76" s="3" t="str">
        <f>IF(Input!AG76="","",IF(Input!AG76=Call!AG$1,1,0))</f>
        <v/>
      </c>
      <c r="AH76" s="3" t="str">
        <f>IF(Input!AH76="","",IF(Input!AH76=Call!AH$1,1,0))</f>
        <v/>
      </c>
      <c r="AI76" t="str">
        <f t="shared" si="8"/>
        <v/>
      </c>
      <c r="AJ76" t="str">
        <f t="shared" si="9"/>
        <v/>
      </c>
    </row>
    <row r="77" spans="1:36" x14ac:dyDescent="0.25">
      <c r="A77" s="3">
        <v>74</v>
      </c>
      <c r="B77" s="3" t="str">
        <f>IF(Input!B77="","",Input!B77)</f>
        <v/>
      </c>
      <c r="C77" s="3" t="str">
        <f t="shared" si="6"/>
        <v/>
      </c>
      <c r="D77" s="6" t="str">
        <f t="shared" si="7"/>
        <v/>
      </c>
      <c r="E77" s="3" t="str">
        <f>IF(Input!E77="","",IF(Input!E77=Call!E$1,1,0))</f>
        <v/>
      </c>
      <c r="F77" s="3" t="str">
        <f>IF(Input!F77="","",IF(Input!F77=Call!F$1,1,0))</f>
        <v/>
      </c>
      <c r="G77" s="3" t="str">
        <f>IF(Input!G77="","",IF(Input!G77=Call!G$1,1,0))</f>
        <v/>
      </c>
      <c r="H77" s="3" t="str">
        <f>IF(Input!H77="","",IF(Input!H77=Call!H$1,1,0))</f>
        <v/>
      </c>
      <c r="I77" s="3" t="str">
        <f>IF(Input!I77="","",IF(Input!I77=Call!I$1,1,0))</f>
        <v/>
      </c>
      <c r="J77" s="3" t="str">
        <f>IF(Input!J77="","",IF(Input!J77=Call!J$1,1,0))</f>
        <v/>
      </c>
      <c r="K77" s="3" t="str">
        <f>IF(Input!K77="","",IF(Input!K77=Call!K$1,1,0))</f>
        <v/>
      </c>
      <c r="L77" s="3" t="str">
        <f>IF(Input!L77="","",IF(Input!L77=Call!L$1,1,0))</f>
        <v/>
      </c>
      <c r="M77" s="3" t="str">
        <f>IF(Input!M77="","",IF(Input!M77=Call!M$1,1,0))</f>
        <v/>
      </c>
      <c r="N77" s="3" t="str">
        <f>IF(Input!N77="","",IF(Input!N77=Call!N$1,1,0))</f>
        <v/>
      </c>
      <c r="O77" s="3" t="str">
        <f>IF(Input!O77="","",IF(Input!O77=Call!O$1,1,0))</f>
        <v/>
      </c>
      <c r="P77" s="3" t="str">
        <f>IF(Input!P77="","",IF(Input!P77=Call!P$1,1,0))</f>
        <v/>
      </c>
      <c r="Q77" s="3" t="str">
        <f>IF(Input!Q77="","",IF(Input!Q77=Call!Q$1,1,0))</f>
        <v/>
      </c>
      <c r="R77" s="3" t="str">
        <f>IF(Input!R77="","",IF(Input!R77=Call!R$1,1,0))</f>
        <v/>
      </c>
      <c r="S77" s="3" t="str">
        <f>IF(Input!S77="","",IF(Input!S77=Call!S$1,1,0))</f>
        <v/>
      </c>
      <c r="T77" s="3" t="str">
        <f>IF(Input!T77="","",IF(Input!T77=Call!T$1,1,0))</f>
        <v/>
      </c>
      <c r="U77" s="3" t="str">
        <f>IF(Input!U77="","",IF(Input!U77=Call!U$1,1,0))</f>
        <v/>
      </c>
      <c r="V77" s="3" t="str">
        <f>IF(Input!V77="","",IF(Input!V77=Call!V$1,1,0))</f>
        <v/>
      </c>
      <c r="W77" s="3" t="str">
        <f>IF(Input!W77="","",IF(Input!W77=Call!W$1,1,0))</f>
        <v/>
      </c>
      <c r="X77" s="3" t="str">
        <f>IF(Input!X77="","",IF(Input!X77=Call!X$1,1,0))</f>
        <v/>
      </c>
      <c r="Y77" s="3" t="str">
        <f>IF(Input!Y77="","",IF(Input!Y77=Call!Y$1,1,0))</f>
        <v/>
      </c>
      <c r="Z77" s="3" t="str">
        <f>IF(Input!Z77="","",IF(Input!Z77=Call!Z$1,1,0))</f>
        <v/>
      </c>
      <c r="AA77" s="3" t="str">
        <f>IF(Input!AA77="","",IF(Input!AA77=Call!AA$1,1,0))</f>
        <v/>
      </c>
      <c r="AB77" s="3" t="str">
        <f>IF(Input!AB77="","",IF(Input!AB77=Call!AB$1,1,0))</f>
        <v/>
      </c>
      <c r="AC77" s="3" t="str">
        <f>IF(Input!AC77="","",IF(Input!AC77=Call!AC$1,1,0))</f>
        <v/>
      </c>
      <c r="AD77" s="3" t="str">
        <f>IF(Input!AD77="","",IF(Input!AD77=Call!AD$1,1,0))</f>
        <v/>
      </c>
      <c r="AE77" s="3" t="str">
        <f>IF(Input!AE77="","",IF(Input!AE77=Call!AE$1,1,0))</f>
        <v/>
      </c>
      <c r="AF77" s="3" t="str">
        <f>IF(Input!AF77="","",IF(Input!AF77=Call!AF$1,1,0))</f>
        <v/>
      </c>
      <c r="AG77" s="3" t="str">
        <f>IF(Input!AG77="","",IF(Input!AG77=Call!AG$1,1,0))</f>
        <v/>
      </c>
      <c r="AH77" s="3" t="str">
        <f>IF(Input!AH77="","",IF(Input!AH77=Call!AH$1,1,0))</f>
        <v/>
      </c>
      <c r="AI77" t="str">
        <f t="shared" si="8"/>
        <v/>
      </c>
      <c r="AJ77" t="str">
        <f t="shared" si="9"/>
        <v/>
      </c>
    </row>
    <row r="78" spans="1:36" x14ac:dyDescent="0.25">
      <c r="A78" s="3">
        <v>75</v>
      </c>
      <c r="B78" s="3" t="str">
        <f>IF(Input!B78="","",Input!B78)</f>
        <v/>
      </c>
      <c r="C78" s="3" t="str">
        <f t="shared" si="6"/>
        <v/>
      </c>
      <c r="D78" s="6" t="str">
        <f t="shared" si="7"/>
        <v/>
      </c>
      <c r="E78" s="3" t="str">
        <f>IF(Input!E78="","",IF(Input!E78=Call!E$1,1,0))</f>
        <v/>
      </c>
      <c r="F78" s="3" t="str">
        <f>IF(Input!F78="","",IF(Input!F78=Call!F$1,1,0))</f>
        <v/>
      </c>
      <c r="G78" s="3" t="str">
        <f>IF(Input!G78="","",IF(Input!G78=Call!G$1,1,0))</f>
        <v/>
      </c>
      <c r="H78" s="3" t="str">
        <f>IF(Input!H78="","",IF(Input!H78=Call!H$1,1,0))</f>
        <v/>
      </c>
      <c r="I78" s="3" t="str">
        <f>IF(Input!I78="","",IF(Input!I78=Call!I$1,1,0))</f>
        <v/>
      </c>
      <c r="J78" s="3" t="str">
        <f>IF(Input!J78="","",IF(Input!J78=Call!J$1,1,0))</f>
        <v/>
      </c>
      <c r="K78" s="3" t="str">
        <f>IF(Input!K78="","",IF(Input!K78=Call!K$1,1,0))</f>
        <v/>
      </c>
      <c r="L78" s="3" t="str">
        <f>IF(Input!L78="","",IF(Input!L78=Call!L$1,1,0))</f>
        <v/>
      </c>
      <c r="M78" s="3" t="str">
        <f>IF(Input!M78="","",IF(Input!M78=Call!M$1,1,0))</f>
        <v/>
      </c>
      <c r="N78" s="3" t="str">
        <f>IF(Input!N78="","",IF(Input!N78=Call!N$1,1,0))</f>
        <v/>
      </c>
      <c r="O78" s="3" t="str">
        <f>IF(Input!O78="","",IF(Input!O78=Call!O$1,1,0))</f>
        <v/>
      </c>
      <c r="P78" s="3" t="str">
        <f>IF(Input!P78="","",IF(Input!P78=Call!P$1,1,0))</f>
        <v/>
      </c>
      <c r="Q78" s="3" t="str">
        <f>IF(Input!Q78="","",IF(Input!Q78=Call!Q$1,1,0))</f>
        <v/>
      </c>
      <c r="R78" s="3" t="str">
        <f>IF(Input!R78="","",IF(Input!R78=Call!R$1,1,0))</f>
        <v/>
      </c>
      <c r="S78" s="3" t="str">
        <f>IF(Input!S78="","",IF(Input!S78=Call!S$1,1,0))</f>
        <v/>
      </c>
      <c r="T78" s="3" t="str">
        <f>IF(Input!T78="","",IF(Input!T78=Call!T$1,1,0))</f>
        <v/>
      </c>
      <c r="U78" s="3" t="str">
        <f>IF(Input!U78="","",IF(Input!U78=Call!U$1,1,0))</f>
        <v/>
      </c>
      <c r="V78" s="3" t="str">
        <f>IF(Input!V78="","",IF(Input!V78=Call!V$1,1,0))</f>
        <v/>
      </c>
      <c r="W78" s="3" t="str">
        <f>IF(Input!W78="","",IF(Input!W78=Call!W$1,1,0))</f>
        <v/>
      </c>
      <c r="X78" s="3" t="str">
        <f>IF(Input!X78="","",IF(Input!X78=Call!X$1,1,0))</f>
        <v/>
      </c>
      <c r="Y78" s="3" t="str">
        <f>IF(Input!Y78="","",IF(Input!Y78=Call!Y$1,1,0))</f>
        <v/>
      </c>
      <c r="Z78" s="3" t="str">
        <f>IF(Input!Z78="","",IF(Input!Z78=Call!Z$1,1,0))</f>
        <v/>
      </c>
      <c r="AA78" s="3" t="str">
        <f>IF(Input!AA78="","",IF(Input!AA78=Call!AA$1,1,0))</f>
        <v/>
      </c>
      <c r="AB78" s="3" t="str">
        <f>IF(Input!AB78="","",IF(Input!AB78=Call!AB$1,1,0))</f>
        <v/>
      </c>
      <c r="AC78" s="3" t="str">
        <f>IF(Input!AC78="","",IF(Input!AC78=Call!AC$1,1,0))</f>
        <v/>
      </c>
      <c r="AD78" s="3" t="str">
        <f>IF(Input!AD78="","",IF(Input!AD78=Call!AD$1,1,0))</f>
        <v/>
      </c>
      <c r="AE78" s="3" t="str">
        <f>IF(Input!AE78="","",IF(Input!AE78=Call!AE$1,1,0))</f>
        <v/>
      </c>
      <c r="AF78" s="3" t="str">
        <f>IF(Input!AF78="","",IF(Input!AF78=Call!AF$1,1,0))</f>
        <v/>
      </c>
      <c r="AG78" s="3" t="str">
        <f>IF(Input!AG78="","",IF(Input!AG78=Call!AG$1,1,0))</f>
        <v/>
      </c>
      <c r="AH78" s="3" t="str">
        <f>IF(Input!AH78="","",IF(Input!AH78=Call!AH$1,1,0))</f>
        <v/>
      </c>
      <c r="AI78" t="str">
        <f t="shared" si="8"/>
        <v/>
      </c>
      <c r="AJ78" t="str">
        <f t="shared" si="9"/>
        <v/>
      </c>
    </row>
    <row r="79" spans="1:36" x14ac:dyDescent="0.25">
      <c r="A79" s="3">
        <v>76</v>
      </c>
      <c r="B79" s="3" t="str">
        <f>IF(Input!B79="","",Input!B79)</f>
        <v/>
      </c>
      <c r="C79" s="3" t="str">
        <f t="shared" si="6"/>
        <v/>
      </c>
      <c r="D79" s="6" t="str">
        <f t="shared" si="7"/>
        <v/>
      </c>
      <c r="E79" s="3" t="str">
        <f>IF(Input!E79="","",IF(Input!E79=Call!E$1,1,0))</f>
        <v/>
      </c>
      <c r="F79" s="3" t="str">
        <f>IF(Input!F79="","",IF(Input!F79=Call!F$1,1,0))</f>
        <v/>
      </c>
      <c r="G79" s="3" t="str">
        <f>IF(Input!G79="","",IF(Input!G79=Call!G$1,1,0))</f>
        <v/>
      </c>
      <c r="H79" s="3" t="str">
        <f>IF(Input!H79="","",IF(Input!H79=Call!H$1,1,0))</f>
        <v/>
      </c>
      <c r="I79" s="3" t="str">
        <f>IF(Input!I79="","",IF(Input!I79=Call!I$1,1,0))</f>
        <v/>
      </c>
      <c r="J79" s="3" t="str">
        <f>IF(Input!J79="","",IF(Input!J79=Call!J$1,1,0))</f>
        <v/>
      </c>
      <c r="K79" s="3" t="str">
        <f>IF(Input!K79="","",IF(Input!K79=Call!K$1,1,0))</f>
        <v/>
      </c>
      <c r="L79" s="3" t="str">
        <f>IF(Input!L79="","",IF(Input!L79=Call!L$1,1,0))</f>
        <v/>
      </c>
      <c r="M79" s="3" t="str">
        <f>IF(Input!M79="","",IF(Input!M79=Call!M$1,1,0))</f>
        <v/>
      </c>
      <c r="N79" s="3" t="str">
        <f>IF(Input!N79="","",IF(Input!N79=Call!N$1,1,0))</f>
        <v/>
      </c>
      <c r="O79" s="3" t="str">
        <f>IF(Input!O79="","",IF(Input!O79=Call!O$1,1,0))</f>
        <v/>
      </c>
      <c r="P79" s="3" t="str">
        <f>IF(Input!P79="","",IF(Input!P79=Call!P$1,1,0))</f>
        <v/>
      </c>
      <c r="Q79" s="3" t="str">
        <f>IF(Input!Q79="","",IF(Input!Q79=Call!Q$1,1,0))</f>
        <v/>
      </c>
      <c r="R79" s="3" t="str">
        <f>IF(Input!R79="","",IF(Input!R79=Call!R$1,1,0))</f>
        <v/>
      </c>
      <c r="S79" s="3" t="str">
        <f>IF(Input!S79="","",IF(Input!S79=Call!S$1,1,0))</f>
        <v/>
      </c>
      <c r="T79" s="3" t="str">
        <f>IF(Input!T79="","",IF(Input!T79=Call!T$1,1,0))</f>
        <v/>
      </c>
      <c r="U79" s="3" t="str">
        <f>IF(Input!U79="","",IF(Input!U79=Call!U$1,1,0))</f>
        <v/>
      </c>
      <c r="V79" s="3" t="str">
        <f>IF(Input!V79="","",IF(Input!V79=Call!V$1,1,0))</f>
        <v/>
      </c>
      <c r="W79" s="3" t="str">
        <f>IF(Input!W79="","",IF(Input!W79=Call!W$1,1,0))</f>
        <v/>
      </c>
      <c r="X79" s="3" t="str">
        <f>IF(Input!X79="","",IF(Input!X79=Call!X$1,1,0))</f>
        <v/>
      </c>
      <c r="Y79" s="3" t="str">
        <f>IF(Input!Y79="","",IF(Input!Y79=Call!Y$1,1,0))</f>
        <v/>
      </c>
      <c r="Z79" s="3" t="str">
        <f>IF(Input!Z79="","",IF(Input!Z79=Call!Z$1,1,0))</f>
        <v/>
      </c>
      <c r="AA79" s="3" t="str">
        <f>IF(Input!AA79="","",IF(Input!AA79=Call!AA$1,1,0))</f>
        <v/>
      </c>
      <c r="AB79" s="3" t="str">
        <f>IF(Input!AB79="","",IF(Input!AB79=Call!AB$1,1,0))</f>
        <v/>
      </c>
      <c r="AC79" s="3" t="str">
        <f>IF(Input!AC79="","",IF(Input!AC79=Call!AC$1,1,0))</f>
        <v/>
      </c>
      <c r="AD79" s="3" t="str">
        <f>IF(Input!AD79="","",IF(Input!AD79=Call!AD$1,1,0))</f>
        <v/>
      </c>
      <c r="AE79" s="3" t="str">
        <f>IF(Input!AE79="","",IF(Input!AE79=Call!AE$1,1,0))</f>
        <v/>
      </c>
      <c r="AF79" s="3" t="str">
        <f>IF(Input!AF79="","",IF(Input!AF79=Call!AF$1,1,0))</f>
        <v/>
      </c>
      <c r="AG79" s="3" t="str">
        <f>IF(Input!AG79="","",IF(Input!AG79=Call!AG$1,1,0))</f>
        <v/>
      </c>
      <c r="AH79" s="3" t="str">
        <f>IF(Input!AH79="","",IF(Input!AH79=Call!AH$1,1,0))</f>
        <v/>
      </c>
      <c r="AI79" t="str">
        <f t="shared" si="8"/>
        <v/>
      </c>
      <c r="AJ79" t="str">
        <f t="shared" si="9"/>
        <v/>
      </c>
    </row>
    <row r="80" spans="1:36" x14ac:dyDescent="0.25">
      <c r="A80" s="3">
        <v>77</v>
      </c>
      <c r="B80" s="3" t="str">
        <f>IF(Input!B80="","",Input!B80)</f>
        <v/>
      </c>
      <c r="C80" s="3" t="str">
        <f t="shared" si="6"/>
        <v/>
      </c>
      <c r="D80" s="6" t="str">
        <f t="shared" si="7"/>
        <v/>
      </c>
      <c r="E80" s="3" t="str">
        <f>IF(Input!E80="","",IF(Input!E80=Call!E$1,1,0))</f>
        <v/>
      </c>
      <c r="F80" s="3" t="str">
        <f>IF(Input!F80="","",IF(Input!F80=Call!F$1,1,0))</f>
        <v/>
      </c>
      <c r="G80" s="3" t="str">
        <f>IF(Input!G80="","",IF(Input!G80=Call!G$1,1,0))</f>
        <v/>
      </c>
      <c r="H80" s="3" t="str">
        <f>IF(Input!H80="","",IF(Input!H80=Call!H$1,1,0))</f>
        <v/>
      </c>
      <c r="I80" s="3" t="str">
        <f>IF(Input!I80="","",IF(Input!I80=Call!I$1,1,0))</f>
        <v/>
      </c>
      <c r="J80" s="3" t="str">
        <f>IF(Input!J80="","",IF(Input!J80=Call!J$1,1,0))</f>
        <v/>
      </c>
      <c r="K80" s="3" t="str">
        <f>IF(Input!K80="","",IF(Input!K80=Call!K$1,1,0))</f>
        <v/>
      </c>
      <c r="L80" s="3" t="str">
        <f>IF(Input!L80="","",IF(Input!L80=Call!L$1,1,0))</f>
        <v/>
      </c>
      <c r="M80" s="3" t="str">
        <f>IF(Input!M80="","",IF(Input!M80=Call!M$1,1,0))</f>
        <v/>
      </c>
      <c r="N80" s="3" t="str">
        <f>IF(Input!N80="","",IF(Input!N80=Call!N$1,1,0))</f>
        <v/>
      </c>
      <c r="O80" s="3" t="str">
        <f>IF(Input!O80="","",IF(Input!O80=Call!O$1,1,0))</f>
        <v/>
      </c>
      <c r="P80" s="3" t="str">
        <f>IF(Input!P80="","",IF(Input!P80=Call!P$1,1,0))</f>
        <v/>
      </c>
      <c r="Q80" s="3" t="str">
        <f>IF(Input!Q80="","",IF(Input!Q80=Call!Q$1,1,0))</f>
        <v/>
      </c>
      <c r="R80" s="3" t="str">
        <f>IF(Input!R80="","",IF(Input!R80=Call!R$1,1,0))</f>
        <v/>
      </c>
      <c r="S80" s="3" t="str">
        <f>IF(Input!S80="","",IF(Input!S80=Call!S$1,1,0))</f>
        <v/>
      </c>
      <c r="T80" s="3" t="str">
        <f>IF(Input!T80="","",IF(Input!T80=Call!T$1,1,0))</f>
        <v/>
      </c>
      <c r="U80" s="3" t="str">
        <f>IF(Input!U80="","",IF(Input!U80=Call!U$1,1,0))</f>
        <v/>
      </c>
      <c r="V80" s="3" t="str">
        <f>IF(Input!V80="","",IF(Input!V80=Call!V$1,1,0))</f>
        <v/>
      </c>
      <c r="W80" s="3" t="str">
        <f>IF(Input!W80="","",IF(Input!W80=Call!W$1,1,0))</f>
        <v/>
      </c>
      <c r="X80" s="3" t="str">
        <f>IF(Input!X80="","",IF(Input!X80=Call!X$1,1,0))</f>
        <v/>
      </c>
      <c r="Y80" s="3" t="str">
        <f>IF(Input!Y80="","",IF(Input!Y80=Call!Y$1,1,0))</f>
        <v/>
      </c>
      <c r="Z80" s="3" t="str">
        <f>IF(Input!Z80="","",IF(Input!Z80=Call!Z$1,1,0))</f>
        <v/>
      </c>
      <c r="AA80" s="3" t="str">
        <f>IF(Input!AA80="","",IF(Input!AA80=Call!AA$1,1,0))</f>
        <v/>
      </c>
      <c r="AB80" s="3" t="str">
        <f>IF(Input!AB80="","",IF(Input!AB80=Call!AB$1,1,0))</f>
        <v/>
      </c>
      <c r="AC80" s="3" t="str">
        <f>IF(Input!AC80="","",IF(Input!AC80=Call!AC$1,1,0))</f>
        <v/>
      </c>
      <c r="AD80" s="3" t="str">
        <f>IF(Input!AD80="","",IF(Input!AD80=Call!AD$1,1,0))</f>
        <v/>
      </c>
      <c r="AE80" s="3" t="str">
        <f>IF(Input!AE80="","",IF(Input!AE80=Call!AE$1,1,0))</f>
        <v/>
      </c>
      <c r="AF80" s="3" t="str">
        <f>IF(Input!AF80="","",IF(Input!AF80=Call!AF$1,1,0))</f>
        <v/>
      </c>
      <c r="AG80" s="3" t="str">
        <f>IF(Input!AG80="","",IF(Input!AG80=Call!AG$1,1,0))</f>
        <v/>
      </c>
      <c r="AH80" s="3" t="str">
        <f>IF(Input!AH80="","",IF(Input!AH80=Call!AH$1,1,0))</f>
        <v/>
      </c>
      <c r="AI80" t="str">
        <f t="shared" si="8"/>
        <v/>
      </c>
      <c r="AJ80" t="str">
        <f t="shared" si="9"/>
        <v/>
      </c>
    </row>
    <row r="81" spans="1:36" x14ac:dyDescent="0.25">
      <c r="A81" s="3">
        <v>78</v>
      </c>
      <c r="B81" s="3" t="str">
        <f>IF(Input!B81="","",Input!B81)</f>
        <v/>
      </c>
      <c r="C81" s="3" t="str">
        <f t="shared" si="6"/>
        <v/>
      </c>
      <c r="D81" s="6" t="str">
        <f t="shared" si="7"/>
        <v/>
      </c>
      <c r="E81" s="3" t="str">
        <f>IF(Input!E81="","",IF(Input!E81=Call!E$1,1,0))</f>
        <v/>
      </c>
      <c r="F81" s="3" t="str">
        <f>IF(Input!F81="","",IF(Input!F81=Call!F$1,1,0))</f>
        <v/>
      </c>
      <c r="G81" s="3" t="str">
        <f>IF(Input!G81="","",IF(Input!G81=Call!G$1,1,0))</f>
        <v/>
      </c>
      <c r="H81" s="3" t="str">
        <f>IF(Input!H81="","",IF(Input!H81=Call!H$1,1,0))</f>
        <v/>
      </c>
      <c r="I81" s="3" t="str">
        <f>IF(Input!I81="","",IF(Input!I81=Call!I$1,1,0))</f>
        <v/>
      </c>
      <c r="J81" s="3" t="str">
        <f>IF(Input!J81="","",IF(Input!J81=Call!J$1,1,0))</f>
        <v/>
      </c>
      <c r="K81" s="3" t="str">
        <f>IF(Input!K81="","",IF(Input!K81=Call!K$1,1,0))</f>
        <v/>
      </c>
      <c r="L81" s="3" t="str">
        <f>IF(Input!L81="","",IF(Input!L81=Call!L$1,1,0))</f>
        <v/>
      </c>
      <c r="M81" s="3" t="str">
        <f>IF(Input!M81="","",IF(Input!M81=Call!M$1,1,0))</f>
        <v/>
      </c>
      <c r="N81" s="3" t="str">
        <f>IF(Input!N81="","",IF(Input!N81=Call!N$1,1,0))</f>
        <v/>
      </c>
      <c r="O81" s="3" t="str">
        <f>IF(Input!O81="","",IF(Input!O81=Call!O$1,1,0))</f>
        <v/>
      </c>
      <c r="P81" s="3" t="str">
        <f>IF(Input!P81="","",IF(Input!P81=Call!P$1,1,0))</f>
        <v/>
      </c>
      <c r="Q81" s="3" t="str">
        <f>IF(Input!Q81="","",IF(Input!Q81=Call!Q$1,1,0))</f>
        <v/>
      </c>
      <c r="R81" s="3" t="str">
        <f>IF(Input!R81="","",IF(Input!R81=Call!R$1,1,0))</f>
        <v/>
      </c>
      <c r="S81" s="3" t="str">
        <f>IF(Input!S81="","",IF(Input!S81=Call!S$1,1,0))</f>
        <v/>
      </c>
      <c r="T81" s="3" t="str">
        <f>IF(Input!T81="","",IF(Input!T81=Call!T$1,1,0))</f>
        <v/>
      </c>
      <c r="U81" s="3" t="str">
        <f>IF(Input!U81="","",IF(Input!U81=Call!U$1,1,0))</f>
        <v/>
      </c>
      <c r="V81" s="3" t="str">
        <f>IF(Input!V81="","",IF(Input!V81=Call!V$1,1,0))</f>
        <v/>
      </c>
      <c r="W81" s="3" t="str">
        <f>IF(Input!W81="","",IF(Input!W81=Call!W$1,1,0))</f>
        <v/>
      </c>
      <c r="X81" s="3" t="str">
        <f>IF(Input!X81="","",IF(Input!X81=Call!X$1,1,0))</f>
        <v/>
      </c>
      <c r="Y81" s="3" t="str">
        <f>IF(Input!Y81="","",IF(Input!Y81=Call!Y$1,1,0))</f>
        <v/>
      </c>
      <c r="Z81" s="3" t="str">
        <f>IF(Input!Z81="","",IF(Input!Z81=Call!Z$1,1,0))</f>
        <v/>
      </c>
      <c r="AA81" s="3" t="str">
        <f>IF(Input!AA81="","",IF(Input!AA81=Call!AA$1,1,0))</f>
        <v/>
      </c>
      <c r="AB81" s="3" t="str">
        <f>IF(Input!AB81="","",IF(Input!AB81=Call!AB$1,1,0))</f>
        <v/>
      </c>
      <c r="AC81" s="3" t="str">
        <f>IF(Input!AC81="","",IF(Input!AC81=Call!AC$1,1,0))</f>
        <v/>
      </c>
      <c r="AD81" s="3" t="str">
        <f>IF(Input!AD81="","",IF(Input!AD81=Call!AD$1,1,0))</f>
        <v/>
      </c>
      <c r="AE81" s="3" t="str">
        <f>IF(Input!AE81="","",IF(Input!AE81=Call!AE$1,1,0))</f>
        <v/>
      </c>
      <c r="AF81" s="3" t="str">
        <f>IF(Input!AF81="","",IF(Input!AF81=Call!AF$1,1,0))</f>
        <v/>
      </c>
      <c r="AG81" s="3" t="str">
        <f>IF(Input!AG81="","",IF(Input!AG81=Call!AG$1,1,0))</f>
        <v/>
      </c>
      <c r="AH81" s="3" t="str">
        <f>IF(Input!AH81="","",IF(Input!AH81=Call!AH$1,1,0))</f>
        <v/>
      </c>
      <c r="AI81" t="str">
        <f t="shared" si="8"/>
        <v/>
      </c>
      <c r="AJ81" t="str">
        <f t="shared" si="9"/>
        <v/>
      </c>
    </row>
    <row r="82" spans="1:36" x14ac:dyDescent="0.25">
      <c r="A82" s="3">
        <v>79</v>
      </c>
      <c r="B82" s="3" t="str">
        <f>IF(Input!B82="","",Input!B82)</f>
        <v/>
      </c>
      <c r="C82" s="3" t="str">
        <f t="shared" si="6"/>
        <v/>
      </c>
      <c r="D82" s="6" t="str">
        <f t="shared" si="7"/>
        <v/>
      </c>
      <c r="E82" s="3" t="str">
        <f>IF(Input!E82="","",IF(Input!E82=Call!E$1,1,0))</f>
        <v/>
      </c>
      <c r="F82" s="3" t="str">
        <f>IF(Input!F82="","",IF(Input!F82=Call!F$1,1,0))</f>
        <v/>
      </c>
      <c r="G82" s="3" t="str">
        <f>IF(Input!G82="","",IF(Input!G82=Call!G$1,1,0))</f>
        <v/>
      </c>
      <c r="H82" s="3" t="str">
        <f>IF(Input!H82="","",IF(Input!H82=Call!H$1,1,0))</f>
        <v/>
      </c>
      <c r="I82" s="3" t="str">
        <f>IF(Input!I82="","",IF(Input!I82=Call!I$1,1,0))</f>
        <v/>
      </c>
      <c r="J82" s="3" t="str">
        <f>IF(Input!J82="","",IF(Input!J82=Call!J$1,1,0))</f>
        <v/>
      </c>
      <c r="K82" s="3" t="str">
        <f>IF(Input!K82="","",IF(Input!K82=Call!K$1,1,0))</f>
        <v/>
      </c>
      <c r="L82" s="3" t="str">
        <f>IF(Input!L82="","",IF(Input!L82=Call!L$1,1,0))</f>
        <v/>
      </c>
      <c r="M82" s="3" t="str">
        <f>IF(Input!M82="","",IF(Input!M82=Call!M$1,1,0))</f>
        <v/>
      </c>
      <c r="N82" s="3" t="str">
        <f>IF(Input!N82="","",IF(Input!N82=Call!N$1,1,0))</f>
        <v/>
      </c>
      <c r="O82" s="3" t="str">
        <f>IF(Input!O82="","",IF(Input!O82=Call!O$1,1,0))</f>
        <v/>
      </c>
      <c r="P82" s="3" t="str">
        <f>IF(Input!P82="","",IF(Input!P82=Call!P$1,1,0))</f>
        <v/>
      </c>
      <c r="Q82" s="3" t="str">
        <f>IF(Input!Q82="","",IF(Input!Q82=Call!Q$1,1,0))</f>
        <v/>
      </c>
      <c r="R82" s="3" t="str">
        <f>IF(Input!R82="","",IF(Input!R82=Call!R$1,1,0))</f>
        <v/>
      </c>
      <c r="S82" s="3" t="str">
        <f>IF(Input!S82="","",IF(Input!S82=Call!S$1,1,0))</f>
        <v/>
      </c>
      <c r="T82" s="3" t="str">
        <f>IF(Input!T82="","",IF(Input!T82=Call!T$1,1,0))</f>
        <v/>
      </c>
      <c r="U82" s="3" t="str">
        <f>IF(Input!U82="","",IF(Input!U82=Call!U$1,1,0))</f>
        <v/>
      </c>
      <c r="V82" s="3" t="str">
        <f>IF(Input!V82="","",IF(Input!V82=Call!V$1,1,0))</f>
        <v/>
      </c>
      <c r="W82" s="3" t="str">
        <f>IF(Input!W82="","",IF(Input!W82=Call!W$1,1,0))</f>
        <v/>
      </c>
      <c r="X82" s="3" t="str">
        <f>IF(Input!X82="","",IF(Input!X82=Call!X$1,1,0))</f>
        <v/>
      </c>
      <c r="Y82" s="3" t="str">
        <f>IF(Input!Y82="","",IF(Input!Y82=Call!Y$1,1,0))</f>
        <v/>
      </c>
      <c r="Z82" s="3" t="str">
        <f>IF(Input!Z82="","",IF(Input!Z82=Call!Z$1,1,0))</f>
        <v/>
      </c>
      <c r="AA82" s="3" t="str">
        <f>IF(Input!AA82="","",IF(Input!AA82=Call!AA$1,1,0))</f>
        <v/>
      </c>
      <c r="AB82" s="3" t="str">
        <f>IF(Input!AB82="","",IF(Input!AB82=Call!AB$1,1,0))</f>
        <v/>
      </c>
      <c r="AC82" s="3" t="str">
        <f>IF(Input!AC82="","",IF(Input!AC82=Call!AC$1,1,0))</f>
        <v/>
      </c>
      <c r="AD82" s="3" t="str">
        <f>IF(Input!AD82="","",IF(Input!AD82=Call!AD$1,1,0))</f>
        <v/>
      </c>
      <c r="AE82" s="3" t="str">
        <f>IF(Input!AE82="","",IF(Input!AE82=Call!AE$1,1,0))</f>
        <v/>
      </c>
      <c r="AF82" s="3" t="str">
        <f>IF(Input!AF82="","",IF(Input!AF82=Call!AF$1,1,0))</f>
        <v/>
      </c>
      <c r="AG82" s="3" t="str">
        <f>IF(Input!AG82="","",IF(Input!AG82=Call!AG$1,1,0))</f>
        <v/>
      </c>
      <c r="AH82" s="3" t="str">
        <f>IF(Input!AH82="","",IF(Input!AH82=Call!AH$1,1,0))</f>
        <v/>
      </c>
      <c r="AI82" t="str">
        <f t="shared" si="8"/>
        <v/>
      </c>
      <c r="AJ82" t="str">
        <f t="shared" si="9"/>
        <v/>
      </c>
    </row>
    <row r="83" spans="1:36" x14ac:dyDescent="0.25">
      <c r="A83" s="3">
        <v>80</v>
      </c>
      <c r="B83" s="3" t="str">
        <f>IF(Input!B83="","",Input!B83)</f>
        <v/>
      </c>
      <c r="C83" s="3" t="str">
        <f t="shared" si="6"/>
        <v/>
      </c>
      <c r="D83" s="6" t="str">
        <f t="shared" si="7"/>
        <v/>
      </c>
      <c r="E83" s="3" t="str">
        <f>IF(Input!E83="","",IF(Input!E83=Call!E$1,1,0))</f>
        <v/>
      </c>
      <c r="F83" s="3" t="str">
        <f>IF(Input!F83="","",IF(Input!F83=Call!F$1,1,0))</f>
        <v/>
      </c>
      <c r="G83" s="3" t="str">
        <f>IF(Input!G83="","",IF(Input!G83=Call!G$1,1,0))</f>
        <v/>
      </c>
      <c r="H83" s="3" t="str">
        <f>IF(Input!H83="","",IF(Input!H83=Call!H$1,1,0))</f>
        <v/>
      </c>
      <c r="I83" s="3" t="str">
        <f>IF(Input!I83="","",IF(Input!I83=Call!I$1,1,0))</f>
        <v/>
      </c>
      <c r="J83" s="3" t="str">
        <f>IF(Input!J83="","",IF(Input!J83=Call!J$1,1,0))</f>
        <v/>
      </c>
      <c r="K83" s="3" t="str">
        <f>IF(Input!K83="","",IF(Input!K83=Call!K$1,1,0))</f>
        <v/>
      </c>
      <c r="L83" s="3" t="str">
        <f>IF(Input!L83="","",IF(Input!L83=Call!L$1,1,0))</f>
        <v/>
      </c>
      <c r="M83" s="3" t="str">
        <f>IF(Input!M83="","",IF(Input!M83=Call!M$1,1,0))</f>
        <v/>
      </c>
      <c r="N83" s="3" t="str">
        <f>IF(Input!N83="","",IF(Input!N83=Call!N$1,1,0))</f>
        <v/>
      </c>
      <c r="O83" s="3" t="str">
        <f>IF(Input!O83="","",IF(Input!O83=Call!O$1,1,0))</f>
        <v/>
      </c>
      <c r="P83" s="3" t="str">
        <f>IF(Input!P83="","",IF(Input!P83=Call!P$1,1,0))</f>
        <v/>
      </c>
      <c r="Q83" s="3" t="str">
        <f>IF(Input!Q83="","",IF(Input!Q83=Call!Q$1,1,0))</f>
        <v/>
      </c>
      <c r="R83" s="3" t="str">
        <f>IF(Input!R83="","",IF(Input!R83=Call!R$1,1,0))</f>
        <v/>
      </c>
      <c r="S83" s="3" t="str">
        <f>IF(Input!S83="","",IF(Input!S83=Call!S$1,1,0))</f>
        <v/>
      </c>
      <c r="T83" s="3" t="str">
        <f>IF(Input!T83="","",IF(Input!T83=Call!T$1,1,0))</f>
        <v/>
      </c>
      <c r="U83" s="3" t="str">
        <f>IF(Input!U83="","",IF(Input!U83=Call!U$1,1,0))</f>
        <v/>
      </c>
      <c r="V83" s="3" t="str">
        <f>IF(Input!V83="","",IF(Input!V83=Call!V$1,1,0))</f>
        <v/>
      </c>
      <c r="W83" s="3" t="str">
        <f>IF(Input!W83="","",IF(Input!W83=Call!W$1,1,0))</f>
        <v/>
      </c>
      <c r="X83" s="3" t="str">
        <f>IF(Input!X83="","",IF(Input!X83=Call!X$1,1,0))</f>
        <v/>
      </c>
      <c r="Y83" s="3" t="str">
        <f>IF(Input!Y83="","",IF(Input!Y83=Call!Y$1,1,0))</f>
        <v/>
      </c>
      <c r="Z83" s="3" t="str">
        <f>IF(Input!Z83="","",IF(Input!Z83=Call!Z$1,1,0))</f>
        <v/>
      </c>
      <c r="AA83" s="3" t="str">
        <f>IF(Input!AA83="","",IF(Input!AA83=Call!AA$1,1,0))</f>
        <v/>
      </c>
      <c r="AB83" s="3" t="str">
        <f>IF(Input!AB83="","",IF(Input!AB83=Call!AB$1,1,0))</f>
        <v/>
      </c>
      <c r="AC83" s="3" t="str">
        <f>IF(Input!AC83="","",IF(Input!AC83=Call!AC$1,1,0))</f>
        <v/>
      </c>
      <c r="AD83" s="3" t="str">
        <f>IF(Input!AD83="","",IF(Input!AD83=Call!AD$1,1,0))</f>
        <v/>
      </c>
      <c r="AE83" s="3" t="str">
        <f>IF(Input!AE83="","",IF(Input!AE83=Call!AE$1,1,0))</f>
        <v/>
      </c>
      <c r="AF83" s="3" t="str">
        <f>IF(Input!AF83="","",IF(Input!AF83=Call!AF$1,1,0))</f>
        <v/>
      </c>
      <c r="AG83" s="3" t="str">
        <f>IF(Input!AG83="","",IF(Input!AG83=Call!AG$1,1,0))</f>
        <v/>
      </c>
      <c r="AH83" s="3" t="str">
        <f>IF(Input!AH83="","",IF(Input!AH83=Call!AH$1,1,0))</f>
        <v/>
      </c>
      <c r="AI83" t="str">
        <f t="shared" si="8"/>
        <v/>
      </c>
      <c r="AJ83" t="str">
        <f t="shared" si="9"/>
        <v/>
      </c>
    </row>
    <row r="84" spans="1:36" x14ac:dyDescent="0.25">
      <c r="A84" s="3">
        <v>81</v>
      </c>
      <c r="B84" s="3" t="str">
        <f>IF(Input!B84="","",Input!B84)</f>
        <v/>
      </c>
      <c r="C84" s="3" t="str">
        <f t="shared" si="6"/>
        <v/>
      </c>
      <c r="D84" s="6" t="str">
        <f t="shared" si="7"/>
        <v/>
      </c>
      <c r="E84" s="3" t="str">
        <f>IF(Input!E84="","",IF(Input!E84=Call!E$1,1,0))</f>
        <v/>
      </c>
      <c r="F84" s="3" t="str">
        <f>IF(Input!F84="","",IF(Input!F84=Call!F$1,1,0))</f>
        <v/>
      </c>
      <c r="G84" s="3" t="str">
        <f>IF(Input!G84="","",IF(Input!G84=Call!G$1,1,0))</f>
        <v/>
      </c>
      <c r="H84" s="3" t="str">
        <f>IF(Input!H84="","",IF(Input!H84=Call!H$1,1,0))</f>
        <v/>
      </c>
      <c r="I84" s="3" t="str">
        <f>IF(Input!I84="","",IF(Input!I84=Call!I$1,1,0))</f>
        <v/>
      </c>
      <c r="J84" s="3" t="str">
        <f>IF(Input!J84="","",IF(Input!J84=Call!J$1,1,0))</f>
        <v/>
      </c>
      <c r="K84" s="3" t="str">
        <f>IF(Input!K84="","",IF(Input!K84=Call!K$1,1,0))</f>
        <v/>
      </c>
      <c r="L84" s="3" t="str">
        <f>IF(Input!L84="","",IF(Input!L84=Call!L$1,1,0))</f>
        <v/>
      </c>
      <c r="M84" s="3" t="str">
        <f>IF(Input!M84="","",IF(Input!M84=Call!M$1,1,0))</f>
        <v/>
      </c>
      <c r="N84" s="3" t="str">
        <f>IF(Input!N84="","",IF(Input!N84=Call!N$1,1,0))</f>
        <v/>
      </c>
      <c r="O84" s="3" t="str">
        <f>IF(Input!O84="","",IF(Input!O84=Call!O$1,1,0))</f>
        <v/>
      </c>
      <c r="P84" s="3" t="str">
        <f>IF(Input!P84="","",IF(Input!P84=Call!P$1,1,0))</f>
        <v/>
      </c>
      <c r="Q84" s="3" t="str">
        <f>IF(Input!Q84="","",IF(Input!Q84=Call!Q$1,1,0))</f>
        <v/>
      </c>
      <c r="R84" s="3" t="str">
        <f>IF(Input!R84="","",IF(Input!R84=Call!R$1,1,0))</f>
        <v/>
      </c>
      <c r="S84" s="3" t="str">
        <f>IF(Input!S84="","",IF(Input!S84=Call!S$1,1,0))</f>
        <v/>
      </c>
      <c r="T84" s="3" t="str">
        <f>IF(Input!T84="","",IF(Input!T84=Call!T$1,1,0))</f>
        <v/>
      </c>
      <c r="U84" s="3" t="str">
        <f>IF(Input!U84="","",IF(Input!U84=Call!U$1,1,0))</f>
        <v/>
      </c>
      <c r="V84" s="3" t="str">
        <f>IF(Input!V84="","",IF(Input!V84=Call!V$1,1,0))</f>
        <v/>
      </c>
      <c r="W84" s="3" t="str">
        <f>IF(Input!W84="","",IF(Input!W84=Call!W$1,1,0))</f>
        <v/>
      </c>
      <c r="X84" s="3" t="str">
        <f>IF(Input!X84="","",IF(Input!X84=Call!X$1,1,0))</f>
        <v/>
      </c>
      <c r="Y84" s="3" t="str">
        <f>IF(Input!Y84="","",IF(Input!Y84=Call!Y$1,1,0))</f>
        <v/>
      </c>
      <c r="Z84" s="3" t="str">
        <f>IF(Input!Z84="","",IF(Input!Z84=Call!Z$1,1,0))</f>
        <v/>
      </c>
      <c r="AA84" s="3" t="str">
        <f>IF(Input!AA84="","",IF(Input!AA84=Call!AA$1,1,0))</f>
        <v/>
      </c>
      <c r="AB84" s="3" t="str">
        <f>IF(Input!AB84="","",IF(Input!AB84=Call!AB$1,1,0))</f>
        <v/>
      </c>
      <c r="AC84" s="3" t="str">
        <f>IF(Input!AC84="","",IF(Input!AC84=Call!AC$1,1,0))</f>
        <v/>
      </c>
      <c r="AD84" s="3" t="str">
        <f>IF(Input!AD84="","",IF(Input!AD84=Call!AD$1,1,0))</f>
        <v/>
      </c>
      <c r="AE84" s="3" t="str">
        <f>IF(Input!AE84="","",IF(Input!AE84=Call!AE$1,1,0))</f>
        <v/>
      </c>
      <c r="AF84" s="3" t="str">
        <f>IF(Input!AF84="","",IF(Input!AF84=Call!AF$1,1,0))</f>
        <v/>
      </c>
      <c r="AG84" s="3" t="str">
        <f>IF(Input!AG84="","",IF(Input!AG84=Call!AG$1,1,0))</f>
        <v/>
      </c>
      <c r="AH84" s="3" t="str">
        <f>IF(Input!AH84="","",IF(Input!AH84=Call!AH$1,1,0))</f>
        <v/>
      </c>
      <c r="AI84" t="str">
        <f t="shared" si="8"/>
        <v/>
      </c>
      <c r="AJ84" t="str">
        <f t="shared" si="9"/>
        <v/>
      </c>
    </row>
    <row r="85" spans="1:36" x14ac:dyDescent="0.25">
      <c r="A85" s="3">
        <v>82</v>
      </c>
      <c r="B85" s="3" t="str">
        <f>IF(Input!B85="","",Input!B85)</f>
        <v/>
      </c>
      <c r="C85" s="3" t="str">
        <f t="shared" si="6"/>
        <v/>
      </c>
      <c r="D85" s="6" t="str">
        <f t="shared" si="7"/>
        <v/>
      </c>
      <c r="E85" s="3" t="str">
        <f>IF(Input!E85="","",IF(Input!E85=Call!E$1,1,0))</f>
        <v/>
      </c>
      <c r="F85" s="3" t="str">
        <f>IF(Input!F85="","",IF(Input!F85=Call!F$1,1,0))</f>
        <v/>
      </c>
      <c r="G85" s="3" t="str">
        <f>IF(Input!G85="","",IF(Input!G85=Call!G$1,1,0))</f>
        <v/>
      </c>
      <c r="H85" s="3" t="str">
        <f>IF(Input!H85="","",IF(Input!H85=Call!H$1,1,0))</f>
        <v/>
      </c>
      <c r="I85" s="3" t="str">
        <f>IF(Input!I85="","",IF(Input!I85=Call!I$1,1,0))</f>
        <v/>
      </c>
      <c r="J85" s="3" t="str">
        <f>IF(Input!J85="","",IF(Input!J85=Call!J$1,1,0))</f>
        <v/>
      </c>
      <c r="K85" s="3" t="str">
        <f>IF(Input!K85="","",IF(Input!K85=Call!K$1,1,0))</f>
        <v/>
      </c>
      <c r="L85" s="3" t="str">
        <f>IF(Input!L85="","",IF(Input!L85=Call!L$1,1,0))</f>
        <v/>
      </c>
      <c r="M85" s="3" t="str">
        <f>IF(Input!M85="","",IF(Input!M85=Call!M$1,1,0))</f>
        <v/>
      </c>
      <c r="N85" s="3" t="str">
        <f>IF(Input!N85="","",IF(Input!N85=Call!N$1,1,0))</f>
        <v/>
      </c>
      <c r="O85" s="3" t="str">
        <f>IF(Input!O85="","",IF(Input!O85=Call!O$1,1,0))</f>
        <v/>
      </c>
      <c r="P85" s="3" t="str">
        <f>IF(Input!P85="","",IF(Input!P85=Call!P$1,1,0))</f>
        <v/>
      </c>
      <c r="Q85" s="3" t="str">
        <f>IF(Input!Q85="","",IF(Input!Q85=Call!Q$1,1,0))</f>
        <v/>
      </c>
      <c r="R85" s="3" t="str">
        <f>IF(Input!R85="","",IF(Input!R85=Call!R$1,1,0))</f>
        <v/>
      </c>
      <c r="S85" s="3" t="str">
        <f>IF(Input!S85="","",IF(Input!S85=Call!S$1,1,0))</f>
        <v/>
      </c>
      <c r="T85" s="3" t="str">
        <f>IF(Input!T85="","",IF(Input!T85=Call!T$1,1,0))</f>
        <v/>
      </c>
      <c r="U85" s="3" t="str">
        <f>IF(Input!U85="","",IF(Input!U85=Call!U$1,1,0))</f>
        <v/>
      </c>
      <c r="V85" s="3" t="str">
        <f>IF(Input!V85="","",IF(Input!V85=Call!V$1,1,0))</f>
        <v/>
      </c>
      <c r="W85" s="3" t="str">
        <f>IF(Input!W85="","",IF(Input!W85=Call!W$1,1,0))</f>
        <v/>
      </c>
      <c r="X85" s="3" t="str">
        <f>IF(Input!X85="","",IF(Input!X85=Call!X$1,1,0))</f>
        <v/>
      </c>
      <c r="Y85" s="3" t="str">
        <f>IF(Input!Y85="","",IF(Input!Y85=Call!Y$1,1,0))</f>
        <v/>
      </c>
      <c r="Z85" s="3" t="str">
        <f>IF(Input!Z85="","",IF(Input!Z85=Call!Z$1,1,0))</f>
        <v/>
      </c>
      <c r="AA85" s="3" t="str">
        <f>IF(Input!AA85="","",IF(Input!AA85=Call!AA$1,1,0))</f>
        <v/>
      </c>
      <c r="AB85" s="3" t="str">
        <f>IF(Input!AB85="","",IF(Input!AB85=Call!AB$1,1,0))</f>
        <v/>
      </c>
      <c r="AC85" s="3" t="str">
        <f>IF(Input!AC85="","",IF(Input!AC85=Call!AC$1,1,0))</f>
        <v/>
      </c>
      <c r="AD85" s="3" t="str">
        <f>IF(Input!AD85="","",IF(Input!AD85=Call!AD$1,1,0))</f>
        <v/>
      </c>
      <c r="AE85" s="3" t="str">
        <f>IF(Input!AE85="","",IF(Input!AE85=Call!AE$1,1,0))</f>
        <v/>
      </c>
      <c r="AF85" s="3" t="str">
        <f>IF(Input!AF85="","",IF(Input!AF85=Call!AF$1,1,0))</f>
        <v/>
      </c>
      <c r="AG85" s="3" t="str">
        <f>IF(Input!AG85="","",IF(Input!AG85=Call!AG$1,1,0))</f>
        <v/>
      </c>
      <c r="AH85" s="3" t="str">
        <f>IF(Input!AH85="","",IF(Input!AH85=Call!AH$1,1,0))</f>
        <v/>
      </c>
      <c r="AI85" t="str">
        <f t="shared" si="8"/>
        <v/>
      </c>
      <c r="AJ85" t="str">
        <f t="shared" si="9"/>
        <v/>
      </c>
    </row>
    <row r="86" spans="1:36" x14ac:dyDescent="0.25">
      <c r="A86" s="3">
        <v>83</v>
      </c>
      <c r="B86" s="3" t="str">
        <f>IF(Input!B86="","",Input!B86)</f>
        <v/>
      </c>
      <c r="C86" s="3" t="str">
        <f t="shared" si="6"/>
        <v/>
      </c>
      <c r="D86" s="6" t="str">
        <f t="shared" si="7"/>
        <v/>
      </c>
      <c r="E86" s="3" t="str">
        <f>IF(Input!E86="","",IF(Input!E86=Call!E$1,1,0))</f>
        <v/>
      </c>
      <c r="F86" s="3" t="str">
        <f>IF(Input!F86="","",IF(Input!F86=Call!F$1,1,0))</f>
        <v/>
      </c>
      <c r="G86" s="3" t="str">
        <f>IF(Input!G86="","",IF(Input!G86=Call!G$1,1,0))</f>
        <v/>
      </c>
      <c r="H86" s="3" t="str">
        <f>IF(Input!H86="","",IF(Input!H86=Call!H$1,1,0))</f>
        <v/>
      </c>
      <c r="I86" s="3" t="str">
        <f>IF(Input!I86="","",IF(Input!I86=Call!I$1,1,0))</f>
        <v/>
      </c>
      <c r="J86" s="3" t="str">
        <f>IF(Input!J86="","",IF(Input!J86=Call!J$1,1,0))</f>
        <v/>
      </c>
      <c r="K86" s="3" t="str">
        <f>IF(Input!K86="","",IF(Input!K86=Call!K$1,1,0))</f>
        <v/>
      </c>
      <c r="L86" s="3" t="str">
        <f>IF(Input!L86="","",IF(Input!L86=Call!L$1,1,0))</f>
        <v/>
      </c>
      <c r="M86" s="3" t="str">
        <f>IF(Input!M86="","",IF(Input!M86=Call!M$1,1,0))</f>
        <v/>
      </c>
      <c r="N86" s="3" t="str">
        <f>IF(Input!N86="","",IF(Input!N86=Call!N$1,1,0))</f>
        <v/>
      </c>
      <c r="O86" s="3" t="str">
        <f>IF(Input!O86="","",IF(Input!O86=Call!O$1,1,0))</f>
        <v/>
      </c>
      <c r="P86" s="3" t="str">
        <f>IF(Input!P86="","",IF(Input!P86=Call!P$1,1,0))</f>
        <v/>
      </c>
      <c r="Q86" s="3" t="str">
        <f>IF(Input!Q86="","",IF(Input!Q86=Call!Q$1,1,0))</f>
        <v/>
      </c>
      <c r="R86" s="3" t="str">
        <f>IF(Input!R86="","",IF(Input!R86=Call!R$1,1,0))</f>
        <v/>
      </c>
      <c r="S86" s="3" t="str">
        <f>IF(Input!S86="","",IF(Input!S86=Call!S$1,1,0))</f>
        <v/>
      </c>
      <c r="T86" s="3" t="str">
        <f>IF(Input!T86="","",IF(Input!T86=Call!T$1,1,0))</f>
        <v/>
      </c>
      <c r="U86" s="3" t="str">
        <f>IF(Input!U86="","",IF(Input!U86=Call!U$1,1,0))</f>
        <v/>
      </c>
      <c r="V86" s="3" t="str">
        <f>IF(Input!V86="","",IF(Input!V86=Call!V$1,1,0))</f>
        <v/>
      </c>
      <c r="W86" s="3" t="str">
        <f>IF(Input!W86="","",IF(Input!W86=Call!W$1,1,0))</f>
        <v/>
      </c>
      <c r="X86" s="3" t="str">
        <f>IF(Input!X86="","",IF(Input!X86=Call!X$1,1,0))</f>
        <v/>
      </c>
      <c r="Y86" s="3" t="str">
        <f>IF(Input!Y86="","",IF(Input!Y86=Call!Y$1,1,0))</f>
        <v/>
      </c>
      <c r="Z86" s="3" t="str">
        <f>IF(Input!Z86="","",IF(Input!Z86=Call!Z$1,1,0))</f>
        <v/>
      </c>
      <c r="AA86" s="3" t="str">
        <f>IF(Input!AA86="","",IF(Input!AA86=Call!AA$1,1,0))</f>
        <v/>
      </c>
      <c r="AB86" s="3" t="str">
        <f>IF(Input!AB86="","",IF(Input!AB86=Call!AB$1,1,0))</f>
        <v/>
      </c>
      <c r="AC86" s="3" t="str">
        <f>IF(Input!AC86="","",IF(Input!AC86=Call!AC$1,1,0))</f>
        <v/>
      </c>
      <c r="AD86" s="3" t="str">
        <f>IF(Input!AD86="","",IF(Input!AD86=Call!AD$1,1,0))</f>
        <v/>
      </c>
      <c r="AE86" s="3" t="str">
        <f>IF(Input!AE86="","",IF(Input!AE86=Call!AE$1,1,0))</f>
        <v/>
      </c>
      <c r="AF86" s="3" t="str">
        <f>IF(Input!AF86="","",IF(Input!AF86=Call!AF$1,1,0))</f>
        <v/>
      </c>
      <c r="AG86" s="3" t="str">
        <f>IF(Input!AG86="","",IF(Input!AG86=Call!AG$1,1,0))</f>
        <v/>
      </c>
      <c r="AH86" s="3" t="str">
        <f>IF(Input!AH86="","",IF(Input!AH86=Call!AH$1,1,0))</f>
        <v/>
      </c>
      <c r="AI86" t="str">
        <f t="shared" si="8"/>
        <v/>
      </c>
      <c r="AJ86" t="str">
        <f t="shared" si="9"/>
        <v/>
      </c>
    </row>
    <row r="87" spans="1:36" x14ac:dyDescent="0.25">
      <c r="A87" s="3">
        <v>84</v>
      </c>
      <c r="B87" s="3" t="str">
        <f>IF(Input!B87="","",Input!B87)</f>
        <v/>
      </c>
      <c r="C87" s="3" t="str">
        <f t="shared" si="6"/>
        <v/>
      </c>
      <c r="D87" s="6" t="str">
        <f t="shared" si="7"/>
        <v/>
      </c>
      <c r="E87" s="3" t="str">
        <f>IF(Input!E87="","",IF(Input!E87=Call!E$1,1,0))</f>
        <v/>
      </c>
      <c r="F87" s="3" t="str">
        <f>IF(Input!F87="","",IF(Input!F87=Call!F$1,1,0))</f>
        <v/>
      </c>
      <c r="G87" s="3" t="str">
        <f>IF(Input!G87="","",IF(Input!G87=Call!G$1,1,0))</f>
        <v/>
      </c>
      <c r="H87" s="3" t="str">
        <f>IF(Input!H87="","",IF(Input!H87=Call!H$1,1,0))</f>
        <v/>
      </c>
      <c r="I87" s="3" t="str">
        <f>IF(Input!I87="","",IF(Input!I87=Call!I$1,1,0))</f>
        <v/>
      </c>
      <c r="J87" s="3" t="str">
        <f>IF(Input!J87="","",IF(Input!J87=Call!J$1,1,0))</f>
        <v/>
      </c>
      <c r="K87" s="3" t="str">
        <f>IF(Input!K87="","",IF(Input!K87=Call!K$1,1,0))</f>
        <v/>
      </c>
      <c r="L87" s="3" t="str">
        <f>IF(Input!L87="","",IF(Input!L87=Call!L$1,1,0))</f>
        <v/>
      </c>
      <c r="M87" s="3" t="str">
        <f>IF(Input!M87="","",IF(Input!M87=Call!M$1,1,0))</f>
        <v/>
      </c>
      <c r="N87" s="3" t="str">
        <f>IF(Input!N87="","",IF(Input!N87=Call!N$1,1,0))</f>
        <v/>
      </c>
      <c r="O87" s="3" t="str">
        <f>IF(Input!O87="","",IF(Input!O87=Call!O$1,1,0))</f>
        <v/>
      </c>
      <c r="P87" s="3" t="str">
        <f>IF(Input!P87="","",IF(Input!P87=Call!P$1,1,0))</f>
        <v/>
      </c>
      <c r="Q87" s="3" t="str">
        <f>IF(Input!Q87="","",IF(Input!Q87=Call!Q$1,1,0))</f>
        <v/>
      </c>
      <c r="R87" s="3" t="str">
        <f>IF(Input!R87="","",IF(Input!R87=Call!R$1,1,0))</f>
        <v/>
      </c>
      <c r="S87" s="3" t="str">
        <f>IF(Input!S87="","",IF(Input!S87=Call!S$1,1,0))</f>
        <v/>
      </c>
      <c r="T87" s="3" t="str">
        <f>IF(Input!T87="","",IF(Input!T87=Call!T$1,1,0))</f>
        <v/>
      </c>
      <c r="U87" s="3" t="str">
        <f>IF(Input!U87="","",IF(Input!U87=Call!U$1,1,0))</f>
        <v/>
      </c>
      <c r="V87" s="3" t="str">
        <f>IF(Input!V87="","",IF(Input!V87=Call!V$1,1,0))</f>
        <v/>
      </c>
      <c r="W87" s="3" t="str">
        <f>IF(Input!W87="","",IF(Input!W87=Call!W$1,1,0))</f>
        <v/>
      </c>
      <c r="X87" s="3" t="str">
        <f>IF(Input!X87="","",IF(Input!X87=Call!X$1,1,0))</f>
        <v/>
      </c>
      <c r="Y87" s="3" t="str">
        <f>IF(Input!Y87="","",IF(Input!Y87=Call!Y$1,1,0))</f>
        <v/>
      </c>
      <c r="Z87" s="3" t="str">
        <f>IF(Input!Z87="","",IF(Input!Z87=Call!Z$1,1,0))</f>
        <v/>
      </c>
      <c r="AA87" s="3" t="str">
        <f>IF(Input!AA87="","",IF(Input!AA87=Call!AA$1,1,0))</f>
        <v/>
      </c>
      <c r="AB87" s="3" t="str">
        <f>IF(Input!AB87="","",IF(Input!AB87=Call!AB$1,1,0))</f>
        <v/>
      </c>
      <c r="AC87" s="3" t="str">
        <f>IF(Input!AC87="","",IF(Input!AC87=Call!AC$1,1,0))</f>
        <v/>
      </c>
      <c r="AD87" s="3" t="str">
        <f>IF(Input!AD87="","",IF(Input!AD87=Call!AD$1,1,0))</f>
        <v/>
      </c>
      <c r="AE87" s="3" t="str">
        <f>IF(Input!AE87="","",IF(Input!AE87=Call!AE$1,1,0))</f>
        <v/>
      </c>
      <c r="AF87" s="3" t="str">
        <f>IF(Input!AF87="","",IF(Input!AF87=Call!AF$1,1,0))</f>
        <v/>
      </c>
      <c r="AG87" s="3" t="str">
        <f>IF(Input!AG87="","",IF(Input!AG87=Call!AG$1,1,0))</f>
        <v/>
      </c>
      <c r="AH87" s="3" t="str">
        <f>IF(Input!AH87="","",IF(Input!AH87=Call!AH$1,1,0))</f>
        <v/>
      </c>
      <c r="AI87" t="str">
        <f t="shared" si="8"/>
        <v/>
      </c>
      <c r="AJ87" t="str">
        <f t="shared" si="9"/>
        <v/>
      </c>
    </row>
    <row r="88" spans="1:36" x14ac:dyDescent="0.25">
      <c r="A88" s="3">
        <v>85</v>
      </c>
      <c r="B88" s="3" t="str">
        <f>IF(Input!B88="","",Input!B88)</f>
        <v/>
      </c>
      <c r="C88" s="3" t="str">
        <f t="shared" si="6"/>
        <v/>
      </c>
      <c r="D88" s="6" t="str">
        <f t="shared" si="7"/>
        <v/>
      </c>
      <c r="E88" s="3" t="str">
        <f>IF(Input!E88="","",IF(Input!E88=Call!E$1,1,0))</f>
        <v/>
      </c>
      <c r="F88" s="3" t="str">
        <f>IF(Input!F88="","",IF(Input!F88=Call!F$1,1,0))</f>
        <v/>
      </c>
      <c r="G88" s="3" t="str">
        <f>IF(Input!G88="","",IF(Input!G88=Call!G$1,1,0))</f>
        <v/>
      </c>
      <c r="H88" s="3" t="str">
        <f>IF(Input!H88="","",IF(Input!H88=Call!H$1,1,0))</f>
        <v/>
      </c>
      <c r="I88" s="3" t="str">
        <f>IF(Input!I88="","",IF(Input!I88=Call!I$1,1,0))</f>
        <v/>
      </c>
      <c r="J88" s="3" t="str">
        <f>IF(Input!J88="","",IF(Input!J88=Call!J$1,1,0))</f>
        <v/>
      </c>
      <c r="K88" s="3" t="str">
        <f>IF(Input!K88="","",IF(Input!K88=Call!K$1,1,0))</f>
        <v/>
      </c>
      <c r="L88" s="3" t="str">
        <f>IF(Input!L88="","",IF(Input!L88=Call!L$1,1,0))</f>
        <v/>
      </c>
      <c r="M88" s="3" t="str">
        <f>IF(Input!M88="","",IF(Input!M88=Call!M$1,1,0))</f>
        <v/>
      </c>
      <c r="N88" s="3" t="str">
        <f>IF(Input!N88="","",IF(Input!N88=Call!N$1,1,0))</f>
        <v/>
      </c>
      <c r="O88" s="3" t="str">
        <f>IF(Input!O88="","",IF(Input!O88=Call!O$1,1,0))</f>
        <v/>
      </c>
      <c r="P88" s="3" t="str">
        <f>IF(Input!P88="","",IF(Input!P88=Call!P$1,1,0))</f>
        <v/>
      </c>
      <c r="Q88" s="3" t="str">
        <f>IF(Input!Q88="","",IF(Input!Q88=Call!Q$1,1,0))</f>
        <v/>
      </c>
      <c r="R88" s="3" t="str">
        <f>IF(Input!R88="","",IF(Input!R88=Call!R$1,1,0))</f>
        <v/>
      </c>
      <c r="S88" s="3" t="str">
        <f>IF(Input!S88="","",IF(Input!S88=Call!S$1,1,0))</f>
        <v/>
      </c>
      <c r="T88" s="3" t="str">
        <f>IF(Input!T88="","",IF(Input!T88=Call!T$1,1,0))</f>
        <v/>
      </c>
      <c r="U88" s="3" t="str">
        <f>IF(Input!U88="","",IF(Input!U88=Call!U$1,1,0))</f>
        <v/>
      </c>
      <c r="V88" s="3" t="str">
        <f>IF(Input!V88="","",IF(Input!V88=Call!V$1,1,0))</f>
        <v/>
      </c>
      <c r="W88" s="3" t="str">
        <f>IF(Input!W88="","",IF(Input!W88=Call!W$1,1,0))</f>
        <v/>
      </c>
      <c r="X88" s="3" t="str">
        <f>IF(Input!X88="","",IF(Input!X88=Call!X$1,1,0))</f>
        <v/>
      </c>
      <c r="Y88" s="3" t="str">
        <f>IF(Input!Y88="","",IF(Input!Y88=Call!Y$1,1,0))</f>
        <v/>
      </c>
      <c r="Z88" s="3" t="str">
        <f>IF(Input!Z88="","",IF(Input!Z88=Call!Z$1,1,0))</f>
        <v/>
      </c>
      <c r="AA88" s="3" t="str">
        <f>IF(Input!AA88="","",IF(Input!AA88=Call!AA$1,1,0))</f>
        <v/>
      </c>
      <c r="AB88" s="3" t="str">
        <f>IF(Input!AB88="","",IF(Input!AB88=Call!AB$1,1,0))</f>
        <v/>
      </c>
      <c r="AC88" s="3" t="str">
        <f>IF(Input!AC88="","",IF(Input!AC88=Call!AC$1,1,0))</f>
        <v/>
      </c>
      <c r="AD88" s="3" t="str">
        <f>IF(Input!AD88="","",IF(Input!AD88=Call!AD$1,1,0))</f>
        <v/>
      </c>
      <c r="AE88" s="3" t="str">
        <f>IF(Input!AE88="","",IF(Input!AE88=Call!AE$1,1,0))</f>
        <v/>
      </c>
      <c r="AF88" s="3" t="str">
        <f>IF(Input!AF88="","",IF(Input!AF88=Call!AF$1,1,0))</f>
        <v/>
      </c>
      <c r="AG88" s="3" t="str">
        <f>IF(Input!AG88="","",IF(Input!AG88=Call!AG$1,1,0))</f>
        <v/>
      </c>
      <c r="AH88" s="3" t="str">
        <f>IF(Input!AH88="","",IF(Input!AH88=Call!AH$1,1,0))</f>
        <v/>
      </c>
      <c r="AI88" t="str">
        <f t="shared" si="8"/>
        <v/>
      </c>
      <c r="AJ88" t="str">
        <f t="shared" si="9"/>
        <v/>
      </c>
    </row>
    <row r="89" spans="1:36" x14ac:dyDescent="0.25">
      <c r="A89" s="3">
        <v>86</v>
      </c>
      <c r="B89" s="3" t="str">
        <f>IF(Input!B89="","",Input!B89)</f>
        <v/>
      </c>
      <c r="C89" s="3" t="str">
        <f t="shared" si="6"/>
        <v/>
      </c>
      <c r="D89" s="6" t="str">
        <f t="shared" si="7"/>
        <v/>
      </c>
      <c r="E89" s="3" t="str">
        <f>IF(Input!E89="","",IF(Input!E89=Call!E$1,1,0))</f>
        <v/>
      </c>
      <c r="F89" s="3" t="str">
        <f>IF(Input!F89="","",IF(Input!F89=Call!F$1,1,0))</f>
        <v/>
      </c>
      <c r="G89" s="3" t="str">
        <f>IF(Input!G89="","",IF(Input!G89=Call!G$1,1,0))</f>
        <v/>
      </c>
      <c r="H89" s="3" t="str">
        <f>IF(Input!H89="","",IF(Input!H89=Call!H$1,1,0))</f>
        <v/>
      </c>
      <c r="I89" s="3" t="str">
        <f>IF(Input!I89="","",IF(Input!I89=Call!I$1,1,0))</f>
        <v/>
      </c>
      <c r="J89" s="3" t="str">
        <f>IF(Input!J89="","",IF(Input!J89=Call!J$1,1,0))</f>
        <v/>
      </c>
      <c r="K89" s="3" t="str">
        <f>IF(Input!K89="","",IF(Input!K89=Call!K$1,1,0))</f>
        <v/>
      </c>
      <c r="L89" s="3" t="str">
        <f>IF(Input!L89="","",IF(Input!L89=Call!L$1,1,0))</f>
        <v/>
      </c>
      <c r="M89" s="3" t="str">
        <f>IF(Input!M89="","",IF(Input!M89=Call!M$1,1,0))</f>
        <v/>
      </c>
      <c r="N89" s="3" t="str">
        <f>IF(Input!N89="","",IF(Input!N89=Call!N$1,1,0))</f>
        <v/>
      </c>
      <c r="O89" s="3" t="str">
        <f>IF(Input!O89="","",IF(Input!O89=Call!O$1,1,0))</f>
        <v/>
      </c>
      <c r="P89" s="3" t="str">
        <f>IF(Input!P89="","",IF(Input!P89=Call!P$1,1,0))</f>
        <v/>
      </c>
      <c r="Q89" s="3" t="str">
        <f>IF(Input!Q89="","",IF(Input!Q89=Call!Q$1,1,0))</f>
        <v/>
      </c>
      <c r="R89" s="3" t="str">
        <f>IF(Input!R89="","",IF(Input!R89=Call!R$1,1,0))</f>
        <v/>
      </c>
      <c r="S89" s="3" t="str">
        <f>IF(Input!S89="","",IF(Input!S89=Call!S$1,1,0))</f>
        <v/>
      </c>
      <c r="T89" s="3" t="str">
        <f>IF(Input!T89="","",IF(Input!T89=Call!T$1,1,0))</f>
        <v/>
      </c>
      <c r="U89" s="3" t="str">
        <f>IF(Input!U89="","",IF(Input!U89=Call!U$1,1,0))</f>
        <v/>
      </c>
      <c r="V89" s="3" t="str">
        <f>IF(Input!V89="","",IF(Input!V89=Call!V$1,1,0))</f>
        <v/>
      </c>
      <c r="W89" s="3" t="str">
        <f>IF(Input!W89="","",IF(Input!W89=Call!W$1,1,0))</f>
        <v/>
      </c>
      <c r="X89" s="3" t="str">
        <f>IF(Input!X89="","",IF(Input!X89=Call!X$1,1,0))</f>
        <v/>
      </c>
      <c r="Y89" s="3" t="str">
        <f>IF(Input!Y89="","",IF(Input!Y89=Call!Y$1,1,0))</f>
        <v/>
      </c>
      <c r="Z89" s="3" t="str">
        <f>IF(Input!Z89="","",IF(Input!Z89=Call!Z$1,1,0))</f>
        <v/>
      </c>
      <c r="AA89" s="3" t="str">
        <f>IF(Input!AA89="","",IF(Input!AA89=Call!AA$1,1,0))</f>
        <v/>
      </c>
      <c r="AB89" s="3" t="str">
        <f>IF(Input!AB89="","",IF(Input!AB89=Call!AB$1,1,0))</f>
        <v/>
      </c>
      <c r="AC89" s="3" t="str">
        <f>IF(Input!AC89="","",IF(Input!AC89=Call!AC$1,1,0))</f>
        <v/>
      </c>
      <c r="AD89" s="3" t="str">
        <f>IF(Input!AD89="","",IF(Input!AD89=Call!AD$1,1,0))</f>
        <v/>
      </c>
      <c r="AE89" s="3" t="str">
        <f>IF(Input!AE89="","",IF(Input!AE89=Call!AE$1,1,0))</f>
        <v/>
      </c>
      <c r="AF89" s="3" t="str">
        <f>IF(Input!AF89="","",IF(Input!AF89=Call!AF$1,1,0))</f>
        <v/>
      </c>
      <c r="AG89" s="3" t="str">
        <f>IF(Input!AG89="","",IF(Input!AG89=Call!AG$1,1,0))</f>
        <v/>
      </c>
      <c r="AH89" s="3" t="str">
        <f>IF(Input!AH89="","",IF(Input!AH89=Call!AH$1,1,0))</f>
        <v/>
      </c>
      <c r="AI89" t="str">
        <f t="shared" si="8"/>
        <v/>
      </c>
      <c r="AJ89" t="str">
        <f t="shared" si="9"/>
        <v/>
      </c>
    </row>
    <row r="90" spans="1:36" x14ac:dyDescent="0.25">
      <c r="A90" s="3">
        <v>87</v>
      </c>
      <c r="B90" s="3" t="str">
        <f>IF(Input!B90="","",Input!B90)</f>
        <v/>
      </c>
      <c r="C90" s="3" t="str">
        <f t="shared" si="6"/>
        <v/>
      </c>
      <c r="D90" s="6" t="str">
        <f t="shared" si="7"/>
        <v/>
      </c>
      <c r="E90" s="3" t="str">
        <f>IF(Input!E90="","",IF(Input!E90=Call!E$1,1,0))</f>
        <v/>
      </c>
      <c r="F90" s="3" t="str">
        <f>IF(Input!F90="","",IF(Input!F90=Call!F$1,1,0))</f>
        <v/>
      </c>
      <c r="G90" s="3" t="str">
        <f>IF(Input!G90="","",IF(Input!G90=Call!G$1,1,0))</f>
        <v/>
      </c>
      <c r="H90" s="3" t="str">
        <f>IF(Input!H90="","",IF(Input!H90=Call!H$1,1,0))</f>
        <v/>
      </c>
      <c r="I90" s="3" t="str">
        <f>IF(Input!I90="","",IF(Input!I90=Call!I$1,1,0))</f>
        <v/>
      </c>
      <c r="J90" s="3" t="str">
        <f>IF(Input!J90="","",IF(Input!J90=Call!J$1,1,0))</f>
        <v/>
      </c>
      <c r="K90" s="3" t="str">
        <f>IF(Input!K90="","",IF(Input!K90=Call!K$1,1,0))</f>
        <v/>
      </c>
      <c r="L90" s="3" t="str">
        <f>IF(Input!L90="","",IF(Input!L90=Call!L$1,1,0))</f>
        <v/>
      </c>
      <c r="M90" s="3" t="str">
        <f>IF(Input!M90="","",IF(Input!M90=Call!M$1,1,0))</f>
        <v/>
      </c>
      <c r="N90" s="3" t="str">
        <f>IF(Input!N90="","",IF(Input!N90=Call!N$1,1,0))</f>
        <v/>
      </c>
      <c r="O90" s="3" t="str">
        <f>IF(Input!O90="","",IF(Input!O90=Call!O$1,1,0))</f>
        <v/>
      </c>
      <c r="P90" s="3" t="str">
        <f>IF(Input!P90="","",IF(Input!P90=Call!P$1,1,0))</f>
        <v/>
      </c>
      <c r="Q90" s="3" t="str">
        <f>IF(Input!Q90="","",IF(Input!Q90=Call!Q$1,1,0))</f>
        <v/>
      </c>
      <c r="R90" s="3" t="str">
        <f>IF(Input!R90="","",IF(Input!R90=Call!R$1,1,0))</f>
        <v/>
      </c>
      <c r="S90" s="3" t="str">
        <f>IF(Input!S90="","",IF(Input!S90=Call!S$1,1,0))</f>
        <v/>
      </c>
      <c r="T90" s="3" t="str">
        <f>IF(Input!T90="","",IF(Input!T90=Call!T$1,1,0))</f>
        <v/>
      </c>
      <c r="U90" s="3" t="str">
        <f>IF(Input!U90="","",IF(Input!U90=Call!U$1,1,0))</f>
        <v/>
      </c>
      <c r="V90" s="3" t="str">
        <f>IF(Input!V90="","",IF(Input!V90=Call!V$1,1,0))</f>
        <v/>
      </c>
      <c r="W90" s="3" t="str">
        <f>IF(Input!W90="","",IF(Input!W90=Call!W$1,1,0))</f>
        <v/>
      </c>
      <c r="X90" s="3" t="str">
        <f>IF(Input!X90="","",IF(Input!X90=Call!X$1,1,0))</f>
        <v/>
      </c>
      <c r="Y90" s="3" t="str">
        <f>IF(Input!Y90="","",IF(Input!Y90=Call!Y$1,1,0))</f>
        <v/>
      </c>
      <c r="Z90" s="3" t="str">
        <f>IF(Input!Z90="","",IF(Input!Z90=Call!Z$1,1,0))</f>
        <v/>
      </c>
      <c r="AA90" s="3" t="str">
        <f>IF(Input!AA90="","",IF(Input!AA90=Call!AA$1,1,0))</f>
        <v/>
      </c>
      <c r="AB90" s="3" t="str">
        <f>IF(Input!AB90="","",IF(Input!AB90=Call!AB$1,1,0))</f>
        <v/>
      </c>
      <c r="AC90" s="3" t="str">
        <f>IF(Input!AC90="","",IF(Input!AC90=Call!AC$1,1,0))</f>
        <v/>
      </c>
      <c r="AD90" s="3" t="str">
        <f>IF(Input!AD90="","",IF(Input!AD90=Call!AD$1,1,0))</f>
        <v/>
      </c>
      <c r="AE90" s="3" t="str">
        <f>IF(Input!AE90="","",IF(Input!AE90=Call!AE$1,1,0))</f>
        <v/>
      </c>
      <c r="AF90" s="3" t="str">
        <f>IF(Input!AF90="","",IF(Input!AF90=Call!AF$1,1,0))</f>
        <v/>
      </c>
      <c r="AG90" s="3" t="str">
        <f>IF(Input!AG90="","",IF(Input!AG90=Call!AG$1,1,0))</f>
        <v/>
      </c>
      <c r="AH90" s="3" t="str">
        <f>IF(Input!AH90="","",IF(Input!AH90=Call!AH$1,1,0))</f>
        <v/>
      </c>
      <c r="AI90" t="str">
        <f t="shared" si="8"/>
        <v/>
      </c>
      <c r="AJ90" t="str">
        <f t="shared" si="9"/>
        <v/>
      </c>
    </row>
    <row r="91" spans="1:36" x14ac:dyDescent="0.25">
      <c r="A91" s="3">
        <v>88</v>
      </c>
      <c r="B91" s="3" t="str">
        <f>IF(Input!B91="","",Input!B91)</f>
        <v/>
      </c>
      <c r="C91" s="3" t="str">
        <f t="shared" si="6"/>
        <v/>
      </c>
      <c r="D91" s="6" t="str">
        <f t="shared" si="7"/>
        <v/>
      </c>
      <c r="E91" s="3" t="str">
        <f>IF(Input!E91="","",IF(Input!E91=Call!E$1,1,0))</f>
        <v/>
      </c>
      <c r="F91" s="3" t="str">
        <f>IF(Input!F91="","",IF(Input!F91=Call!F$1,1,0))</f>
        <v/>
      </c>
      <c r="G91" s="3" t="str">
        <f>IF(Input!G91="","",IF(Input!G91=Call!G$1,1,0))</f>
        <v/>
      </c>
      <c r="H91" s="3" t="str">
        <f>IF(Input!H91="","",IF(Input!H91=Call!H$1,1,0))</f>
        <v/>
      </c>
      <c r="I91" s="3" t="str">
        <f>IF(Input!I91="","",IF(Input!I91=Call!I$1,1,0))</f>
        <v/>
      </c>
      <c r="J91" s="3" t="str">
        <f>IF(Input!J91="","",IF(Input!J91=Call!J$1,1,0))</f>
        <v/>
      </c>
      <c r="K91" s="3" t="str">
        <f>IF(Input!K91="","",IF(Input!K91=Call!K$1,1,0))</f>
        <v/>
      </c>
      <c r="L91" s="3" t="str">
        <f>IF(Input!L91="","",IF(Input!L91=Call!L$1,1,0))</f>
        <v/>
      </c>
      <c r="M91" s="3" t="str">
        <f>IF(Input!M91="","",IF(Input!M91=Call!M$1,1,0))</f>
        <v/>
      </c>
      <c r="N91" s="3" t="str">
        <f>IF(Input!N91="","",IF(Input!N91=Call!N$1,1,0))</f>
        <v/>
      </c>
      <c r="O91" s="3" t="str">
        <f>IF(Input!O91="","",IF(Input!O91=Call!O$1,1,0))</f>
        <v/>
      </c>
      <c r="P91" s="3" t="str">
        <f>IF(Input!P91="","",IF(Input!P91=Call!P$1,1,0))</f>
        <v/>
      </c>
      <c r="Q91" s="3" t="str">
        <f>IF(Input!Q91="","",IF(Input!Q91=Call!Q$1,1,0))</f>
        <v/>
      </c>
      <c r="R91" s="3" t="str">
        <f>IF(Input!R91="","",IF(Input!R91=Call!R$1,1,0))</f>
        <v/>
      </c>
      <c r="S91" s="3" t="str">
        <f>IF(Input!S91="","",IF(Input!S91=Call!S$1,1,0))</f>
        <v/>
      </c>
      <c r="T91" s="3" t="str">
        <f>IF(Input!T91="","",IF(Input!T91=Call!T$1,1,0))</f>
        <v/>
      </c>
      <c r="U91" s="3" t="str">
        <f>IF(Input!U91="","",IF(Input!U91=Call!U$1,1,0))</f>
        <v/>
      </c>
      <c r="V91" s="3" t="str">
        <f>IF(Input!V91="","",IF(Input!V91=Call!V$1,1,0))</f>
        <v/>
      </c>
      <c r="W91" s="3" t="str">
        <f>IF(Input!W91="","",IF(Input!W91=Call!W$1,1,0))</f>
        <v/>
      </c>
      <c r="X91" s="3" t="str">
        <f>IF(Input!X91="","",IF(Input!X91=Call!X$1,1,0))</f>
        <v/>
      </c>
      <c r="Y91" s="3" t="str">
        <f>IF(Input!Y91="","",IF(Input!Y91=Call!Y$1,1,0))</f>
        <v/>
      </c>
      <c r="Z91" s="3" t="str">
        <f>IF(Input!Z91="","",IF(Input!Z91=Call!Z$1,1,0))</f>
        <v/>
      </c>
      <c r="AA91" s="3" t="str">
        <f>IF(Input!AA91="","",IF(Input!AA91=Call!AA$1,1,0))</f>
        <v/>
      </c>
      <c r="AB91" s="3" t="str">
        <f>IF(Input!AB91="","",IF(Input!AB91=Call!AB$1,1,0))</f>
        <v/>
      </c>
      <c r="AC91" s="3" t="str">
        <f>IF(Input!AC91="","",IF(Input!AC91=Call!AC$1,1,0))</f>
        <v/>
      </c>
      <c r="AD91" s="3" t="str">
        <f>IF(Input!AD91="","",IF(Input!AD91=Call!AD$1,1,0))</f>
        <v/>
      </c>
      <c r="AE91" s="3" t="str">
        <f>IF(Input!AE91="","",IF(Input!AE91=Call!AE$1,1,0))</f>
        <v/>
      </c>
      <c r="AF91" s="3" t="str">
        <f>IF(Input!AF91="","",IF(Input!AF91=Call!AF$1,1,0))</f>
        <v/>
      </c>
      <c r="AG91" s="3" t="str">
        <f>IF(Input!AG91="","",IF(Input!AG91=Call!AG$1,1,0))</f>
        <v/>
      </c>
      <c r="AH91" s="3" t="str">
        <f>IF(Input!AH91="","",IF(Input!AH91=Call!AH$1,1,0))</f>
        <v/>
      </c>
      <c r="AI91" t="str">
        <f t="shared" si="8"/>
        <v/>
      </c>
      <c r="AJ91" t="str">
        <f t="shared" si="9"/>
        <v/>
      </c>
    </row>
    <row r="92" spans="1:36" x14ac:dyDescent="0.25">
      <c r="A92" s="3">
        <v>89</v>
      </c>
      <c r="B92" s="3" t="str">
        <f>IF(Input!B92="","",Input!B92)</f>
        <v/>
      </c>
      <c r="C92" s="3" t="str">
        <f t="shared" si="6"/>
        <v/>
      </c>
      <c r="D92" s="6" t="str">
        <f t="shared" si="7"/>
        <v/>
      </c>
      <c r="E92" s="3" t="str">
        <f>IF(Input!E92="","",IF(Input!E92=Call!E$1,1,0))</f>
        <v/>
      </c>
      <c r="F92" s="3" t="str">
        <f>IF(Input!F92="","",IF(Input!F92=Call!F$1,1,0))</f>
        <v/>
      </c>
      <c r="G92" s="3" t="str">
        <f>IF(Input!G92="","",IF(Input!G92=Call!G$1,1,0))</f>
        <v/>
      </c>
      <c r="H92" s="3" t="str">
        <f>IF(Input!H92="","",IF(Input!H92=Call!H$1,1,0))</f>
        <v/>
      </c>
      <c r="I92" s="3" t="str">
        <f>IF(Input!I92="","",IF(Input!I92=Call!I$1,1,0))</f>
        <v/>
      </c>
      <c r="J92" s="3" t="str">
        <f>IF(Input!J92="","",IF(Input!J92=Call!J$1,1,0))</f>
        <v/>
      </c>
      <c r="K92" s="3" t="str">
        <f>IF(Input!K92="","",IF(Input!K92=Call!K$1,1,0))</f>
        <v/>
      </c>
      <c r="L92" s="3" t="str">
        <f>IF(Input!L92="","",IF(Input!L92=Call!L$1,1,0))</f>
        <v/>
      </c>
      <c r="M92" s="3" t="str">
        <f>IF(Input!M92="","",IF(Input!M92=Call!M$1,1,0))</f>
        <v/>
      </c>
      <c r="N92" s="3" t="str">
        <f>IF(Input!N92="","",IF(Input!N92=Call!N$1,1,0))</f>
        <v/>
      </c>
      <c r="O92" s="3" t="str">
        <f>IF(Input!O92="","",IF(Input!O92=Call!O$1,1,0))</f>
        <v/>
      </c>
      <c r="P92" s="3" t="str">
        <f>IF(Input!P92="","",IF(Input!P92=Call!P$1,1,0))</f>
        <v/>
      </c>
      <c r="Q92" s="3" t="str">
        <f>IF(Input!Q92="","",IF(Input!Q92=Call!Q$1,1,0))</f>
        <v/>
      </c>
      <c r="R92" s="3" t="str">
        <f>IF(Input!R92="","",IF(Input!R92=Call!R$1,1,0))</f>
        <v/>
      </c>
      <c r="S92" s="3" t="str">
        <f>IF(Input!S92="","",IF(Input!S92=Call!S$1,1,0))</f>
        <v/>
      </c>
      <c r="T92" s="3" t="str">
        <f>IF(Input!T92="","",IF(Input!T92=Call!T$1,1,0))</f>
        <v/>
      </c>
      <c r="U92" s="3" t="str">
        <f>IF(Input!U92="","",IF(Input!U92=Call!U$1,1,0))</f>
        <v/>
      </c>
      <c r="V92" s="3" t="str">
        <f>IF(Input!V92="","",IF(Input!V92=Call!V$1,1,0))</f>
        <v/>
      </c>
      <c r="W92" s="3" t="str">
        <f>IF(Input!W92="","",IF(Input!W92=Call!W$1,1,0))</f>
        <v/>
      </c>
      <c r="X92" s="3" t="str">
        <f>IF(Input!X92="","",IF(Input!X92=Call!X$1,1,0))</f>
        <v/>
      </c>
      <c r="Y92" s="3" t="str">
        <f>IF(Input!Y92="","",IF(Input!Y92=Call!Y$1,1,0))</f>
        <v/>
      </c>
      <c r="Z92" s="3" t="str">
        <f>IF(Input!Z92="","",IF(Input!Z92=Call!Z$1,1,0))</f>
        <v/>
      </c>
      <c r="AA92" s="3" t="str">
        <f>IF(Input!AA92="","",IF(Input!AA92=Call!AA$1,1,0))</f>
        <v/>
      </c>
      <c r="AB92" s="3" t="str">
        <f>IF(Input!AB92="","",IF(Input!AB92=Call!AB$1,1,0))</f>
        <v/>
      </c>
      <c r="AC92" s="3" t="str">
        <f>IF(Input!AC92="","",IF(Input!AC92=Call!AC$1,1,0))</f>
        <v/>
      </c>
      <c r="AD92" s="3" t="str">
        <f>IF(Input!AD92="","",IF(Input!AD92=Call!AD$1,1,0))</f>
        <v/>
      </c>
      <c r="AE92" s="3" t="str">
        <f>IF(Input!AE92="","",IF(Input!AE92=Call!AE$1,1,0))</f>
        <v/>
      </c>
      <c r="AF92" s="3" t="str">
        <f>IF(Input!AF92="","",IF(Input!AF92=Call!AF$1,1,0))</f>
        <v/>
      </c>
      <c r="AG92" s="3" t="str">
        <f>IF(Input!AG92="","",IF(Input!AG92=Call!AG$1,1,0))</f>
        <v/>
      </c>
      <c r="AH92" s="3" t="str">
        <f>IF(Input!AH92="","",IF(Input!AH92=Call!AH$1,1,0))</f>
        <v/>
      </c>
      <c r="AI92" t="str">
        <f t="shared" si="8"/>
        <v/>
      </c>
      <c r="AJ92" t="str">
        <f t="shared" si="9"/>
        <v/>
      </c>
    </row>
    <row r="93" spans="1:36" x14ac:dyDescent="0.25">
      <c r="A93" s="3">
        <v>90</v>
      </c>
      <c r="B93" s="3" t="str">
        <f>IF(Input!B93="","",Input!B93)</f>
        <v/>
      </c>
      <c r="C93" s="3" t="str">
        <f t="shared" si="6"/>
        <v/>
      </c>
      <c r="D93" s="6" t="str">
        <f t="shared" si="7"/>
        <v/>
      </c>
      <c r="E93" s="3" t="str">
        <f>IF(Input!E93="","",IF(Input!E93=Call!E$1,1,0))</f>
        <v/>
      </c>
      <c r="F93" s="3" t="str">
        <f>IF(Input!F93="","",IF(Input!F93=Call!F$1,1,0))</f>
        <v/>
      </c>
      <c r="G93" s="3" t="str">
        <f>IF(Input!G93="","",IF(Input!G93=Call!G$1,1,0))</f>
        <v/>
      </c>
      <c r="H93" s="3" t="str">
        <f>IF(Input!H93="","",IF(Input!H93=Call!H$1,1,0))</f>
        <v/>
      </c>
      <c r="I93" s="3" t="str">
        <f>IF(Input!I93="","",IF(Input!I93=Call!I$1,1,0))</f>
        <v/>
      </c>
      <c r="J93" s="3" t="str">
        <f>IF(Input!J93="","",IF(Input!J93=Call!J$1,1,0))</f>
        <v/>
      </c>
      <c r="K93" s="3" t="str">
        <f>IF(Input!K93="","",IF(Input!K93=Call!K$1,1,0))</f>
        <v/>
      </c>
      <c r="L93" s="3" t="str">
        <f>IF(Input!L93="","",IF(Input!L93=Call!L$1,1,0))</f>
        <v/>
      </c>
      <c r="M93" s="3" t="str">
        <f>IF(Input!M93="","",IF(Input!M93=Call!M$1,1,0))</f>
        <v/>
      </c>
      <c r="N93" s="3" t="str">
        <f>IF(Input!N93="","",IF(Input!N93=Call!N$1,1,0))</f>
        <v/>
      </c>
      <c r="O93" s="3" t="str">
        <f>IF(Input!O93="","",IF(Input!O93=Call!O$1,1,0))</f>
        <v/>
      </c>
      <c r="P93" s="3" t="str">
        <f>IF(Input!P93="","",IF(Input!P93=Call!P$1,1,0))</f>
        <v/>
      </c>
      <c r="Q93" s="3" t="str">
        <f>IF(Input!Q93="","",IF(Input!Q93=Call!Q$1,1,0))</f>
        <v/>
      </c>
      <c r="R93" s="3" t="str">
        <f>IF(Input!R93="","",IF(Input!R93=Call!R$1,1,0))</f>
        <v/>
      </c>
      <c r="S93" s="3" t="str">
        <f>IF(Input!S93="","",IF(Input!S93=Call!S$1,1,0))</f>
        <v/>
      </c>
      <c r="T93" s="3" t="str">
        <f>IF(Input!T93="","",IF(Input!T93=Call!T$1,1,0))</f>
        <v/>
      </c>
      <c r="U93" s="3" t="str">
        <f>IF(Input!U93="","",IF(Input!U93=Call!U$1,1,0))</f>
        <v/>
      </c>
      <c r="V93" s="3" t="str">
        <f>IF(Input!V93="","",IF(Input!V93=Call!V$1,1,0))</f>
        <v/>
      </c>
      <c r="W93" s="3" t="str">
        <f>IF(Input!W93="","",IF(Input!W93=Call!W$1,1,0))</f>
        <v/>
      </c>
      <c r="X93" s="3" t="str">
        <f>IF(Input!X93="","",IF(Input!X93=Call!X$1,1,0))</f>
        <v/>
      </c>
      <c r="Y93" s="3" t="str">
        <f>IF(Input!Y93="","",IF(Input!Y93=Call!Y$1,1,0))</f>
        <v/>
      </c>
      <c r="Z93" s="3" t="str">
        <f>IF(Input!Z93="","",IF(Input!Z93=Call!Z$1,1,0))</f>
        <v/>
      </c>
      <c r="AA93" s="3" t="str">
        <f>IF(Input!AA93="","",IF(Input!AA93=Call!AA$1,1,0))</f>
        <v/>
      </c>
      <c r="AB93" s="3" t="str">
        <f>IF(Input!AB93="","",IF(Input!AB93=Call!AB$1,1,0))</f>
        <v/>
      </c>
      <c r="AC93" s="3" t="str">
        <f>IF(Input!AC93="","",IF(Input!AC93=Call!AC$1,1,0))</f>
        <v/>
      </c>
      <c r="AD93" s="3" t="str">
        <f>IF(Input!AD93="","",IF(Input!AD93=Call!AD$1,1,0))</f>
        <v/>
      </c>
      <c r="AE93" s="3" t="str">
        <f>IF(Input!AE93="","",IF(Input!AE93=Call!AE$1,1,0))</f>
        <v/>
      </c>
      <c r="AF93" s="3" t="str">
        <f>IF(Input!AF93="","",IF(Input!AF93=Call!AF$1,1,0))</f>
        <v/>
      </c>
      <c r="AG93" s="3" t="str">
        <f>IF(Input!AG93="","",IF(Input!AG93=Call!AG$1,1,0))</f>
        <v/>
      </c>
      <c r="AH93" s="3" t="str">
        <f>IF(Input!AH93="","",IF(Input!AH93=Call!AH$1,1,0))</f>
        <v/>
      </c>
      <c r="AI93" t="str">
        <f t="shared" si="8"/>
        <v/>
      </c>
      <c r="AJ93" t="str">
        <f t="shared" si="9"/>
        <v/>
      </c>
    </row>
    <row r="94" spans="1:36" x14ac:dyDescent="0.25">
      <c r="A94" s="3">
        <v>91</v>
      </c>
      <c r="B94" s="3" t="str">
        <f>IF(Input!B94="","",Input!B94)</f>
        <v/>
      </c>
      <c r="C94" s="3" t="str">
        <f t="shared" si="6"/>
        <v/>
      </c>
      <c r="D94" s="6" t="str">
        <f t="shared" si="7"/>
        <v/>
      </c>
      <c r="E94" s="3" t="str">
        <f>IF(Input!E94="","",IF(Input!E94=Call!E$1,1,0))</f>
        <v/>
      </c>
      <c r="F94" s="3" t="str">
        <f>IF(Input!F94="","",IF(Input!F94=Call!F$1,1,0))</f>
        <v/>
      </c>
      <c r="G94" s="3" t="str">
        <f>IF(Input!G94="","",IF(Input!G94=Call!G$1,1,0))</f>
        <v/>
      </c>
      <c r="H94" s="3" t="str">
        <f>IF(Input!H94="","",IF(Input!H94=Call!H$1,1,0))</f>
        <v/>
      </c>
      <c r="I94" s="3" t="str">
        <f>IF(Input!I94="","",IF(Input!I94=Call!I$1,1,0))</f>
        <v/>
      </c>
      <c r="J94" s="3" t="str">
        <f>IF(Input!J94="","",IF(Input!J94=Call!J$1,1,0))</f>
        <v/>
      </c>
      <c r="K94" s="3" t="str">
        <f>IF(Input!K94="","",IF(Input!K94=Call!K$1,1,0))</f>
        <v/>
      </c>
      <c r="L94" s="3" t="str">
        <f>IF(Input!L94="","",IF(Input!L94=Call!L$1,1,0))</f>
        <v/>
      </c>
      <c r="M94" s="3" t="str">
        <f>IF(Input!M94="","",IF(Input!M94=Call!M$1,1,0))</f>
        <v/>
      </c>
      <c r="N94" s="3" t="str">
        <f>IF(Input!N94="","",IF(Input!N94=Call!N$1,1,0))</f>
        <v/>
      </c>
      <c r="O94" s="3" t="str">
        <f>IF(Input!O94="","",IF(Input!O94=Call!O$1,1,0))</f>
        <v/>
      </c>
      <c r="P94" s="3" t="str">
        <f>IF(Input!P94="","",IF(Input!P94=Call!P$1,1,0))</f>
        <v/>
      </c>
      <c r="Q94" s="3" t="str">
        <f>IF(Input!Q94="","",IF(Input!Q94=Call!Q$1,1,0))</f>
        <v/>
      </c>
      <c r="R94" s="3" t="str">
        <f>IF(Input!R94="","",IF(Input!R94=Call!R$1,1,0))</f>
        <v/>
      </c>
      <c r="S94" s="3" t="str">
        <f>IF(Input!S94="","",IF(Input!S94=Call!S$1,1,0))</f>
        <v/>
      </c>
      <c r="T94" s="3" t="str">
        <f>IF(Input!T94="","",IF(Input!T94=Call!T$1,1,0))</f>
        <v/>
      </c>
      <c r="U94" s="3" t="str">
        <f>IF(Input!U94="","",IF(Input!U94=Call!U$1,1,0))</f>
        <v/>
      </c>
      <c r="V94" s="3" t="str">
        <f>IF(Input!V94="","",IF(Input!V94=Call!V$1,1,0))</f>
        <v/>
      </c>
      <c r="W94" s="3" t="str">
        <f>IF(Input!W94="","",IF(Input!W94=Call!W$1,1,0))</f>
        <v/>
      </c>
      <c r="X94" s="3" t="str">
        <f>IF(Input!X94="","",IF(Input!X94=Call!X$1,1,0))</f>
        <v/>
      </c>
      <c r="Y94" s="3" t="str">
        <f>IF(Input!Y94="","",IF(Input!Y94=Call!Y$1,1,0))</f>
        <v/>
      </c>
      <c r="Z94" s="3" t="str">
        <f>IF(Input!Z94="","",IF(Input!Z94=Call!Z$1,1,0))</f>
        <v/>
      </c>
      <c r="AA94" s="3" t="str">
        <f>IF(Input!AA94="","",IF(Input!AA94=Call!AA$1,1,0))</f>
        <v/>
      </c>
      <c r="AB94" s="3" t="str">
        <f>IF(Input!AB94="","",IF(Input!AB94=Call!AB$1,1,0))</f>
        <v/>
      </c>
      <c r="AC94" s="3" t="str">
        <f>IF(Input!AC94="","",IF(Input!AC94=Call!AC$1,1,0))</f>
        <v/>
      </c>
      <c r="AD94" s="3" t="str">
        <f>IF(Input!AD94="","",IF(Input!AD94=Call!AD$1,1,0))</f>
        <v/>
      </c>
      <c r="AE94" s="3" t="str">
        <f>IF(Input!AE94="","",IF(Input!AE94=Call!AE$1,1,0))</f>
        <v/>
      </c>
      <c r="AF94" s="3" t="str">
        <f>IF(Input!AF94="","",IF(Input!AF94=Call!AF$1,1,0))</f>
        <v/>
      </c>
      <c r="AG94" s="3" t="str">
        <f>IF(Input!AG94="","",IF(Input!AG94=Call!AG$1,1,0))</f>
        <v/>
      </c>
      <c r="AH94" s="3" t="str">
        <f>IF(Input!AH94="","",IF(Input!AH94=Call!AH$1,1,0))</f>
        <v/>
      </c>
      <c r="AI94" t="str">
        <f t="shared" si="8"/>
        <v/>
      </c>
      <c r="AJ94" t="str">
        <f t="shared" si="9"/>
        <v/>
      </c>
    </row>
    <row r="95" spans="1:36" x14ac:dyDescent="0.25">
      <c r="A95" s="3">
        <v>92</v>
      </c>
      <c r="B95" s="3" t="str">
        <f>IF(Input!B95="","",Input!B95)</f>
        <v/>
      </c>
      <c r="C95" s="3" t="str">
        <f t="shared" si="6"/>
        <v/>
      </c>
      <c r="D95" s="6" t="str">
        <f t="shared" si="7"/>
        <v/>
      </c>
      <c r="E95" s="3" t="str">
        <f>IF(Input!E95="","",IF(Input!E95=Call!E$1,1,0))</f>
        <v/>
      </c>
      <c r="F95" s="3" t="str">
        <f>IF(Input!F95="","",IF(Input!F95=Call!F$1,1,0))</f>
        <v/>
      </c>
      <c r="G95" s="3" t="str">
        <f>IF(Input!G95="","",IF(Input!G95=Call!G$1,1,0))</f>
        <v/>
      </c>
      <c r="H95" s="3" t="str">
        <f>IF(Input!H95="","",IF(Input!H95=Call!H$1,1,0))</f>
        <v/>
      </c>
      <c r="I95" s="3" t="str">
        <f>IF(Input!I95="","",IF(Input!I95=Call!I$1,1,0))</f>
        <v/>
      </c>
      <c r="J95" s="3" t="str">
        <f>IF(Input!J95="","",IF(Input!J95=Call!J$1,1,0))</f>
        <v/>
      </c>
      <c r="K95" s="3" t="str">
        <f>IF(Input!K95="","",IF(Input!K95=Call!K$1,1,0))</f>
        <v/>
      </c>
      <c r="L95" s="3" t="str">
        <f>IF(Input!L95="","",IF(Input!L95=Call!L$1,1,0))</f>
        <v/>
      </c>
      <c r="M95" s="3" t="str">
        <f>IF(Input!M95="","",IF(Input!M95=Call!M$1,1,0))</f>
        <v/>
      </c>
      <c r="N95" s="3" t="str">
        <f>IF(Input!N95="","",IF(Input!N95=Call!N$1,1,0))</f>
        <v/>
      </c>
      <c r="O95" s="3" t="str">
        <f>IF(Input!O95="","",IF(Input!O95=Call!O$1,1,0))</f>
        <v/>
      </c>
      <c r="P95" s="3" t="str">
        <f>IF(Input!P95="","",IF(Input!P95=Call!P$1,1,0))</f>
        <v/>
      </c>
      <c r="Q95" s="3" t="str">
        <f>IF(Input!Q95="","",IF(Input!Q95=Call!Q$1,1,0))</f>
        <v/>
      </c>
      <c r="R95" s="3" t="str">
        <f>IF(Input!R95="","",IF(Input!R95=Call!R$1,1,0))</f>
        <v/>
      </c>
      <c r="S95" s="3" t="str">
        <f>IF(Input!S95="","",IF(Input!S95=Call!S$1,1,0))</f>
        <v/>
      </c>
      <c r="T95" s="3" t="str">
        <f>IF(Input!T95="","",IF(Input!T95=Call!T$1,1,0))</f>
        <v/>
      </c>
      <c r="U95" s="3" t="str">
        <f>IF(Input!U95="","",IF(Input!U95=Call!U$1,1,0))</f>
        <v/>
      </c>
      <c r="V95" s="3" t="str">
        <f>IF(Input!V95="","",IF(Input!V95=Call!V$1,1,0))</f>
        <v/>
      </c>
      <c r="W95" s="3" t="str">
        <f>IF(Input!W95="","",IF(Input!W95=Call!W$1,1,0))</f>
        <v/>
      </c>
      <c r="X95" s="3" t="str">
        <f>IF(Input!X95="","",IF(Input!X95=Call!X$1,1,0))</f>
        <v/>
      </c>
      <c r="Y95" s="3" t="str">
        <f>IF(Input!Y95="","",IF(Input!Y95=Call!Y$1,1,0))</f>
        <v/>
      </c>
      <c r="Z95" s="3" t="str">
        <f>IF(Input!Z95="","",IF(Input!Z95=Call!Z$1,1,0))</f>
        <v/>
      </c>
      <c r="AA95" s="3" t="str">
        <f>IF(Input!AA95="","",IF(Input!AA95=Call!AA$1,1,0))</f>
        <v/>
      </c>
      <c r="AB95" s="3" t="str">
        <f>IF(Input!AB95="","",IF(Input!AB95=Call!AB$1,1,0))</f>
        <v/>
      </c>
      <c r="AC95" s="3" t="str">
        <f>IF(Input!AC95="","",IF(Input!AC95=Call!AC$1,1,0))</f>
        <v/>
      </c>
      <c r="AD95" s="3" t="str">
        <f>IF(Input!AD95="","",IF(Input!AD95=Call!AD$1,1,0))</f>
        <v/>
      </c>
      <c r="AE95" s="3" t="str">
        <f>IF(Input!AE95="","",IF(Input!AE95=Call!AE$1,1,0))</f>
        <v/>
      </c>
      <c r="AF95" s="3" t="str">
        <f>IF(Input!AF95="","",IF(Input!AF95=Call!AF$1,1,0))</f>
        <v/>
      </c>
      <c r="AG95" s="3" t="str">
        <f>IF(Input!AG95="","",IF(Input!AG95=Call!AG$1,1,0))</f>
        <v/>
      </c>
      <c r="AH95" s="3" t="str">
        <f>IF(Input!AH95="","",IF(Input!AH95=Call!AH$1,1,0))</f>
        <v/>
      </c>
      <c r="AI95" t="str">
        <f t="shared" si="8"/>
        <v/>
      </c>
      <c r="AJ95" t="str">
        <f t="shared" si="9"/>
        <v/>
      </c>
    </row>
    <row r="96" spans="1:36" x14ac:dyDescent="0.25">
      <c r="A96" s="3">
        <v>93</v>
      </c>
      <c r="B96" s="3" t="str">
        <f>IF(Input!B96="","",Input!B96)</f>
        <v/>
      </c>
      <c r="C96" s="3" t="str">
        <f t="shared" si="6"/>
        <v/>
      </c>
      <c r="D96" s="6" t="str">
        <f t="shared" si="7"/>
        <v/>
      </c>
      <c r="E96" s="3" t="str">
        <f>IF(Input!E96="","",IF(Input!E96=Call!E$1,1,0))</f>
        <v/>
      </c>
      <c r="F96" s="3" t="str">
        <f>IF(Input!F96="","",IF(Input!F96=Call!F$1,1,0))</f>
        <v/>
      </c>
      <c r="G96" s="3" t="str">
        <f>IF(Input!G96="","",IF(Input!G96=Call!G$1,1,0))</f>
        <v/>
      </c>
      <c r="H96" s="3" t="str">
        <f>IF(Input!H96="","",IF(Input!H96=Call!H$1,1,0))</f>
        <v/>
      </c>
      <c r="I96" s="3" t="str">
        <f>IF(Input!I96="","",IF(Input!I96=Call!I$1,1,0))</f>
        <v/>
      </c>
      <c r="J96" s="3" t="str">
        <f>IF(Input!J96="","",IF(Input!J96=Call!J$1,1,0))</f>
        <v/>
      </c>
      <c r="K96" s="3" t="str">
        <f>IF(Input!K96="","",IF(Input!K96=Call!K$1,1,0))</f>
        <v/>
      </c>
      <c r="L96" s="3" t="str">
        <f>IF(Input!L96="","",IF(Input!L96=Call!L$1,1,0))</f>
        <v/>
      </c>
      <c r="M96" s="3" t="str">
        <f>IF(Input!M96="","",IF(Input!M96=Call!M$1,1,0))</f>
        <v/>
      </c>
      <c r="N96" s="3" t="str">
        <f>IF(Input!N96="","",IF(Input!N96=Call!N$1,1,0))</f>
        <v/>
      </c>
      <c r="O96" s="3" t="str">
        <f>IF(Input!O96="","",IF(Input!O96=Call!O$1,1,0))</f>
        <v/>
      </c>
      <c r="P96" s="3" t="str">
        <f>IF(Input!P96="","",IF(Input!P96=Call!P$1,1,0))</f>
        <v/>
      </c>
      <c r="Q96" s="3" t="str">
        <f>IF(Input!Q96="","",IF(Input!Q96=Call!Q$1,1,0))</f>
        <v/>
      </c>
      <c r="R96" s="3" t="str">
        <f>IF(Input!R96="","",IF(Input!R96=Call!R$1,1,0))</f>
        <v/>
      </c>
      <c r="S96" s="3" t="str">
        <f>IF(Input!S96="","",IF(Input!S96=Call!S$1,1,0))</f>
        <v/>
      </c>
      <c r="T96" s="3" t="str">
        <f>IF(Input!T96="","",IF(Input!T96=Call!T$1,1,0))</f>
        <v/>
      </c>
      <c r="U96" s="3" t="str">
        <f>IF(Input!U96="","",IF(Input!U96=Call!U$1,1,0))</f>
        <v/>
      </c>
      <c r="V96" s="3" t="str">
        <f>IF(Input!V96="","",IF(Input!V96=Call!V$1,1,0))</f>
        <v/>
      </c>
      <c r="W96" s="3" t="str">
        <f>IF(Input!W96="","",IF(Input!W96=Call!W$1,1,0))</f>
        <v/>
      </c>
      <c r="X96" s="3" t="str">
        <f>IF(Input!X96="","",IF(Input!X96=Call!X$1,1,0))</f>
        <v/>
      </c>
      <c r="Y96" s="3" t="str">
        <f>IF(Input!Y96="","",IF(Input!Y96=Call!Y$1,1,0))</f>
        <v/>
      </c>
      <c r="Z96" s="3" t="str">
        <f>IF(Input!Z96="","",IF(Input!Z96=Call!Z$1,1,0))</f>
        <v/>
      </c>
      <c r="AA96" s="3" t="str">
        <f>IF(Input!AA96="","",IF(Input!AA96=Call!AA$1,1,0))</f>
        <v/>
      </c>
      <c r="AB96" s="3" t="str">
        <f>IF(Input!AB96="","",IF(Input!AB96=Call!AB$1,1,0))</f>
        <v/>
      </c>
      <c r="AC96" s="3" t="str">
        <f>IF(Input!AC96="","",IF(Input!AC96=Call!AC$1,1,0))</f>
        <v/>
      </c>
      <c r="AD96" s="3" t="str">
        <f>IF(Input!AD96="","",IF(Input!AD96=Call!AD$1,1,0))</f>
        <v/>
      </c>
      <c r="AE96" s="3" t="str">
        <f>IF(Input!AE96="","",IF(Input!AE96=Call!AE$1,1,0))</f>
        <v/>
      </c>
      <c r="AF96" s="3" t="str">
        <f>IF(Input!AF96="","",IF(Input!AF96=Call!AF$1,1,0))</f>
        <v/>
      </c>
      <c r="AG96" s="3" t="str">
        <f>IF(Input!AG96="","",IF(Input!AG96=Call!AG$1,1,0))</f>
        <v/>
      </c>
      <c r="AH96" s="3" t="str">
        <f>IF(Input!AH96="","",IF(Input!AH96=Call!AH$1,1,0))</f>
        <v/>
      </c>
      <c r="AI96" t="str">
        <f t="shared" si="8"/>
        <v/>
      </c>
      <c r="AJ96" t="str">
        <f t="shared" si="9"/>
        <v/>
      </c>
    </row>
    <row r="97" spans="1:36" x14ac:dyDescent="0.25">
      <c r="A97" s="3">
        <v>94</v>
      </c>
      <c r="B97" s="3" t="str">
        <f>IF(Input!B97="","",Input!B97)</f>
        <v/>
      </c>
      <c r="C97" s="3" t="str">
        <f t="shared" si="6"/>
        <v/>
      </c>
      <c r="D97" s="6" t="str">
        <f t="shared" si="7"/>
        <v/>
      </c>
      <c r="E97" s="3" t="str">
        <f>IF(Input!E97="","",IF(Input!E97=Call!E$1,1,0))</f>
        <v/>
      </c>
      <c r="F97" s="3" t="str">
        <f>IF(Input!F97="","",IF(Input!F97=Call!F$1,1,0))</f>
        <v/>
      </c>
      <c r="G97" s="3" t="str">
        <f>IF(Input!G97="","",IF(Input!G97=Call!G$1,1,0))</f>
        <v/>
      </c>
      <c r="H97" s="3" t="str">
        <f>IF(Input!H97="","",IF(Input!H97=Call!H$1,1,0))</f>
        <v/>
      </c>
      <c r="I97" s="3" t="str">
        <f>IF(Input!I97="","",IF(Input!I97=Call!I$1,1,0))</f>
        <v/>
      </c>
      <c r="J97" s="3" t="str">
        <f>IF(Input!J97="","",IF(Input!J97=Call!J$1,1,0))</f>
        <v/>
      </c>
      <c r="K97" s="3" t="str">
        <f>IF(Input!K97="","",IF(Input!K97=Call!K$1,1,0))</f>
        <v/>
      </c>
      <c r="L97" s="3" t="str">
        <f>IF(Input!L97="","",IF(Input!L97=Call!L$1,1,0))</f>
        <v/>
      </c>
      <c r="M97" s="3" t="str">
        <f>IF(Input!M97="","",IF(Input!M97=Call!M$1,1,0))</f>
        <v/>
      </c>
      <c r="N97" s="3" t="str">
        <f>IF(Input!N97="","",IF(Input!N97=Call!N$1,1,0))</f>
        <v/>
      </c>
      <c r="O97" s="3" t="str">
        <f>IF(Input!O97="","",IF(Input!O97=Call!O$1,1,0))</f>
        <v/>
      </c>
      <c r="P97" s="3" t="str">
        <f>IF(Input!P97="","",IF(Input!P97=Call!P$1,1,0))</f>
        <v/>
      </c>
      <c r="Q97" s="3" t="str">
        <f>IF(Input!Q97="","",IF(Input!Q97=Call!Q$1,1,0))</f>
        <v/>
      </c>
      <c r="R97" s="3" t="str">
        <f>IF(Input!R97="","",IF(Input!R97=Call!R$1,1,0))</f>
        <v/>
      </c>
      <c r="S97" s="3" t="str">
        <f>IF(Input!S97="","",IF(Input!S97=Call!S$1,1,0))</f>
        <v/>
      </c>
      <c r="T97" s="3" t="str">
        <f>IF(Input!T97="","",IF(Input!T97=Call!T$1,1,0))</f>
        <v/>
      </c>
      <c r="U97" s="3" t="str">
        <f>IF(Input!U97="","",IF(Input!U97=Call!U$1,1,0))</f>
        <v/>
      </c>
      <c r="V97" s="3" t="str">
        <f>IF(Input!V97="","",IF(Input!V97=Call!V$1,1,0))</f>
        <v/>
      </c>
      <c r="W97" s="3" t="str">
        <f>IF(Input!W97="","",IF(Input!W97=Call!W$1,1,0))</f>
        <v/>
      </c>
      <c r="X97" s="3" t="str">
        <f>IF(Input!X97="","",IF(Input!X97=Call!X$1,1,0))</f>
        <v/>
      </c>
      <c r="Y97" s="3" t="str">
        <f>IF(Input!Y97="","",IF(Input!Y97=Call!Y$1,1,0))</f>
        <v/>
      </c>
      <c r="Z97" s="3" t="str">
        <f>IF(Input!Z97="","",IF(Input!Z97=Call!Z$1,1,0))</f>
        <v/>
      </c>
      <c r="AA97" s="3" t="str">
        <f>IF(Input!AA97="","",IF(Input!AA97=Call!AA$1,1,0))</f>
        <v/>
      </c>
      <c r="AB97" s="3" t="str">
        <f>IF(Input!AB97="","",IF(Input!AB97=Call!AB$1,1,0))</f>
        <v/>
      </c>
      <c r="AC97" s="3" t="str">
        <f>IF(Input!AC97="","",IF(Input!AC97=Call!AC$1,1,0))</f>
        <v/>
      </c>
      <c r="AD97" s="3" t="str">
        <f>IF(Input!AD97="","",IF(Input!AD97=Call!AD$1,1,0))</f>
        <v/>
      </c>
      <c r="AE97" s="3" t="str">
        <f>IF(Input!AE97="","",IF(Input!AE97=Call!AE$1,1,0))</f>
        <v/>
      </c>
      <c r="AF97" s="3" t="str">
        <f>IF(Input!AF97="","",IF(Input!AF97=Call!AF$1,1,0))</f>
        <v/>
      </c>
      <c r="AG97" s="3" t="str">
        <f>IF(Input!AG97="","",IF(Input!AG97=Call!AG$1,1,0))</f>
        <v/>
      </c>
      <c r="AH97" s="3" t="str">
        <f>IF(Input!AH97="","",IF(Input!AH97=Call!AH$1,1,0))</f>
        <v/>
      </c>
      <c r="AI97" t="str">
        <f t="shared" si="8"/>
        <v/>
      </c>
      <c r="AJ97" t="str">
        <f t="shared" si="9"/>
        <v/>
      </c>
    </row>
    <row r="98" spans="1:36" x14ac:dyDescent="0.25">
      <c r="A98" s="3">
        <v>95</v>
      </c>
      <c r="B98" s="3" t="str">
        <f>IF(Input!B98="","",Input!B98)</f>
        <v/>
      </c>
      <c r="C98" s="3" t="str">
        <f t="shared" si="6"/>
        <v/>
      </c>
      <c r="D98" s="6" t="str">
        <f t="shared" si="7"/>
        <v/>
      </c>
      <c r="E98" s="3" t="str">
        <f>IF(Input!E98="","",IF(Input!E98=Call!E$1,1,0))</f>
        <v/>
      </c>
      <c r="F98" s="3" t="str">
        <f>IF(Input!F98="","",IF(Input!F98=Call!F$1,1,0))</f>
        <v/>
      </c>
      <c r="G98" s="3" t="str">
        <f>IF(Input!G98="","",IF(Input!G98=Call!G$1,1,0))</f>
        <v/>
      </c>
      <c r="H98" s="3" t="str">
        <f>IF(Input!H98="","",IF(Input!H98=Call!H$1,1,0))</f>
        <v/>
      </c>
      <c r="I98" s="3" t="str">
        <f>IF(Input!I98="","",IF(Input!I98=Call!I$1,1,0))</f>
        <v/>
      </c>
      <c r="J98" s="3" t="str">
        <f>IF(Input!J98="","",IF(Input!J98=Call!J$1,1,0))</f>
        <v/>
      </c>
      <c r="K98" s="3" t="str">
        <f>IF(Input!K98="","",IF(Input!K98=Call!K$1,1,0))</f>
        <v/>
      </c>
      <c r="L98" s="3" t="str">
        <f>IF(Input!L98="","",IF(Input!L98=Call!L$1,1,0))</f>
        <v/>
      </c>
      <c r="M98" s="3" t="str">
        <f>IF(Input!M98="","",IF(Input!M98=Call!M$1,1,0))</f>
        <v/>
      </c>
      <c r="N98" s="3" t="str">
        <f>IF(Input!N98="","",IF(Input!N98=Call!N$1,1,0))</f>
        <v/>
      </c>
      <c r="O98" s="3" t="str">
        <f>IF(Input!O98="","",IF(Input!O98=Call!O$1,1,0))</f>
        <v/>
      </c>
      <c r="P98" s="3" t="str">
        <f>IF(Input!P98="","",IF(Input!P98=Call!P$1,1,0))</f>
        <v/>
      </c>
      <c r="Q98" s="3" t="str">
        <f>IF(Input!Q98="","",IF(Input!Q98=Call!Q$1,1,0))</f>
        <v/>
      </c>
      <c r="R98" s="3" t="str">
        <f>IF(Input!R98="","",IF(Input!R98=Call!R$1,1,0))</f>
        <v/>
      </c>
      <c r="S98" s="3" t="str">
        <f>IF(Input!S98="","",IF(Input!S98=Call!S$1,1,0))</f>
        <v/>
      </c>
      <c r="T98" s="3" t="str">
        <f>IF(Input!T98="","",IF(Input!T98=Call!T$1,1,0))</f>
        <v/>
      </c>
      <c r="U98" s="3" t="str">
        <f>IF(Input!U98="","",IF(Input!U98=Call!U$1,1,0))</f>
        <v/>
      </c>
      <c r="V98" s="3" t="str">
        <f>IF(Input!V98="","",IF(Input!V98=Call!V$1,1,0))</f>
        <v/>
      </c>
      <c r="W98" s="3" t="str">
        <f>IF(Input!W98="","",IF(Input!W98=Call!W$1,1,0))</f>
        <v/>
      </c>
      <c r="X98" s="3" t="str">
        <f>IF(Input!X98="","",IF(Input!X98=Call!X$1,1,0))</f>
        <v/>
      </c>
      <c r="Y98" s="3" t="str">
        <f>IF(Input!Y98="","",IF(Input!Y98=Call!Y$1,1,0))</f>
        <v/>
      </c>
      <c r="Z98" s="3" t="str">
        <f>IF(Input!Z98="","",IF(Input!Z98=Call!Z$1,1,0))</f>
        <v/>
      </c>
      <c r="AA98" s="3" t="str">
        <f>IF(Input!AA98="","",IF(Input!AA98=Call!AA$1,1,0))</f>
        <v/>
      </c>
      <c r="AB98" s="3" t="str">
        <f>IF(Input!AB98="","",IF(Input!AB98=Call!AB$1,1,0))</f>
        <v/>
      </c>
      <c r="AC98" s="3" t="str">
        <f>IF(Input!AC98="","",IF(Input!AC98=Call!AC$1,1,0))</f>
        <v/>
      </c>
      <c r="AD98" s="3" t="str">
        <f>IF(Input!AD98="","",IF(Input!AD98=Call!AD$1,1,0))</f>
        <v/>
      </c>
      <c r="AE98" s="3" t="str">
        <f>IF(Input!AE98="","",IF(Input!AE98=Call!AE$1,1,0))</f>
        <v/>
      </c>
      <c r="AF98" s="3" t="str">
        <f>IF(Input!AF98="","",IF(Input!AF98=Call!AF$1,1,0))</f>
        <v/>
      </c>
      <c r="AG98" s="3" t="str">
        <f>IF(Input!AG98="","",IF(Input!AG98=Call!AG$1,1,0))</f>
        <v/>
      </c>
      <c r="AH98" s="3" t="str">
        <f>IF(Input!AH98="","",IF(Input!AH98=Call!AH$1,1,0))</f>
        <v/>
      </c>
      <c r="AI98" t="str">
        <f t="shared" si="8"/>
        <v/>
      </c>
      <c r="AJ98" t="str">
        <f t="shared" si="9"/>
        <v/>
      </c>
    </row>
    <row r="99" spans="1:36" x14ac:dyDescent="0.25">
      <c r="A99" s="3">
        <v>96</v>
      </c>
      <c r="B99" s="3" t="str">
        <f>IF(Input!B99="","",Input!B99)</f>
        <v/>
      </c>
      <c r="C99" s="3" t="str">
        <f t="shared" si="6"/>
        <v/>
      </c>
      <c r="D99" s="6" t="str">
        <f t="shared" si="7"/>
        <v/>
      </c>
      <c r="E99" s="3" t="str">
        <f>IF(Input!E99="","",IF(Input!E99=Call!E$1,1,0))</f>
        <v/>
      </c>
      <c r="F99" s="3" t="str">
        <f>IF(Input!F99="","",IF(Input!F99=Call!F$1,1,0))</f>
        <v/>
      </c>
      <c r="G99" s="3" t="str">
        <f>IF(Input!G99="","",IF(Input!G99=Call!G$1,1,0))</f>
        <v/>
      </c>
      <c r="H99" s="3" t="str">
        <f>IF(Input!H99="","",IF(Input!H99=Call!H$1,1,0))</f>
        <v/>
      </c>
      <c r="I99" s="3" t="str">
        <f>IF(Input!I99="","",IF(Input!I99=Call!I$1,1,0))</f>
        <v/>
      </c>
      <c r="J99" s="3" t="str">
        <f>IF(Input!J99="","",IF(Input!J99=Call!J$1,1,0))</f>
        <v/>
      </c>
      <c r="K99" s="3" t="str">
        <f>IF(Input!K99="","",IF(Input!K99=Call!K$1,1,0))</f>
        <v/>
      </c>
      <c r="L99" s="3" t="str">
        <f>IF(Input!L99="","",IF(Input!L99=Call!L$1,1,0))</f>
        <v/>
      </c>
      <c r="M99" s="3" t="str">
        <f>IF(Input!M99="","",IF(Input!M99=Call!M$1,1,0))</f>
        <v/>
      </c>
      <c r="N99" s="3" t="str">
        <f>IF(Input!N99="","",IF(Input!N99=Call!N$1,1,0))</f>
        <v/>
      </c>
      <c r="O99" s="3" t="str">
        <f>IF(Input!O99="","",IF(Input!O99=Call!O$1,1,0))</f>
        <v/>
      </c>
      <c r="P99" s="3" t="str">
        <f>IF(Input!P99="","",IF(Input!P99=Call!P$1,1,0))</f>
        <v/>
      </c>
      <c r="Q99" s="3" t="str">
        <f>IF(Input!Q99="","",IF(Input!Q99=Call!Q$1,1,0))</f>
        <v/>
      </c>
      <c r="R99" s="3" t="str">
        <f>IF(Input!R99="","",IF(Input!R99=Call!R$1,1,0))</f>
        <v/>
      </c>
      <c r="S99" s="3" t="str">
        <f>IF(Input!S99="","",IF(Input!S99=Call!S$1,1,0))</f>
        <v/>
      </c>
      <c r="T99" s="3" t="str">
        <f>IF(Input!T99="","",IF(Input!T99=Call!T$1,1,0))</f>
        <v/>
      </c>
      <c r="U99" s="3" t="str">
        <f>IF(Input!U99="","",IF(Input!U99=Call!U$1,1,0))</f>
        <v/>
      </c>
      <c r="V99" s="3" t="str">
        <f>IF(Input!V99="","",IF(Input!V99=Call!V$1,1,0))</f>
        <v/>
      </c>
      <c r="W99" s="3" t="str">
        <f>IF(Input!W99="","",IF(Input!W99=Call!W$1,1,0))</f>
        <v/>
      </c>
      <c r="X99" s="3" t="str">
        <f>IF(Input!X99="","",IF(Input!X99=Call!X$1,1,0))</f>
        <v/>
      </c>
      <c r="Y99" s="3" t="str">
        <f>IF(Input!Y99="","",IF(Input!Y99=Call!Y$1,1,0))</f>
        <v/>
      </c>
      <c r="Z99" s="3" t="str">
        <f>IF(Input!Z99="","",IF(Input!Z99=Call!Z$1,1,0))</f>
        <v/>
      </c>
      <c r="AA99" s="3" t="str">
        <f>IF(Input!AA99="","",IF(Input!AA99=Call!AA$1,1,0))</f>
        <v/>
      </c>
      <c r="AB99" s="3" t="str">
        <f>IF(Input!AB99="","",IF(Input!AB99=Call!AB$1,1,0))</f>
        <v/>
      </c>
      <c r="AC99" s="3" t="str">
        <f>IF(Input!AC99="","",IF(Input!AC99=Call!AC$1,1,0))</f>
        <v/>
      </c>
      <c r="AD99" s="3" t="str">
        <f>IF(Input!AD99="","",IF(Input!AD99=Call!AD$1,1,0))</f>
        <v/>
      </c>
      <c r="AE99" s="3" t="str">
        <f>IF(Input!AE99="","",IF(Input!AE99=Call!AE$1,1,0))</f>
        <v/>
      </c>
      <c r="AF99" s="3" t="str">
        <f>IF(Input!AF99="","",IF(Input!AF99=Call!AF$1,1,0))</f>
        <v/>
      </c>
      <c r="AG99" s="3" t="str">
        <f>IF(Input!AG99="","",IF(Input!AG99=Call!AG$1,1,0))</f>
        <v/>
      </c>
      <c r="AH99" s="3" t="str">
        <f>IF(Input!AH99="","",IF(Input!AH99=Call!AH$1,1,0))</f>
        <v/>
      </c>
      <c r="AI99" t="str">
        <f t="shared" si="8"/>
        <v/>
      </c>
      <c r="AJ99" t="str">
        <f t="shared" si="9"/>
        <v/>
      </c>
    </row>
    <row r="100" spans="1:36" x14ac:dyDescent="0.25">
      <c r="A100" s="3">
        <v>97</v>
      </c>
      <c r="B100" s="3" t="str">
        <f>IF(Input!B100="","",Input!B100)</f>
        <v/>
      </c>
      <c r="C100" s="3" t="str">
        <f t="shared" ref="C100:C123" si="10">IF(B100="","",SUM(E100:AH100))</f>
        <v/>
      </c>
      <c r="D100" s="6" t="str">
        <f t="shared" ref="D100:D123" si="11">IF(B100="","",((COUNTIF(C$4:C$123,"&lt;"&amp;C100)+0.5*IF(C100="",0,COUNTIF(C$4:C$123,"="&amp;C100)))/COUNT(C$4:C$123))*100)</f>
        <v/>
      </c>
      <c r="E100" s="3" t="str">
        <f>IF(Input!E100="","",IF(Input!E100=Call!E$1,1,0))</f>
        <v/>
      </c>
      <c r="F100" s="3" t="str">
        <f>IF(Input!F100="","",IF(Input!F100=Call!F$1,1,0))</f>
        <v/>
      </c>
      <c r="G100" s="3" t="str">
        <f>IF(Input!G100="","",IF(Input!G100=Call!G$1,1,0))</f>
        <v/>
      </c>
      <c r="H100" s="3" t="str">
        <f>IF(Input!H100="","",IF(Input!H100=Call!H$1,1,0))</f>
        <v/>
      </c>
      <c r="I100" s="3" t="str">
        <f>IF(Input!I100="","",IF(Input!I100=Call!I$1,1,0))</f>
        <v/>
      </c>
      <c r="J100" s="3" t="str">
        <f>IF(Input!J100="","",IF(Input!J100=Call!J$1,1,0))</f>
        <v/>
      </c>
      <c r="K100" s="3" t="str">
        <f>IF(Input!K100="","",IF(Input!K100=Call!K$1,1,0))</f>
        <v/>
      </c>
      <c r="L100" s="3" t="str">
        <f>IF(Input!L100="","",IF(Input!L100=Call!L$1,1,0))</f>
        <v/>
      </c>
      <c r="M100" s="3" t="str">
        <f>IF(Input!M100="","",IF(Input!M100=Call!M$1,1,0))</f>
        <v/>
      </c>
      <c r="N100" s="3" t="str">
        <f>IF(Input!N100="","",IF(Input!N100=Call!N$1,1,0))</f>
        <v/>
      </c>
      <c r="O100" s="3" t="str">
        <f>IF(Input!O100="","",IF(Input!O100=Call!O$1,1,0))</f>
        <v/>
      </c>
      <c r="P100" s="3" t="str">
        <f>IF(Input!P100="","",IF(Input!P100=Call!P$1,1,0))</f>
        <v/>
      </c>
      <c r="Q100" s="3" t="str">
        <f>IF(Input!Q100="","",IF(Input!Q100=Call!Q$1,1,0))</f>
        <v/>
      </c>
      <c r="R100" s="3" t="str">
        <f>IF(Input!R100="","",IF(Input!R100=Call!R$1,1,0))</f>
        <v/>
      </c>
      <c r="S100" s="3" t="str">
        <f>IF(Input!S100="","",IF(Input!S100=Call!S$1,1,0))</f>
        <v/>
      </c>
      <c r="T100" s="3" t="str">
        <f>IF(Input!T100="","",IF(Input!T100=Call!T$1,1,0))</f>
        <v/>
      </c>
      <c r="U100" s="3" t="str">
        <f>IF(Input!U100="","",IF(Input!U100=Call!U$1,1,0))</f>
        <v/>
      </c>
      <c r="V100" s="3" t="str">
        <f>IF(Input!V100="","",IF(Input!V100=Call!V$1,1,0))</f>
        <v/>
      </c>
      <c r="W100" s="3" t="str">
        <f>IF(Input!W100="","",IF(Input!W100=Call!W$1,1,0))</f>
        <v/>
      </c>
      <c r="X100" s="3" t="str">
        <f>IF(Input!X100="","",IF(Input!X100=Call!X$1,1,0))</f>
        <v/>
      </c>
      <c r="Y100" s="3" t="str">
        <f>IF(Input!Y100="","",IF(Input!Y100=Call!Y$1,1,0))</f>
        <v/>
      </c>
      <c r="Z100" s="3" t="str">
        <f>IF(Input!Z100="","",IF(Input!Z100=Call!Z$1,1,0))</f>
        <v/>
      </c>
      <c r="AA100" s="3" t="str">
        <f>IF(Input!AA100="","",IF(Input!AA100=Call!AA$1,1,0))</f>
        <v/>
      </c>
      <c r="AB100" s="3" t="str">
        <f>IF(Input!AB100="","",IF(Input!AB100=Call!AB$1,1,0))</f>
        <v/>
      </c>
      <c r="AC100" s="3" t="str">
        <f>IF(Input!AC100="","",IF(Input!AC100=Call!AC$1,1,0))</f>
        <v/>
      </c>
      <c r="AD100" s="3" t="str">
        <f>IF(Input!AD100="","",IF(Input!AD100=Call!AD$1,1,0))</f>
        <v/>
      </c>
      <c r="AE100" s="3" t="str">
        <f>IF(Input!AE100="","",IF(Input!AE100=Call!AE$1,1,0))</f>
        <v/>
      </c>
      <c r="AF100" s="3" t="str">
        <f>IF(Input!AF100="","",IF(Input!AF100=Call!AF$1,1,0))</f>
        <v/>
      </c>
      <c r="AG100" s="3" t="str">
        <f>IF(Input!AG100="","",IF(Input!AG100=Call!AG$1,1,0))</f>
        <v/>
      </c>
      <c r="AH100" s="3" t="str">
        <f>IF(Input!AH100="","",IF(Input!AH100=Call!AH$1,1,0))</f>
        <v/>
      </c>
      <c r="AI100" t="str">
        <f t="shared" si="8"/>
        <v/>
      </c>
      <c r="AJ100" t="str">
        <f t="shared" si="9"/>
        <v/>
      </c>
    </row>
    <row r="101" spans="1:36" x14ac:dyDescent="0.25">
      <c r="A101" s="3">
        <v>98</v>
      </c>
      <c r="B101" s="3" t="str">
        <f>IF(Input!B101="","",Input!B101)</f>
        <v/>
      </c>
      <c r="C101" s="3" t="str">
        <f t="shared" si="10"/>
        <v/>
      </c>
      <c r="D101" s="6" t="str">
        <f t="shared" si="11"/>
        <v/>
      </c>
      <c r="E101" s="3" t="str">
        <f>IF(Input!E101="","",IF(Input!E101=Call!E$1,1,0))</f>
        <v/>
      </c>
      <c r="F101" s="3" t="str">
        <f>IF(Input!F101="","",IF(Input!F101=Call!F$1,1,0))</f>
        <v/>
      </c>
      <c r="G101" s="3" t="str">
        <f>IF(Input!G101="","",IF(Input!G101=Call!G$1,1,0))</f>
        <v/>
      </c>
      <c r="H101" s="3" t="str">
        <f>IF(Input!H101="","",IF(Input!H101=Call!H$1,1,0))</f>
        <v/>
      </c>
      <c r="I101" s="3" t="str">
        <f>IF(Input!I101="","",IF(Input!I101=Call!I$1,1,0))</f>
        <v/>
      </c>
      <c r="J101" s="3" t="str">
        <f>IF(Input!J101="","",IF(Input!J101=Call!J$1,1,0))</f>
        <v/>
      </c>
      <c r="K101" s="3" t="str">
        <f>IF(Input!K101="","",IF(Input!K101=Call!K$1,1,0))</f>
        <v/>
      </c>
      <c r="L101" s="3" t="str">
        <f>IF(Input!L101="","",IF(Input!L101=Call!L$1,1,0))</f>
        <v/>
      </c>
      <c r="M101" s="3" t="str">
        <f>IF(Input!M101="","",IF(Input!M101=Call!M$1,1,0))</f>
        <v/>
      </c>
      <c r="N101" s="3" t="str">
        <f>IF(Input!N101="","",IF(Input!N101=Call!N$1,1,0))</f>
        <v/>
      </c>
      <c r="O101" s="3" t="str">
        <f>IF(Input!O101="","",IF(Input!O101=Call!O$1,1,0))</f>
        <v/>
      </c>
      <c r="P101" s="3" t="str">
        <f>IF(Input!P101="","",IF(Input!P101=Call!P$1,1,0))</f>
        <v/>
      </c>
      <c r="Q101" s="3" t="str">
        <f>IF(Input!Q101="","",IF(Input!Q101=Call!Q$1,1,0))</f>
        <v/>
      </c>
      <c r="R101" s="3" t="str">
        <f>IF(Input!R101="","",IF(Input!R101=Call!R$1,1,0))</f>
        <v/>
      </c>
      <c r="S101" s="3" t="str">
        <f>IF(Input!S101="","",IF(Input!S101=Call!S$1,1,0))</f>
        <v/>
      </c>
      <c r="T101" s="3" t="str">
        <f>IF(Input!T101="","",IF(Input!T101=Call!T$1,1,0))</f>
        <v/>
      </c>
      <c r="U101" s="3" t="str">
        <f>IF(Input!U101="","",IF(Input!U101=Call!U$1,1,0))</f>
        <v/>
      </c>
      <c r="V101" s="3" t="str">
        <f>IF(Input!V101="","",IF(Input!V101=Call!V$1,1,0))</f>
        <v/>
      </c>
      <c r="W101" s="3" t="str">
        <f>IF(Input!W101="","",IF(Input!W101=Call!W$1,1,0))</f>
        <v/>
      </c>
      <c r="X101" s="3" t="str">
        <f>IF(Input!X101="","",IF(Input!X101=Call!X$1,1,0))</f>
        <v/>
      </c>
      <c r="Y101" s="3" t="str">
        <f>IF(Input!Y101="","",IF(Input!Y101=Call!Y$1,1,0))</f>
        <v/>
      </c>
      <c r="Z101" s="3" t="str">
        <f>IF(Input!Z101="","",IF(Input!Z101=Call!Z$1,1,0))</f>
        <v/>
      </c>
      <c r="AA101" s="3" t="str">
        <f>IF(Input!AA101="","",IF(Input!AA101=Call!AA$1,1,0))</f>
        <v/>
      </c>
      <c r="AB101" s="3" t="str">
        <f>IF(Input!AB101="","",IF(Input!AB101=Call!AB$1,1,0))</f>
        <v/>
      </c>
      <c r="AC101" s="3" t="str">
        <f>IF(Input!AC101="","",IF(Input!AC101=Call!AC$1,1,0))</f>
        <v/>
      </c>
      <c r="AD101" s="3" t="str">
        <f>IF(Input!AD101="","",IF(Input!AD101=Call!AD$1,1,0))</f>
        <v/>
      </c>
      <c r="AE101" s="3" t="str">
        <f>IF(Input!AE101="","",IF(Input!AE101=Call!AE$1,1,0))</f>
        <v/>
      </c>
      <c r="AF101" s="3" t="str">
        <f>IF(Input!AF101="","",IF(Input!AF101=Call!AF$1,1,0))</f>
        <v/>
      </c>
      <c r="AG101" s="3" t="str">
        <f>IF(Input!AG101="","",IF(Input!AG101=Call!AG$1,1,0))</f>
        <v/>
      </c>
      <c r="AH101" s="3" t="str">
        <f>IF(Input!AH101="","",IF(Input!AH101=Call!AH$1,1,0))</f>
        <v/>
      </c>
      <c r="AI101" t="str">
        <f t="shared" si="8"/>
        <v/>
      </c>
      <c r="AJ101" t="str">
        <f t="shared" si="9"/>
        <v/>
      </c>
    </row>
    <row r="102" spans="1:36" x14ac:dyDescent="0.25">
      <c r="A102" s="3">
        <v>99</v>
      </c>
      <c r="B102" s="3" t="str">
        <f>IF(Input!B102="","",Input!B102)</f>
        <v/>
      </c>
      <c r="C102" s="3" t="str">
        <f t="shared" si="10"/>
        <v/>
      </c>
      <c r="D102" s="6" t="str">
        <f t="shared" si="11"/>
        <v/>
      </c>
      <c r="E102" s="3" t="str">
        <f>IF(Input!E102="","",IF(Input!E102=Call!E$1,1,0))</f>
        <v/>
      </c>
      <c r="F102" s="3" t="str">
        <f>IF(Input!F102="","",IF(Input!F102=Call!F$1,1,0))</f>
        <v/>
      </c>
      <c r="G102" s="3" t="str">
        <f>IF(Input!G102="","",IF(Input!G102=Call!G$1,1,0))</f>
        <v/>
      </c>
      <c r="H102" s="3" t="str">
        <f>IF(Input!H102="","",IF(Input!H102=Call!H$1,1,0))</f>
        <v/>
      </c>
      <c r="I102" s="3" t="str">
        <f>IF(Input!I102="","",IF(Input!I102=Call!I$1,1,0))</f>
        <v/>
      </c>
      <c r="J102" s="3" t="str">
        <f>IF(Input!J102="","",IF(Input!J102=Call!J$1,1,0))</f>
        <v/>
      </c>
      <c r="K102" s="3" t="str">
        <f>IF(Input!K102="","",IF(Input!K102=Call!K$1,1,0))</f>
        <v/>
      </c>
      <c r="L102" s="3" t="str">
        <f>IF(Input!L102="","",IF(Input!L102=Call!L$1,1,0))</f>
        <v/>
      </c>
      <c r="M102" s="3" t="str">
        <f>IF(Input!M102="","",IF(Input!M102=Call!M$1,1,0))</f>
        <v/>
      </c>
      <c r="N102" s="3" t="str">
        <f>IF(Input!N102="","",IF(Input!N102=Call!N$1,1,0))</f>
        <v/>
      </c>
      <c r="O102" s="3" t="str">
        <f>IF(Input!O102="","",IF(Input!O102=Call!O$1,1,0))</f>
        <v/>
      </c>
      <c r="P102" s="3" t="str">
        <f>IF(Input!P102="","",IF(Input!P102=Call!P$1,1,0))</f>
        <v/>
      </c>
      <c r="Q102" s="3" t="str">
        <f>IF(Input!Q102="","",IF(Input!Q102=Call!Q$1,1,0))</f>
        <v/>
      </c>
      <c r="R102" s="3" t="str">
        <f>IF(Input!R102="","",IF(Input!R102=Call!R$1,1,0))</f>
        <v/>
      </c>
      <c r="S102" s="3" t="str">
        <f>IF(Input!S102="","",IF(Input!S102=Call!S$1,1,0))</f>
        <v/>
      </c>
      <c r="T102" s="3" t="str">
        <f>IF(Input!T102="","",IF(Input!T102=Call!T$1,1,0))</f>
        <v/>
      </c>
      <c r="U102" s="3" t="str">
        <f>IF(Input!U102="","",IF(Input!U102=Call!U$1,1,0))</f>
        <v/>
      </c>
      <c r="V102" s="3" t="str">
        <f>IF(Input!V102="","",IF(Input!V102=Call!V$1,1,0))</f>
        <v/>
      </c>
      <c r="W102" s="3" t="str">
        <f>IF(Input!W102="","",IF(Input!W102=Call!W$1,1,0))</f>
        <v/>
      </c>
      <c r="X102" s="3" t="str">
        <f>IF(Input!X102="","",IF(Input!X102=Call!X$1,1,0))</f>
        <v/>
      </c>
      <c r="Y102" s="3" t="str">
        <f>IF(Input!Y102="","",IF(Input!Y102=Call!Y$1,1,0))</f>
        <v/>
      </c>
      <c r="Z102" s="3" t="str">
        <f>IF(Input!Z102="","",IF(Input!Z102=Call!Z$1,1,0))</f>
        <v/>
      </c>
      <c r="AA102" s="3" t="str">
        <f>IF(Input!AA102="","",IF(Input!AA102=Call!AA$1,1,0))</f>
        <v/>
      </c>
      <c r="AB102" s="3" t="str">
        <f>IF(Input!AB102="","",IF(Input!AB102=Call!AB$1,1,0))</f>
        <v/>
      </c>
      <c r="AC102" s="3" t="str">
        <f>IF(Input!AC102="","",IF(Input!AC102=Call!AC$1,1,0))</f>
        <v/>
      </c>
      <c r="AD102" s="3" t="str">
        <f>IF(Input!AD102="","",IF(Input!AD102=Call!AD$1,1,0))</f>
        <v/>
      </c>
      <c r="AE102" s="3" t="str">
        <f>IF(Input!AE102="","",IF(Input!AE102=Call!AE$1,1,0))</f>
        <v/>
      </c>
      <c r="AF102" s="3" t="str">
        <f>IF(Input!AF102="","",IF(Input!AF102=Call!AF$1,1,0))</f>
        <v/>
      </c>
      <c r="AG102" s="3" t="str">
        <f>IF(Input!AG102="","",IF(Input!AG102=Call!AG$1,1,0))</f>
        <v/>
      </c>
      <c r="AH102" s="3" t="str">
        <f>IF(Input!AH102="","",IF(Input!AH102=Call!AH$1,1,0))</f>
        <v/>
      </c>
      <c r="AI102" t="str">
        <f t="shared" si="8"/>
        <v/>
      </c>
      <c r="AJ102" t="str">
        <f t="shared" si="9"/>
        <v/>
      </c>
    </row>
    <row r="103" spans="1:36" x14ac:dyDescent="0.25">
      <c r="A103" s="3">
        <v>100</v>
      </c>
      <c r="B103" s="3" t="str">
        <f>IF(Input!B103="","",Input!B103)</f>
        <v/>
      </c>
      <c r="C103" s="3" t="str">
        <f t="shared" si="10"/>
        <v/>
      </c>
      <c r="D103" s="6" t="str">
        <f t="shared" si="11"/>
        <v/>
      </c>
      <c r="E103" s="3" t="str">
        <f>IF(Input!E103="","",IF(Input!E103=Call!E$1,1,0))</f>
        <v/>
      </c>
      <c r="F103" s="3" t="str">
        <f>IF(Input!F103="","",IF(Input!F103=Call!F$1,1,0))</f>
        <v/>
      </c>
      <c r="G103" s="3" t="str">
        <f>IF(Input!G103="","",IF(Input!G103=Call!G$1,1,0))</f>
        <v/>
      </c>
      <c r="H103" s="3" t="str">
        <f>IF(Input!H103="","",IF(Input!H103=Call!H$1,1,0))</f>
        <v/>
      </c>
      <c r="I103" s="3" t="str">
        <f>IF(Input!I103="","",IF(Input!I103=Call!I$1,1,0))</f>
        <v/>
      </c>
      <c r="J103" s="3" t="str">
        <f>IF(Input!J103="","",IF(Input!J103=Call!J$1,1,0))</f>
        <v/>
      </c>
      <c r="K103" s="3" t="str">
        <f>IF(Input!K103="","",IF(Input!K103=Call!K$1,1,0))</f>
        <v/>
      </c>
      <c r="L103" s="3" t="str">
        <f>IF(Input!L103="","",IF(Input!L103=Call!L$1,1,0))</f>
        <v/>
      </c>
      <c r="M103" s="3" t="str">
        <f>IF(Input!M103="","",IF(Input!M103=Call!M$1,1,0))</f>
        <v/>
      </c>
      <c r="N103" s="3" t="str">
        <f>IF(Input!N103="","",IF(Input!N103=Call!N$1,1,0))</f>
        <v/>
      </c>
      <c r="O103" s="3" t="str">
        <f>IF(Input!O103="","",IF(Input!O103=Call!O$1,1,0))</f>
        <v/>
      </c>
      <c r="P103" s="3" t="str">
        <f>IF(Input!P103="","",IF(Input!P103=Call!P$1,1,0))</f>
        <v/>
      </c>
      <c r="Q103" s="3" t="str">
        <f>IF(Input!Q103="","",IF(Input!Q103=Call!Q$1,1,0))</f>
        <v/>
      </c>
      <c r="R103" s="3" t="str">
        <f>IF(Input!R103="","",IF(Input!R103=Call!R$1,1,0))</f>
        <v/>
      </c>
      <c r="S103" s="3" t="str">
        <f>IF(Input!S103="","",IF(Input!S103=Call!S$1,1,0))</f>
        <v/>
      </c>
      <c r="T103" s="3" t="str">
        <f>IF(Input!T103="","",IF(Input!T103=Call!T$1,1,0))</f>
        <v/>
      </c>
      <c r="U103" s="3" t="str">
        <f>IF(Input!U103="","",IF(Input!U103=Call!U$1,1,0))</f>
        <v/>
      </c>
      <c r="V103" s="3" t="str">
        <f>IF(Input!V103="","",IF(Input!V103=Call!V$1,1,0))</f>
        <v/>
      </c>
      <c r="W103" s="3" t="str">
        <f>IF(Input!W103="","",IF(Input!W103=Call!W$1,1,0))</f>
        <v/>
      </c>
      <c r="X103" s="3" t="str">
        <f>IF(Input!X103="","",IF(Input!X103=Call!X$1,1,0))</f>
        <v/>
      </c>
      <c r="Y103" s="3" t="str">
        <f>IF(Input!Y103="","",IF(Input!Y103=Call!Y$1,1,0))</f>
        <v/>
      </c>
      <c r="Z103" s="3" t="str">
        <f>IF(Input!Z103="","",IF(Input!Z103=Call!Z$1,1,0))</f>
        <v/>
      </c>
      <c r="AA103" s="3" t="str">
        <f>IF(Input!AA103="","",IF(Input!AA103=Call!AA$1,1,0))</f>
        <v/>
      </c>
      <c r="AB103" s="3" t="str">
        <f>IF(Input!AB103="","",IF(Input!AB103=Call!AB$1,1,0))</f>
        <v/>
      </c>
      <c r="AC103" s="3" t="str">
        <f>IF(Input!AC103="","",IF(Input!AC103=Call!AC$1,1,0))</f>
        <v/>
      </c>
      <c r="AD103" s="3" t="str">
        <f>IF(Input!AD103="","",IF(Input!AD103=Call!AD$1,1,0))</f>
        <v/>
      </c>
      <c r="AE103" s="3" t="str">
        <f>IF(Input!AE103="","",IF(Input!AE103=Call!AE$1,1,0))</f>
        <v/>
      </c>
      <c r="AF103" s="3" t="str">
        <f>IF(Input!AF103="","",IF(Input!AF103=Call!AF$1,1,0))</f>
        <v/>
      </c>
      <c r="AG103" s="3" t="str">
        <f>IF(Input!AG103="","",IF(Input!AG103=Call!AG$1,1,0))</f>
        <v/>
      </c>
      <c r="AH103" s="3" t="str">
        <f>IF(Input!AH103="","",IF(Input!AH103=Call!AH$1,1,0))</f>
        <v/>
      </c>
      <c r="AI103" t="str">
        <f t="shared" si="8"/>
        <v/>
      </c>
      <c r="AJ103" t="str">
        <f t="shared" si="9"/>
        <v/>
      </c>
    </row>
    <row r="104" spans="1:36" x14ac:dyDescent="0.25">
      <c r="A104" s="3">
        <v>101</v>
      </c>
      <c r="B104" s="3" t="str">
        <f>IF(Input!B104="","",Input!B104)</f>
        <v/>
      </c>
      <c r="C104" s="3" t="str">
        <f t="shared" si="10"/>
        <v/>
      </c>
      <c r="D104" s="6" t="str">
        <f t="shared" si="11"/>
        <v/>
      </c>
      <c r="E104" s="3" t="str">
        <f>IF(Input!E104="","",IF(Input!E104=Call!E$1,1,0))</f>
        <v/>
      </c>
      <c r="F104" s="3" t="str">
        <f>IF(Input!F104="","",IF(Input!F104=Call!F$1,1,0))</f>
        <v/>
      </c>
      <c r="G104" s="3" t="str">
        <f>IF(Input!G104="","",IF(Input!G104=Call!G$1,1,0))</f>
        <v/>
      </c>
      <c r="H104" s="3" t="str">
        <f>IF(Input!H104="","",IF(Input!H104=Call!H$1,1,0))</f>
        <v/>
      </c>
      <c r="I104" s="3" t="str">
        <f>IF(Input!I104="","",IF(Input!I104=Call!I$1,1,0))</f>
        <v/>
      </c>
      <c r="J104" s="3" t="str">
        <f>IF(Input!J104="","",IF(Input!J104=Call!J$1,1,0))</f>
        <v/>
      </c>
      <c r="K104" s="3" t="str">
        <f>IF(Input!K104="","",IF(Input!K104=Call!K$1,1,0))</f>
        <v/>
      </c>
      <c r="L104" s="3" t="str">
        <f>IF(Input!L104="","",IF(Input!L104=Call!L$1,1,0))</f>
        <v/>
      </c>
      <c r="M104" s="3" t="str">
        <f>IF(Input!M104="","",IF(Input!M104=Call!M$1,1,0))</f>
        <v/>
      </c>
      <c r="N104" s="3" t="str">
        <f>IF(Input!N104="","",IF(Input!N104=Call!N$1,1,0))</f>
        <v/>
      </c>
      <c r="O104" s="3" t="str">
        <f>IF(Input!O104="","",IF(Input!O104=Call!O$1,1,0))</f>
        <v/>
      </c>
      <c r="P104" s="3" t="str">
        <f>IF(Input!P104="","",IF(Input!P104=Call!P$1,1,0))</f>
        <v/>
      </c>
      <c r="Q104" s="3" t="str">
        <f>IF(Input!Q104="","",IF(Input!Q104=Call!Q$1,1,0))</f>
        <v/>
      </c>
      <c r="R104" s="3" t="str">
        <f>IF(Input!R104="","",IF(Input!R104=Call!R$1,1,0))</f>
        <v/>
      </c>
      <c r="S104" s="3" t="str">
        <f>IF(Input!S104="","",IF(Input!S104=Call!S$1,1,0))</f>
        <v/>
      </c>
      <c r="T104" s="3" t="str">
        <f>IF(Input!T104="","",IF(Input!T104=Call!T$1,1,0))</f>
        <v/>
      </c>
      <c r="U104" s="3" t="str">
        <f>IF(Input!U104="","",IF(Input!U104=Call!U$1,1,0))</f>
        <v/>
      </c>
      <c r="V104" s="3" t="str">
        <f>IF(Input!V104="","",IF(Input!V104=Call!V$1,1,0))</f>
        <v/>
      </c>
      <c r="W104" s="3" t="str">
        <f>IF(Input!W104="","",IF(Input!W104=Call!W$1,1,0))</f>
        <v/>
      </c>
      <c r="X104" s="3" t="str">
        <f>IF(Input!X104="","",IF(Input!X104=Call!X$1,1,0))</f>
        <v/>
      </c>
      <c r="Y104" s="3" t="str">
        <f>IF(Input!Y104="","",IF(Input!Y104=Call!Y$1,1,0))</f>
        <v/>
      </c>
      <c r="Z104" s="3" t="str">
        <f>IF(Input!Z104="","",IF(Input!Z104=Call!Z$1,1,0))</f>
        <v/>
      </c>
      <c r="AA104" s="3" t="str">
        <f>IF(Input!AA104="","",IF(Input!AA104=Call!AA$1,1,0))</f>
        <v/>
      </c>
      <c r="AB104" s="3" t="str">
        <f>IF(Input!AB104="","",IF(Input!AB104=Call!AB$1,1,0))</f>
        <v/>
      </c>
      <c r="AC104" s="3" t="str">
        <f>IF(Input!AC104="","",IF(Input!AC104=Call!AC$1,1,0))</f>
        <v/>
      </c>
      <c r="AD104" s="3" t="str">
        <f>IF(Input!AD104="","",IF(Input!AD104=Call!AD$1,1,0))</f>
        <v/>
      </c>
      <c r="AE104" s="3" t="str">
        <f>IF(Input!AE104="","",IF(Input!AE104=Call!AE$1,1,0))</f>
        <v/>
      </c>
      <c r="AF104" s="3" t="str">
        <f>IF(Input!AF104="","",IF(Input!AF104=Call!AF$1,1,0))</f>
        <v/>
      </c>
      <c r="AG104" s="3" t="str">
        <f>IF(Input!AG104="","",IF(Input!AG104=Call!AG$1,1,0))</f>
        <v/>
      </c>
      <c r="AH104" s="3" t="str">
        <f>IF(Input!AH104="","",IF(Input!AH104=Call!AH$1,1,0))</f>
        <v/>
      </c>
      <c r="AI104" t="str">
        <f t="shared" si="8"/>
        <v/>
      </c>
      <c r="AJ104" t="str">
        <f t="shared" si="9"/>
        <v/>
      </c>
    </row>
    <row r="105" spans="1:36" x14ac:dyDescent="0.25">
      <c r="A105" s="3">
        <v>102</v>
      </c>
      <c r="B105" s="3" t="str">
        <f>IF(Input!B105="","",Input!B105)</f>
        <v/>
      </c>
      <c r="C105" s="3" t="str">
        <f t="shared" si="10"/>
        <v/>
      </c>
      <c r="D105" s="6" t="str">
        <f t="shared" si="11"/>
        <v/>
      </c>
      <c r="E105" s="3" t="str">
        <f>IF(Input!E105="","",IF(Input!E105=Call!E$1,1,0))</f>
        <v/>
      </c>
      <c r="F105" s="3" t="str">
        <f>IF(Input!F105="","",IF(Input!F105=Call!F$1,1,0))</f>
        <v/>
      </c>
      <c r="G105" s="3" t="str">
        <f>IF(Input!G105="","",IF(Input!G105=Call!G$1,1,0))</f>
        <v/>
      </c>
      <c r="H105" s="3" t="str">
        <f>IF(Input!H105="","",IF(Input!H105=Call!H$1,1,0))</f>
        <v/>
      </c>
      <c r="I105" s="3" t="str">
        <f>IF(Input!I105="","",IF(Input!I105=Call!I$1,1,0))</f>
        <v/>
      </c>
      <c r="J105" s="3" t="str">
        <f>IF(Input!J105="","",IF(Input!J105=Call!J$1,1,0))</f>
        <v/>
      </c>
      <c r="K105" s="3" t="str">
        <f>IF(Input!K105="","",IF(Input!K105=Call!K$1,1,0))</f>
        <v/>
      </c>
      <c r="L105" s="3" t="str">
        <f>IF(Input!L105="","",IF(Input!L105=Call!L$1,1,0))</f>
        <v/>
      </c>
      <c r="M105" s="3" t="str">
        <f>IF(Input!M105="","",IF(Input!M105=Call!M$1,1,0))</f>
        <v/>
      </c>
      <c r="N105" s="3" t="str">
        <f>IF(Input!N105="","",IF(Input!N105=Call!N$1,1,0))</f>
        <v/>
      </c>
      <c r="O105" s="3" t="str">
        <f>IF(Input!O105="","",IF(Input!O105=Call!O$1,1,0))</f>
        <v/>
      </c>
      <c r="P105" s="3" t="str">
        <f>IF(Input!P105="","",IF(Input!P105=Call!P$1,1,0))</f>
        <v/>
      </c>
      <c r="Q105" s="3" t="str">
        <f>IF(Input!Q105="","",IF(Input!Q105=Call!Q$1,1,0))</f>
        <v/>
      </c>
      <c r="R105" s="3" t="str">
        <f>IF(Input!R105="","",IF(Input!R105=Call!R$1,1,0))</f>
        <v/>
      </c>
      <c r="S105" s="3" t="str">
        <f>IF(Input!S105="","",IF(Input!S105=Call!S$1,1,0))</f>
        <v/>
      </c>
      <c r="T105" s="3" t="str">
        <f>IF(Input!T105="","",IF(Input!T105=Call!T$1,1,0))</f>
        <v/>
      </c>
      <c r="U105" s="3" t="str">
        <f>IF(Input!U105="","",IF(Input!U105=Call!U$1,1,0))</f>
        <v/>
      </c>
      <c r="V105" s="3" t="str">
        <f>IF(Input!V105="","",IF(Input!V105=Call!V$1,1,0))</f>
        <v/>
      </c>
      <c r="W105" s="3" t="str">
        <f>IF(Input!W105="","",IF(Input!W105=Call!W$1,1,0))</f>
        <v/>
      </c>
      <c r="X105" s="3" t="str">
        <f>IF(Input!X105="","",IF(Input!X105=Call!X$1,1,0))</f>
        <v/>
      </c>
      <c r="Y105" s="3" t="str">
        <f>IF(Input!Y105="","",IF(Input!Y105=Call!Y$1,1,0))</f>
        <v/>
      </c>
      <c r="Z105" s="3" t="str">
        <f>IF(Input!Z105="","",IF(Input!Z105=Call!Z$1,1,0))</f>
        <v/>
      </c>
      <c r="AA105" s="3" t="str">
        <f>IF(Input!AA105="","",IF(Input!AA105=Call!AA$1,1,0))</f>
        <v/>
      </c>
      <c r="AB105" s="3" t="str">
        <f>IF(Input!AB105="","",IF(Input!AB105=Call!AB$1,1,0))</f>
        <v/>
      </c>
      <c r="AC105" s="3" t="str">
        <f>IF(Input!AC105="","",IF(Input!AC105=Call!AC$1,1,0))</f>
        <v/>
      </c>
      <c r="AD105" s="3" t="str">
        <f>IF(Input!AD105="","",IF(Input!AD105=Call!AD$1,1,0))</f>
        <v/>
      </c>
      <c r="AE105" s="3" t="str">
        <f>IF(Input!AE105="","",IF(Input!AE105=Call!AE$1,1,0))</f>
        <v/>
      </c>
      <c r="AF105" s="3" t="str">
        <f>IF(Input!AF105="","",IF(Input!AF105=Call!AF$1,1,0))</f>
        <v/>
      </c>
      <c r="AG105" s="3" t="str">
        <f>IF(Input!AG105="","",IF(Input!AG105=Call!AG$1,1,0))</f>
        <v/>
      </c>
      <c r="AH105" s="3" t="str">
        <f>IF(Input!AH105="","",IF(Input!AH105=Call!AH$1,1,0))</f>
        <v/>
      </c>
      <c r="AI105" t="str">
        <f t="shared" si="8"/>
        <v/>
      </c>
      <c r="AJ105" t="str">
        <f t="shared" si="9"/>
        <v/>
      </c>
    </row>
    <row r="106" spans="1:36" x14ac:dyDescent="0.25">
      <c r="A106" s="3">
        <v>103</v>
      </c>
      <c r="B106" s="3" t="str">
        <f>IF(Input!B106="","",Input!B106)</f>
        <v/>
      </c>
      <c r="C106" s="3" t="str">
        <f t="shared" si="10"/>
        <v/>
      </c>
      <c r="D106" s="6" t="str">
        <f t="shared" si="11"/>
        <v/>
      </c>
      <c r="E106" s="3" t="str">
        <f>IF(Input!E106="","",IF(Input!E106=Call!E$1,1,0))</f>
        <v/>
      </c>
      <c r="F106" s="3" t="str">
        <f>IF(Input!F106="","",IF(Input!F106=Call!F$1,1,0))</f>
        <v/>
      </c>
      <c r="G106" s="3" t="str">
        <f>IF(Input!G106="","",IF(Input!G106=Call!G$1,1,0))</f>
        <v/>
      </c>
      <c r="H106" s="3" t="str">
        <f>IF(Input!H106="","",IF(Input!H106=Call!H$1,1,0))</f>
        <v/>
      </c>
      <c r="I106" s="3" t="str">
        <f>IF(Input!I106="","",IF(Input!I106=Call!I$1,1,0))</f>
        <v/>
      </c>
      <c r="J106" s="3" t="str">
        <f>IF(Input!J106="","",IF(Input!J106=Call!J$1,1,0))</f>
        <v/>
      </c>
      <c r="K106" s="3" t="str">
        <f>IF(Input!K106="","",IF(Input!K106=Call!K$1,1,0))</f>
        <v/>
      </c>
      <c r="L106" s="3" t="str">
        <f>IF(Input!L106="","",IF(Input!L106=Call!L$1,1,0))</f>
        <v/>
      </c>
      <c r="M106" s="3" t="str">
        <f>IF(Input!M106="","",IF(Input!M106=Call!M$1,1,0))</f>
        <v/>
      </c>
      <c r="N106" s="3" t="str">
        <f>IF(Input!N106="","",IF(Input!N106=Call!N$1,1,0))</f>
        <v/>
      </c>
      <c r="O106" s="3" t="str">
        <f>IF(Input!O106="","",IF(Input!O106=Call!O$1,1,0))</f>
        <v/>
      </c>
      <c r="P106" s="3" t="str">
        <f>IF(Input!P106="","",IF(Input!P106=Call!P$1,1,0))</f>
        <v/>
      </c>
      <c r="Q106" s="3" t="str">
        <f>IF(Input!Q106="","",IF(Input!Q106=Call!Q$1,1,0))</f>
        <v/>
      </c>
      <c r="R106" s="3" t="str">
        <f>IF(Input!R106="","",IF(Input!R106=Call!R$1,1,0))</f>
        <v/>
      </c>
      <c r="S106" s="3" t="str">
        <f>IF(Input!S106="","",IF(Input!S106=Call!S$1,1,0))</f>
        <v/>
      </c>
      <c r="T106" s="3" t="str">
        <f>IF(Input!T106="","",IF(Input!T106=Call!T$1,1,0))</f>
        <v/>
      </c>
      <c r="U106" s="3" t="str">
        <f>IF(Input!U106="","",IF(Input!U106=Call!U$1,1,0))</f>
        <v/>
      </c>
      <c r="V106" s="3" t="str">
        <f>IF(Input!V106="","",IF(Input!V106=Call!V$1,1,0))</f>
        <v/>
      </c>
      <c r="W106" s="3" t="str">
        <f>IF(Input!W106="","",IF(Input!W106=Call!W$1,1,0))</f>
        <v/>
      </c>
      <c r="X106" s="3" t="str">
        <f>IF(Input!X106="","",IF(Input!X106=Call!X$1,1,0))</f>
        <v/>
      </c>
      <c r="Y106" s="3" t="str">
        <f>IF(Input!Y106="","",IF(Input!Y106=Call!Y$1,1,0))</f>
        <v/>
      </c>
      <c r="Z106" s="3" t="str">
        <f>IF(Input!Z106="","",IF(Input!Z106=Call!Z$1,1,0))</f>
        <v/>
      </c>
      <c r="AA106" s="3" t="str">
        <f>IF(Input!AA106="","",IF(Input!AA106=Call!AA$1,1,0))</f>
        <v/>
      </c>
      <c r="AB106" s="3" t="str">
        <f>IF(Input!AB106="","",IF(Input!AB106=Call!AB$1,1,0))</f>
        <v/>
      </c>
      <c r="AC106" s="3" t="str">
        <f>IF(Input!AC106="","",IF(Input!AC106=Call!AC$1,1,0))</f>
        <v/>
      </c>
      <c r="AD106" s="3" t="str">
        <f>IF(Input!AD106="","",IF(Input!AD106=Call!AD$1,1,0))</f>
        <v/>
      </c>
      <c r="AE106" s="3" t="str">
        <f>IF(Input!AE106="","",IF(Input!AE106=Call!AE$1,1,0))</f>
        <v/>
      </c>
      <c r="AF106" s="3" t="str">
        <f>IF(Input!AF106="","",IF(Input!AF106=Call!AF$1,1,0))</f>
        <v/>
      </c>
      <c r="AG106" s="3" t="str">
        <f>IF(Input!AG106="","",IF(Input!AG106=Call!AG$1,1,0))</f>
        <v/>
      </c>
      <c r="AH106" s="3" t="str">
        <f>IF(Input!AH106="","",IF(Input!AH106=Call!AH$1,1,0))</f>
        <v/>
      </c>
      <c r="AI106" t="str">
        <f t="shared" si="8"/>
        <v/>
      </c>
      <c r="AJ106" t="str">
        <f t="shared" si="9"/>
        <v/>
      </c>
    </row>
    <row r="107" spans="1:36" x14ac:dyDescent="0.25">
      <c r="A107" s="3">
        <v>104</v>
      </c>
      <c r="B107" s="3" t="str">
        <f>IF(Input!B107="","",Input!B107)</f>
        <v/>
      </c>
      <c r="C107" s="3" t="str">
        <f t="shared" si="10"/>
        <v/>
      </c>
      <c r="D107" s="6" t="str">
        <f t="shared" si="11"/>
        <v/>
      </c>
      <c r="E107" s="3" t="str">
        <f>IF(Input!E107="","",IF(Input!E107=Call!E$1,1,0))</f>
        <v/>
      </c>
      <c r="F107" s="3" t="str">
        <f>IF(Input!F107="","",IF(Input!F107=Call!F$1,1,0))</f>
        <v/>
      </c>
      <c r="G107" s="3" t="str">
        <f>IF(Input!G107="","",IF(Input!G107=Call!G$1,1,0))</f>
        <v/>
      </c>
      <c r="H107" s="3" t="str">
        <f>IF(Input!H107="","",IF(Input!H107=Call!H$1,1,0))</f>
        <v/>
      </c>
      <c r="I107" s="3" t="str">
        <f>IF(Input!I107="","",IF(Input!I107=Call!I$1,1,0))</f>
        <v/>
      </c>
      <c r="J107" s="3" t="str">
        <f>IF(Input!J107="","",IF(Input!J107=Call!J$1,1,0))</f>
        <v/>
      </c>
      <c r="K107" s="3" t="str">
        <f>IF(Input!K107="","",IF(Input!K107=Call!K$1,1,0))</f>
        <v/>
      </c>
      <c r="L107" s="3" t="str">
        <f>IF(Input!L107="","",IF(Input!L107=Call!L$1,1,0))</f>
        <v/>
      </c>
      <c r="M107" s="3" t="str">
        <f>IF(Input!M107="","",IF(Input!M107=Call!M$1,1,0))</f>
        <v/>
      </c>
      <c r="N107" s="3" t="str">
        <f>IF(Input!N107="","",IF(Input!N107=Call!N$1,1,0))</f>
        <v/>
      </c>
      <c r="O107" s="3" t="str">
        <f>IF(Input!O107="","",IF(Input!O107=Call!O$1,1,0))</f>
        <v/>
      </c>
      <c r="P107" s="3" t="str">
        <f>IF(Input!P107="","",IF(Input!P107=Call!P$1,1,0))</f>
        <v/>
      </c>
      <c r="Q107" s="3" t="str">
        <f>IF(Input!Q107="","",IF(Input!Q107=Call!Q$1,1,0))</f>
        <v/>
      </c>
      <c r="R107" s="3" t="str">
        <f>IF(Input!R107="","",IF(Input!R107=Call!R$1,1,0))</f>
        <v/>
      </c>
      <c r="S107" s="3" t="str">
        <f>IF(Input!S107="","",IF(Input!S107=Call!S$1,1,0))</f>
        <v/>
      </c>
      <c r="T107" s="3" t="str">
        <f>IF(Input!T107="","",IF(Input!T107=Call!T$1,1,0))</f>
        <v/>
      </c>
      <c r="U107" s="3" t="str">
        <f>IF(Input!U107="","",IF(Input!U107=Call!U$1,1,0))</f>
        <v/>
      </c>
      <c r="V107" s="3" t="str">
        <f>IF(Input!V107="","",IF(Input!V107=Call!V$1,1,0))</f>
        <v/>
      </c>
      <c r="W107" s="3" t="str">
        <f>IF(Input!W107="","",IF(Input!W107=Call!W$1,1,0))</f>
        <v/>
      </c>
      <c r="X107" s="3" t="str">
        <f>IF(Input!X107="","",IF(Input!X107=Call!X$1,1,0))</f>
        <v/>
      </c>
      <c r="Y107" s="3" t="str">
        <f>IF(Input!Y107="","",IF(Input!Y107=Call!Y$1,1,0))</f>
        <v/>
      </c>
      <c r="Z107" s="3" t="str">
        <f>IF(Input!Z107="","",IF(Input!Z107=Call!Z$1,1,0))</f>
        <v/>
      </c>
      <c r="AA107" s="3" t="str">
        <f>IF(Input!AA107="","",IF(Input!AA107=Call!AA$1,1,0))</f>
        <v/>
      </c>
      <c r="AB107" s="3" t="str">
        <f>IF(Input!AB107="","",IF(Input!AB107=Call!AB$1,1,0))</f>
        <v/>
      </c>
      <c r="AC107" s="3" t="str">
        <f>IF(Input!AC107="","",IF(Input!AC107=Call!AC$1,1,0))</f>
        <v/>
      </c>
      <c r="AD107" s="3" t="str">
        <f>IF(Input!AD107="","",IF(Input!AD107=Call!AD$1,1,0))</f>
        <v/>
      </c>
      <c r="AE107" s="3" t="str">
        <f>IF(Input!AE107="","",IF(Input!AE107=Call!AE$1,1,0))</f>
        <v/>
      </c>
      <c r="AF107" s="3" t="str">
        <f>IF(Input!AF107="","",IF(Input!AF107=Call!AF$1,1,0))</f>
        <v/>
      </c>
      <c r="AG107" s="3" t="str">
        <f>IF(Input!AG107="","",IF(Input!AG107=Call!AG$1,1,0))</f>
        <v/>
      </c>
      <c r="AH107" s="3" t="str">
        <f>IF(Input!AH107="","",IF(Input!AH107=Call!AH$1,1,0))</f>
        <v/>
      </c>
      <c r="AI107" t="str">
        <f t="shared" si="8"/>
        <v/>
      </c>
      <c r="AJ107" t="str">
        <f t="shared" si="9"/>
        <v/>
      </c>
    </row>
    <row r="108" spans="1:36" x14ac:dyDescent="0.25">
      <c r="A108" s="3">
        <v>105</v>
      </c>
      <c r="B108" s="3" t="str">
        <f>IF(Input!B108="","",Input!B108)</f>
        <v/>
      </c>
      <c r="C108" s="3" t="str">
        <f t="shared" si="10"/>
        <v/>
      </c>
      <c r="D108" s="6" t="str">
        <f t="shared" si="11"/>
        <v/>
      </c>
      <c r="E108" s="3" t="str">
        <f>IF(Input!E108="","",IF(Input!E108=Call!E$1,1,0))</f>
        <v/>
      </c>
      <c r="F108" s="3" t="str">
        <f>IF(Input!F108="","",IF(Input!F108=Call!F$1,1,0))</f>
        <v/>
      </c>
      <c r="G108" s="3" t="str">
        <f>IF(Input!G108="","",IF(Input!G108=Call!G$1,1,0))</f>
        <v/>
      </c>
      <c r="H108" s="3" t="str">
        <f>IF(Input!H108="","",IF(Input!H108=Call!H$1,1,0))</f>
        <v/>
      </c>
      <c r="I108" s="3" t="str">
        <f>IF(Input!I108="","",IF(Input!I108=Call!I$1,1,0))</f>
        <v/>
      </c>
      <c r="J108" s="3" t="str">
        <f>IF(Input!J108="","",IF(Input!J108=Call!J$1,1,0))</f>
        <v/>
      </c>
      <c r="K108" s="3" t="str">
        <f>IF(Input!K108="","",IF(Input!K108=Call!K$1,1,0))</f>
        <v/>
      </c>
      <c r="L108" s="3" t="str">
        <f>IF(Input!L108="","",IF(Input!L108=Call!L$1,1,0))</f>
        <v/>
      </c>
      <c r="M108" s="3" t="str">
        <f>IF(Input!M108="","",IF(Input!M108=Call!M$1,1,0))</f>
        <v/>
      </c>
      <c r="N108" s="3" t="str">
        <f>IF(Input!N108="","",IF(Input!N108=Call!N$1,1,0))</f>
        <v/>
      </c>
      <c r="O108" s="3" t="str">
        <f>IF(Input!O108="","",IF(Input!O108=Call!O$1,1,0))</f>
        <v/>
      </c>
      <c r="P108" s="3" t="str">
        <f>IF(Input!P108="","",IF(Input!P108=Call!P$1,1,0))</f>
        <v/>
      </c>
      <c r="Q108" s="3" t="str">
        <f>IF(Input!Q108="","",IF(Input!Q108=Call!Q$1,1,0))</f>
        <v/>
      </c>
      <c r="R108" s="3" t="str">
        <f>IF(Input!R108="","",IF(Input!R108=Call!R$1,1,0))</f>
        <v/>
      </c>
      <c r="S108" s="3" t="str">
        <f>IF(Input!S108="","",IF(Input!S108=Call!S$1,1,0))</f>
        <v/>
      </c>
      <c r="T108" s="3" t="str">
        <f>IF(Input!T108="","",IF(Input!T108=Call!T$1,1,0))</f>
        <v/>
      </c>
      <c r="U108" s="3" t="str">
        <f>IF(Input!U108="","",IF(Input!U108=Call!U$1,1,0))</f>
        <v/>
      </c>
      <c r="V108" s="3" t="str">
        <f>IF(Input!V108="","",IF(Input!V108=Call!V$1,1,0))</f>
        <v/>
      </c>
      <c r="W108" s="3" t="str">
        <f>IF(Input!W108="","",IF(Input!W108=Call!W$1,1,0))</f>
        <v/>
      </c>
      <c r="X108" s="3" t="str">
        <f>IF(Input!X108="","",IF(Input!X108=Call!X$1,1,0))</f>
        <v/>
      </c>
      <c r="Y108" s="3" t="str">
        <f>IF(Input!Y108="","",IF(Input!Y108=Call!Y$1,1,0))</f>
        <v/>
      </c>
      <c r="Z108" s="3" t="str">
        <f>IF(Input!Z108="","",IF(Input!Z108=Call!Z$1,1,0))</f>
        <v/>
      </c>
      <c r="AA108" s="3" t="str">
        <f>IF(Input!AA108="","",IF(Input!AA108=Call!AA$1,1,0))</f>
        <v/>
      </c>
      <c r="AB108" s="3" t="str">
        <f>IF(Input!AB108="","",IF(Input!AB108=Call!AB$1,1,0))</f>
        <v/>
      </c>
      <c r="AC108" s="3" t="str">
        <f>IF(Input!AC108="","",IF(Input!AC108=Call!AC$1,1,0))</f>
        <v/>
      </c>
      <c r="AD108" s="3" t="str">
        <f>IF(Input!AD108="","",IF(Input!AD108=Call!AD$1,1,0))</f>
        <v/>
      </c>
      <c r="AE108" s="3" t="str">
        <f>IF(Input!AE108="","",IF(Input!AE108=Call!AE$1,1,0))</f>
        <v/>
      </c>
      <c r="AF108" s="3" t="str">
        <f>IF(Input!AF108="","",IF(Input!AF108=Call!AF$1,1,0))</f>
        <v/>
      </c>
      <c r="AG108" s="3" t="str">
        <f>IF(Input!AG108="","",IF(Input!AG108=Call!AG$1,1,0))</f>
        <v/>
      </c>
      <c r="AH108" s="3" t="str">
        <f>IF(Input!AH108="","",IF(Input!AH108=Call!AH$1,1,0))</f>
        <v/>
      </c>
      <c r="AI108" t="str">
        <f t="shared" si="8"/>
        <v/>
      </c>
      <c r="AJ108" t="str">
        <f t="shared" si="9"/>
        <v/>
      </c>
    </row>
    <row r="109" spans="1:36" x14ac:dyDescent="0.25">
      <c r="A109" s="3">
        <v>106</v>
      </c>
      <c r="B109" s="3" t="str">
        <f>IF(Input!B109="","",Input!B109)</f>
        <v/>
      </c>
      <c r="C109" s="3" t="str">
        <f t="shared" si="10"/>
        <v/>
      </c>
      <c r="D109" s="6" t="str">
        <f t="shared" si="11"/>
        <v/>
      </c>
      <c r="E109" s="3" t="str">
        <f>IF(Input!E109="","",IF(Input!E109=Call!E$1,1,0))</f>
        <v/>
      </c>
      <c r="F109" s="3" t="str">
        <f>IF(Input!F109="","",IF(Input!F109=Call!F$1,1,0))</f>
        <v/>
      </c>
      <c r="G109" s="3" t="str">
        <f>IF(Input!G109="","",IF(Input!G109=Call!G$1,1,0))</f>
        <v/>
      </c>
      <c r="H109" s="3" t="str">
        <f>IF(Input!H109="","",IF(Input!H109=Call!H$1,1,0))</f>
        <v/>
      </c>
      <c r="I109" s="3" t="str">
        <f>IF(Input!I109="","",IF(Input!I109=Call!I$1,1,0))</f>
        <v/>
      </c>
      <c r="J109" s="3" t="str">
        <f>IF(Input!J109="","",IF(Input!J109=Call!J$1,1,0))</f>
        <v/>
      </c>
      <c r="K109" s="3" t="str">
        <f>IF(Input!K109="","",IF(Input!K109=Call!K$1,1,0))</f>
        <v/>
      </c>
      <c r="L109" s="3" t="str">
        <f>IF(Input!L109="","",IF(Input!L109=Call!L$1,1,0))</f>
        <v/>
      </c>
      <c r="M109" s="3" t="str">
        <f>IF(Input!M109="","",IF(Input!M109=Call!M$1,1,0))</f>
        <v/>
      </c>
      <c r="N109" s="3" t="str">
        <f>IF(Input!N109="","",IF(Input!N109=Call!N$1,1,0))</f>
        <v/>
      </c>
      <c r="O109" s="3" t="str">
        <f>IF(Input!O109="","",IF(Input!O109=Call!O$1,1,0))</f>
        <v/>
      </c>
      <c r="P109" s="3" t="str">
        <f>IF(Input!P109="","",IF(Input!P109=Call!P$1,1,0))</f>
        <v/>
      </c>
      <c r="Q109" s="3" t="str">
        <f>IF(Input!Q109="","",IF(Input!Q109=Call!Q$1,1,0))</f>
        <v/>
      </c>
      <c r="R109" s="3" t="str">
        <f>IF(Input!R109="","",IF(Input!R109=Call!R$1,1,0))</f>
        <v/>
      </c>
      <c r="S109" s="3" t="str">
        <f>IF(Input!S109="","",IF(Input!S109=Call!S$1,1,0))</f>
        <v/>
      </c>
      <c r="T109" s="3" t="str">
        <f>IF(Input!T109="","",IF(Input!T109=Call!T$1,1,0))</f>
        <v/>
      </c>
      <c r="U109" s="3" t="str">
        <f>IF(Input!U109="","",IF(Input!U109=Call!U$1,1,0))</f>
        <v/>
      </c>
      <c r="V109" s="3" t="str">
        <f>IF(Input!V109="","",IF(Input!V109=Call!V$1,1,0))</f>
        <v/>
      </c>
      <c r="W109" s="3" t="str">
        <f>IF(Input!W109="","",IF(Input!W109=Call!W$1,1,0))</f>
        <v/>
      </c>
      <c r="X109" s="3" t="str">
        <f>IF(Input!X109="","",IF(Input!X109=Call!X$1,1,0))</f>
        <v/>
      </c>
      <c r="Y109" s="3" t="str">
        <f>IF(Input!Y109="","",IF(Input!Y109=Call!Y$1,1,0))</f>
        <v/>
      </c>
      <c r="Z109" s="3" t="str">
        <f>IF(Input!Z109="","",IF(Input!Z109=Call!Z$1,1,0))</f>
        <v/>
      </c>
      <c r="AA109" s="3" t="str">
        <f>IF(Input!AA109="","",IF(Input!AA109=Call!AA$1,1,0))</f>
        <v/>
      </c>
      <c r="AB109" s="3" t="str">
        <f>IF(Input!AB109="","",IF(Input!AB109=Call!AB$1,1,0))</f>
        <v/>
      </c>
      <c r="AC109" s="3" t="str">
        <f>IF(Input!AC109="","",IF(Input!AC109=Call!AC$1,1,0))</f>
        <v/>
      </c>
      <c r="AD109" s="3" t="str">
        <f>IF(Input!AD109="","",IF(Input!AD109=Call!AD$1,1,0))</f>
        <v/>
      </c>
      <c r="AE109" s="3" t="str">
        <f>IF(Input!AE109="","",IF(Input!AE109=Call!AE$1,1,0))</f>
        <v/>
      </c>
      <c r="AF109" s="3" t="str">
        <f>IF(Input!AF109="","",IF(Input!AF109=Call!AF$1,1,0))</f>
        <v/>
      </c>
      <c r="AG109" s="3" t="str">
        <f>IF(Input!AG109="","",IF(Input!AG109=Call!AG$1,1,0))</f>
        <v/>
      </c>
      <c r="AH109" s="3" t="str">
        <f>IF(Input!AH109="","",IF(Input!AH109=Call!AH$1,1,0))</f>
        <v/>
      </c>
      <c r="AI109" t="str">
        <f t="shared" si="8"/>
        <v/>
      </c>
      <c r="AJ109" t="str">
        <f t="shared" si="9"/>
        <v/>
      </c>
    </row>
    <row r="110" spans="1:36" x14ac:dyDescent="0.25">
      <c r="A110" s="3">
        <v>107</v>
      </c>
      <c r="B110" s="3" t="str">
        <f>IF(Input!B110="","",Input!B110)</f>
        <v/>
      </c>
      <c r="C110" s="3" t="str">
        <f t="shared" si="10"/>
        <v/>
      </c>
      <c r="D110" s="6" t="str">
        <f t="shared" si="11"/>
        <v/>
      </c>
      <c r="E110" s="3" t="str">
        <f>IF(Input!E110="","",IF(Input!E110=Call!E$1,1,0))</f>
        <v/>
      </c>
      <c r="F110" s="3" t="str">
        <f>IF(Input!F110="","",IF(Input!F110=Call!F$1,1,0))</f>
        <v/>
      </c>
      <c r="G110" s="3" t="str">
        <f>IF(Input!G110="","",IF(Input!G110=Call!G$1,1,0))</f>
        <v/>
      </c>
      <c r="H110" s="3" t="str">
        <f>IF(Input!H110="","",IF(Input!H110=Call!H$1,1,0))</f>
        <v/>
      </c>
      <c r="I110" s="3" t="str">
        <f>IF(Input!I110="","",IF(Input!I110=Call!I$1,1,0))</f>
        <v/>
      </c>
      <c r="J110" s="3" t="str">
        <f>IF(Input!J110="","",IF(Input!J110=Call!J$1,1,0))</f>
        <v/>
      </c>
      <c r="K110" s="3" t="str">
        <f>IF(Input!K110="","",IF(Input!K110=Call!K$1,1,0))</f>
        <v/>
      </c>
      <c r="L110" s="3" t="str">
        <f>IF(Input!L110="","",IF(Input!L110=Call!L$1,1,0))</f>
        <v/>
      </c>
      <c r="M110" s="3" t="str">
        <f>IF(Input!M110="","",IF(Input!M110=Call!M$1,1,0))</f>
        <v/>
      </c>
      <c r="N110" s="3" t="str">
        <f>IF(Input!N110="","",IF(Input!N110=Call!N$1,1,0))</f>
        <v/>
      </c>
      <c r="O110" s="3" t="str">
        <f>IF(Input!O110="","",IF(Input!O110=Call!O$1,1,0))</f>
        <v/>
      </c>
      <c r="P110" s="3" t="str">
        <f>IF(Input!P110="","",IF(Input!P110=Call!P$1,1,0))</f>
        <v/>
      </c>
      <c r="Q110" s="3" t="str">
        <f>IF(Input!Q110="","",IF(Input!Q110=Call!Q$1,1,0))</f>
        <v/>
      </c>
      <c r="R110" s="3" t="str">
        <f>IF(Input!R110="","",IF(Input!R110=Call!R$1,1,0))</f>
        <v/>
      </c>
      <c r="S110" s="3" t="str">
        <f>IF(Input!S110="","",IF(Input!S110=Call!S$1,1,0))</f>
        <v/>
      </c>
      <c r="T110" s="3" t="str">
        <f>IF(Input!T110="","",IF(Input!T110=Call!T$1,1,0))</f>
        <v/>
      </c>
      <c r="U110" s="3" t="str">
        <f>IF(Input!U110="","",IF(Input!U110=Call!U$1,1,0))</f>
        <v/>
      </c>
      <c r="V110" s="3" t="str">
        <f>IF(Input!V110="","",IF(Input!V110=Call!V$1,1,0))</f>
        <v/>
      </c>
      <c r="W110" s="3" t="str">
        <f>IF(Input!W110="","",IF(Input!W110=Call!W$1,1,0))</f>
        <v/>
      </c>
      <c r="X110" s="3" t="str">
        <f>IF(Input!X110="","",IF(Input!X110=Call!X$1,1,0))</f>
        <v/>
      </c>
      <c r="Y110" s="3" t="str">
        <f>IF(Input!Y110="","",IF(Input!Y110=Call!Y$1,1,0))</f>
        <v/>
      </c>
      <c r="Z110" s="3" t="str">
        <f>IF(Input!Z110="","",IF(Input!Z110=Call!Z$1,1,0))</f>
        <v/>
      </c>
      <c r="AA110" s="3" t="str">
        <f>IF(Input!AA110="","",IF(Input!AA110=Call!AA$1,1,0))</f>
        <v/>
      </c>
      <c r="AB110" s="3" t="str">
        <f>IF(Input!AB110="","",IF(Input!AB110=Call!AB$1,1,0))</f>
        <v/>
      </c>
      <c r="AC110" s="3" t="str">
        <f>IF(Input!AC110="","",IF(Input!AC110=Call!AC$1,1,0))</f>
        <v/>
      </c>
      <c r="AD110" s="3" t="str">
        <f>IF(Input!AD110="","",IF(Input!AD110=Call!AD$1,1,0))</f>
        <v/>
      </c>
      <c r="AE110" s="3" t="str">
        <f>IF(Input!AE110="","",IF(Input!AE110=Call!AE$1,1,0))</f>
        <v/>
      </c>
      <c r="AF110" s="3" t="str">
        <f>IF(Input!AF110="","",IF(Input!AF110=Call!AF$1,1,0))</f>
        <v/>
      </c>
      <c r="AG110" s="3" t="str">
        <f>IF(Input!AG110="","",IF(Input!AG110=Call!AG$1,1,0))</f>
        <v/>
      </c>
      <c r="AH110" s="3" t="str">
        <f>IF(Input!AH110="","",IF(Input!AH110=Call!AH$1,1,0))</f>
        <v/>
      </c>
      <c r="AI110" t="str">
        <f t="shared" si="8"/>
        <v/>
      </c>
      <c r="AJ110" t="str">
        <f t="shared" si="9"/>
        <v/>
      </c>
    </row>
    <row r="111" spans="1:36" x14ac:dyDescent="0.25">
      <c r="A111" s="3">
        <v>108</v>
      </c>
      <c r="B111" s="3" t="str">
        <f>IF(Input!B111="","",Input!B111)</f>
        <v/>
      </c>
      <c r="C111" s="3" t="str">
        <f t="shared" si="10"/>
        <v/>
      </c>
      <c r="D111" s="6" t="str">
        <f t="shared" si="11"/>
        <v/>
      </c>
      <c r="E111" s="3" t="str">
        <f>IF(Input!E111="","",IF(Input!E111=Call!E$1,1,0))</f>
        <v/>
      </c>
      <c r="F111" s="3" t="str">
        <f>IF(Input!F111="","",IF(Input!F111=Call!F$1,1,0))</f>
        <v/>
      </c>
      <c r="G111" s="3" t="str">
        <f>IF(Input!G111="","",IF(Input!G111=Call!G$1,1,0))</f>
        <v/>
      </c>
      <c r="H111" s="3" t="str">
        <f>IF(Input!H111="","",IF(Input!H111=Call!H$1,1,0))</f>
        <v/>
      </c>
      <c r="I111" s="3" t="str">
        <f>IF(Input!I111="","",IF(Input!I111=Call!I$1,1,0))</f>
        <v/>
      </c>
      <c r="J111" s="3" t="str">
        <f>IF(Input!J111="","",IF(Input!J111=Call!J$1,1,0))</f>
        <v/>
      </c>
      <c r="K111" s="3" t="str">
        <f>IF(Input!K111="","",IF(Input!K111=Call!K$1,1,0))</f>
        <v/>
      </c>
      <c r="L111" s="3" t="str">
        <f>IF(Input!L111="","",IF(Input!L111=Call!L$1,1,0))</f>
        <v/>
      </c>
      <c r="M111" s="3" t="str">
        <f>IF(Input!M111="","",IF(Input!M111=Call!M$1,1,0))</f>
        <v/>
      </c>
      <c r="N111" s="3" t="str">
        <f>IF(Input!N111="","",IF(Input!N111=Call!N$1,1,0))</f>
        <v/>
      </c>
      <c r="O111" s="3" t="str">
        <f>IF(Input!O111="","",IF(Input!O111=Call!O$1,1,0))</f>
        <v/>
      </c>
      <c r="P111" s="3" t="str">
        <f>IF(Input!P111="","",IF(Input!P111=Call!P$1,1,0))</f>
        <v/>
      </c>
      <c r="Q111" s="3" t="str">
        <f>IF(Input!Q111="","",IF(Input!Q111=Call!Q$1,1,0))</f>
        <v/>
      </c>
      <c r="R111" s="3" t="str">
        <f>IF(Input!R111="","",IF(Input!R111=Call!R$1,1,0))</f>
        <v/>
      </c>
      <c r="S111" s="3" t="str">
        <f>IF(Input!S111="","",IF(Input!S111=Call!S$1,1,0))</f>
        <v/>
      </c>
      <c r="T111" s="3" t="str">
        <f>IF(Input!T111="","",IF(Input!T111=Call!T$1,1,0))</f>
        <v/>
      </c>
      <c r="U111" s="3" t="str">
        <f>IF(Input!U111="","",IF(Input!U111=Call!U$1,1,0))</f>
        <v/>
      </c>
      <c r="V111" s="3" t="str">
        <f>IF(Input!V111="","",IF(Input!V111=Call!V$1,1,0))</f>
        <v/>
      </c>
      <c r="W111" s="3" t="str">
        <f>IF(Input!W111="","",IF(Input!W111=Call!W$1,1,0))</f>
        <v/>
      </c>
      <c r="X111" s="3" t="str">
        <f>IF(Input!X111="","",IF(Input!X111=Call!X$1,1,0))</f>
        <v/>
      </c>
      <c r="Y111" s="3" t="str">
        <f>IF(Input!Y111="","",IF(Input!Y111=Call!Y$1,1,0))</f>
        <v/>
      </c>
      <c r="Z111" s="3" t="str">
        <f>IF(Input!Z111="","",IF(Input!Z111=Call!Z$1,1,0))</f>
        <v/>
      </c>
      <c r="AA111" s="3" t="str">
        <f>IF(Input!AA111="","",IF(Input!AA111=Call!AA$1,1,0))</f>
        <v/>
      </c>
      <c r="AB111" s="3" t="str">
        <f>IF(Input!AB111="","",IF(Input!AB111=Call!AB$1,1,0))</f>
        <v/>
      </c>
      <c r="AC111" s="3" t="str">
        <f>IF(Input!AC111="","",IF(Input!AC111=Call!AC$1,1,0))</f>
        <v/>
      </c>
      <c r="AD111" s="3" t="str">
        <f>IF(Input!AD111="","",IF(Input!AD111=Call!AD$1,1,0))</f>
        <v/>
      </c>
      <c r="AE111" s="3" t="str">
        <f>IF(Input!AE111="","",IF(Input!AE111=Call!AE$1,1,0))</f>
        <v/>
      </c>
      <c r="AF111" s="3" t="str">
        <f>IF(Input!AF111="","",IF(Input!AF111=Call!AF$1,1,0))</f>
        <v/>
      </c>
      <c r="AG111" s="3" t="str">
        <f>IF(Input!AG111="","",IF(Input!AG111=Call!AG$1,1,0))</f>
        <v/>
      </c>
      <c r="AH111" s="3" t="str">
        <f>IF(Input!AH111="","",IF(Input!AH111=Call!AH$1,1,0))</f>
        <v/>
      </c>
      <c r="AI111" t="str">
        <f t="shared" si="8"/>
        <v/>
      </c>
      <c r="AJ111" t="str">
        <f t="shared" si="9"/>
        <v/>
      </c>
    </row>
    <row r="112" spans="1:36" x14ac:dyDescent="0.25">
      <c r="A112" s="3">
        <v>109</v>
      </c>
      <c r="B112" s="3" t="str">
        <f>IF(Input!B112="","",Input!B112)</f>
        <v/>
      </c>
      <c r="C112" s="3" t="str">
        <f t="shared" si="10"/>
        <v/>
      </c>
      <c r="D112" s="6" t="str">
        <f t="shared" si="11"/>
        <v/>
      </c>
      <c r="E112" s="3" t="str">
        <f>IF(Input!E112="","",IF(Input!E112=Call!E$1,1,0))</f>
        <v/>
      </c>
      <c r="F112" s="3" t="str">
        <f>IF(Input!F112="","",IF(Input!F112=Call!F$1,1,0))</f>
        <v/>
      </c>
      <c r="G112" s="3" t="str">
        <f>IF(Input!G112="","",IF(Input!G112=Call!G$1,1,0))</f>
        <v/>
      </c>
      <c r="H112" s="3" t="str">
        <f>IF(Input!H112="","",IF(Input!H112=Call!H$1,1,0))</f>
        <v/>
      </c>
      <c r="I112" s="3" t="str">
        <f>IF(Input!I112="","",IF(Input!I112=Call!I$1,1,0))</f>
        <v/>
      </c>
      <c r="J112" s="3" t="str">
        <f>IF(Input!J112="","",IF(Input!J112=Call!J$1,1,0))</f>
        <v/>
      </c>
      <c r="K112" s="3" t="str">
        <f>IF(Input!K112="","",IF(Input!K112=Call!K$1,1,0))</f>
        <v/>
      </c>
      <c r="L112" s="3" t="str">
        <f>IF(Input!L112="","",IF(Input!L112=Call!L$1,1,0))</f>
        <v/>
      </c>
      <c r="M112" s="3" t="str">
        <f>IF(Input!M112="","",IF(Input!M112=Call!M$1,1,0))</f>
        <v/>
      </c>
      <c r="N112" s="3" t="str">
        <f>IF(Input!N112="","",IF(Input!N112=Call!N$1,1,0))</f>
        <v/>
      </c>
      <c r="O112" s="3" t="str">
        <f>IF(Input!O112="","",IF(Input!O112=Call!O$1,1,0))</f>
        <v/>
      </c>
      <c r="P112" s="3" t="str">
        <f>IF(Input!P112="","",IF(Input!P112=Call!P$1,1,0))</f>
        <v/>
      </c>
      <c r="Q112" s="3" t="str">
        <f>IF(Input!Q112="","",IF(Input!Q112=Call!Q$1,1,0))</f>
        <v/>
      </c>
      <c r="R112" s="3" t="str">
        <f>IF(Input!R112="","",IF(Input!R112=Call!R$1,1,0))</f>
        <v/>
      </c>
      <c r="S112" s="3" t="str">
        <f>IF(Input!S112="","",IF(Input!S112=Call!S$1,1,0))</f>
        <v/>
      </c>
      <c r="T112" s="3" t="str">
        <f>IF(Input!T112="","",IF(Input!T112=Call!T$1,1,0))</f>
        <v/>
      </c>
      <c r="U112" s="3" t="str">
        <f>IF(Input!U112="","",IF(Input!U112=Call!U$1,1,0))</f>
        <v/>
      </c>
      <c r="V112" s="3" t="str">
        <f>IF(Input!V112="","",IF(Input!V112=Call!V$1,1,0))</f>
        <v/>
      </c>
      <c r="W112" s="3" t="str">
        <f>IF(Input!W112="","",IF(Input!W112=Call!W$1,1,0))</f>
        <v/>
      </c>
      <c r="X112" s="3" t="str">
        <f>IF(Input!X112="","",IF(Input!X112=Call!X$1,1,0))</f>
        <v/>
      </c>
      <c r="Y112" s="3" t="str">
        <f>IF(Input!Y112="","",IF(Input!Y112=Call!Y$1,1,0))</f>
        <v/>
      </c>
      <c r="Z112" s="3" t="str">
        <f>IF(Input!Z112="","",IF(Input!Z112=Call!Z$1,1,0))</f>
        <v/>
      </c>
      <c r="AA112" s="3" t="str">
        <f>IF(Input!AA112="","",IF(Input!AA112=Call!AA$1,1,0))</f>
        <v/>
      </c>
      <c r="AB112" s="3" t="str">
        <f>IF(Input!AB112="","",IF(Input!AB112=Call!AB$1,1,0))</f>
        <v/>
      </c>
      <c r="AC112" s="3" t="str">
        <f>IF(Input!AC112="","",IF(Input!AC112=Call!AC$1,1,0))</f>
        <v/>
      </c>
      <c r="AD112" s="3" t="str">
        <f>IF(Input!AD112="","",IF(Input!AD112=Call!AD$1,1,0))</f>
        <v/>
      </c>
      <c r="AE112" s="3" t="str">
        <f>IF(Input!AE112="","",IF(Input!AE112=Call!AE$1,1,0))</f>
        <v/>
      </c>
      <c r="AF112" s="3" t="str">
        <f>IF(Input!AF112="","",IF(Input!AF112=Call!AF$1,1,0))</f>
        <v/>
      </c>
      <c r="AG112" s="3" t="str">
        <f>IF(Input!AG112="","",IF(Input!AG112=Call!AG$1,1,0))</f>
        <v/>
      </c>
      <c r="AH112" s="3" t="str">
        <f>IF(Input!AH112="","",IF(Input!AH112=Call!AH$1,1,0))</f>
        <v/>
      </c>
      <c r="AI112" t="str">
        <f t="shared" si="8"/>
        <v/>
      </c>
      <c r="AJ112" t="str">
        <f t="shared" si="9"/>
        <v/>
      </c>
    </row>
    <row r="113" spans="1:36" x14ac:dyDescent="0.25">
      <c r="A113" s="3">
        <v>110</v>
      </c>
      <c r="B113" s="3" t="str">
        <f>IF(Input!B113="","",Input!B113)</f>
        <v/>
      </c>
      <c r="C113" s="3" t="str">
        <f t="shared" si="10"/>
        <v/>
      </c>
      <c r="D113" s="6" t="str">
        <f t="shared" si="11"/>
        <v/>
      </c>
      <c r="E113" s="3" t="str">
        <f>IF(Input!E113="","",IF(Input!E113=Call!E$1,1,0))</f>
        <v/>
      </c>
      <c r="F113" s="3" t="str">
        <f>IF(Input!F113="","",IF(Input!F113=Call!F$1,1,0))</f>
        <v/>
      </c>
      <c r="G113" s="3" t="str">
        <f>IF(Input!G113="","",IF(Input!G113=Call!G$1,1,0))</f>
        <v/>
      </c>
      <c r="H113" s="3" t="str">
        <f>IF(Input!H113="","",IF(Input!H113=Call!H$1,1,0))</f>
        <v/>
      </c>
      <c r="I113" s="3" t="str">
        <f>IF(Input!I113="","",IF(Input!I113=Call!I$1,1,0))</f>
        <v/>
      </c>
      <c r="J113" s="3" t="str">
        <f>IF(Input!J113="","",IF(Input!J113=Call!J$1,1,0))</f>
        <v/>
      </c>
      <c r="K113" s="3" t="str">
        <f>IF(Input!K113="","",IF(Input!K113=Call!K$1,1,0))</f>
        <v/>
      </c>
      <c r="L113" s="3" t="str">
        <f>IF(Input!L113="","",IF(Input!L113=Call!L$1,1,0))</f>
        <v/>
      </c>
      <c r="M113" s="3" t="str">
        <f>IF(Input!M113="","",IF(Input!M113=Call!M$1,1,0))</f>
        <v/>
      </c>
      <c r="N113" s="3" t="str">
        <f>IF(Input!N113="","",IF(Input!N113=Call!N$1,1,0))</f>
        <v/>
      </c>
      <c r="O113" s="3" t="str">
        <f>IF(Input!O113="","",IF(Input!O113=Call!O$1,1,0))</f>
        <v/>
      </c>
      <c r="P113" s="3" t="str">
        <f>IF(Input!P113="","",IF(Input!P113=Call!P$1,1,0))</f>
        <v/>
      </c>
      <c r="Q113" s="3" t="str">
        <f>IF(Input!Q113="","",IF(Input!Q113=Call!Q$1,1,0))</f>
        <v/>
      </c>
      <c r="R113" s="3" t="str">
        <f>IF(Input!R113="","",IF(Input!R113=Call!R$1,1,0))</f>
        <v/>
      </c>
      <c r="S113" s="3" t="str">
        <f>IF(Input!S113="","",IF(Input!S113=Call!S$1,1,0))</f>
        <v/>
      </c>
      <c r="T113" s="3" t="str">
        <f>IF(Input!T113="","",IF(Input!T113=Call!T$1,1,0))</f>
        <v/>
      </c>
      <c r="U113" s="3" t="str">
        <f>IF(Input!U113="","",IF(Input!U113=Call!U$1,1,0))</f>
        <v/>
      </c>
      <c r="V113" s="3" t="str">
        <f>IF(Input!V113="","",IF(Input!V113=Call!V$1,1,0))</f>
        <v/>
      </c>
      <c r="W113" s="3" t="str">
        <f>IF(Input!W113="","",IF(Input!W113=Call!W$1,1,0))</f>
        <v/>
      </c>
      <c r="X113" s="3" t="str">
        <f>IF(Input!X113="","",IF(Input!X113=Call!X$1,1,0))</f>
        <v/>
      </c>
      <c r="Y113" s="3" t="str">
        <f>IF(Input!Y113="","",IF(Input!Y113=Call!Y$1,1,0))</f>
        <v/>
      </c>
      <c r="Z113" s="3" t="str">
        <f>IF(Input!Z113="","",IF(Input!Z113=Call!Z$1,1,0))</f>
        <v/>
      </c>
      <c r="AA113" s="3" t="str">
        <f>IF(Input!AA113="","",IF(Input!AA113=Call!AA$1,1,0))</f>
        <v/>
      </c>
      <c r="AB113" s="3" t="str">
        <f>IF(Input!AB113="","",IF(Input!AB113=Call!AB$1,1,0))</f>
        <v/>
      </c>
      <c r="AC113" s="3" t="str">
        <f>IF(Input!AC113="","",IF(Input!AC113=Call!AC$1,1,0))</f>
        <v/>
      </c>
      <c r="AD113" s="3" t="str">
        <f>IF(Input!AD113="","",IF(Input!AD113=Call!AD$1,1,0))</f>
        <v/>
      </c>
      <c r="AE113" s="3" t="str">
        <f>IF(Input!AE113="","",IF(Input!AE113=Call!AE$1,1,0))</f>
        <v/>
      </c>
      <c r="AF113" s="3" t="str">
        <f>IF(Input!AF113="","",IF(Input!AF113=Call!AF$1,1,0))</f>
        <v/>
      </c>
      <c r="AG113" s="3" t="str">
        <f>IF(Input!AG113="","",IF(Input!AG113=Call!AG$1,1,0))</f>
        <v/>
      </c>
      <c r="AH113" s="3" t="str">
        <f>IF(Input!AH113="","",IF(Input!AH113=Call!AH$1,1,0))</f>
        <v/>
      </c>
      <c r="AI113" t="str">
        <f t="shared" si="8"/>
        <v/>
      </c>
      <c r="AJ113" t="str">
        <f t="shared" si="9"/>
        <v/>
      </c>
    </row>
    <row r="114" spans="1:36" x14ac:dyDescent="0.25">
      <c r="A114" s="3">
        <v>111</v>
      </c>
      <c r="B114" s="3" t="str">
        <f>IF(Input!B114="","",Input!B114)</f>
        <v/>
      </c>
      <c r="C114" s="3" t="str">
        <f t="shared" si="10"/>
        <v/>
      </c>
      <c r="D114" s="6" t="str">
        <f t="shared" si="11"/>
        <v/>
      </c>
      <c r="E114" s="3" t="str">
        <f>IF(Input!E114="","",IF(Input!E114=Call!E$1,1,0))</f>
        <v/>
      </c>
      <c r="F114" s="3" t="str">
        <f>IF(Input!F114="","",IF(Input!F114=Call!F$1,1,0))</f>
        <v/>
      </c>
      <c r="G114" s="3" t="str">
        <f>IF(Input!G114="","",IF(Input!G114=Call!G$1,1,0))</f>
        <v/>
      </c>
      <c r="H114" s="3" t="str">
        <f>IF(Input!H114="","",IF(Input!H114=Call!H$1,1,0))</f>
        <v/>
      </c>
      <c r="I114" s="3" t="str">
        <f>IF(Input!I114="","",IF(Input!I114=Call!I$1,1,0))</f>
        <v/>
      </c>
      <c r="J114" s="3" t="str">
        <f>IF(Input!J114="","",IF(Input!J114=Call!J$1,1,0))</f>
        <v/>
      </c>
      <c r="K114" s="3" t="str">
        <f>IF(Input!K114="","",IF(Input!K114=Call!K$1,1,0))</f>
        <v/>
      </c>
      <c r="L114" s="3" t="str">
        <f>IF(Input!L114="","",IF(Input!L114=Call!L$1,1,0))</f>
        <v/>
      </c>
      <c r="M114" s="3" t="str">
        <f>IF(Input!M114="","",IF(Input!M114=Call!M$1,1,0))</f>
        <v/>
      </c>
      <c r="N114" s="3" t="str">
        <f>IF(Input!N114="","",IF(Input!N114=Call!N$1,1,0))</f>
        <v/>
      </c>
      <c r="O114" s="3" t="str">
        <f>IF(Input!O114="","",IF(Input!O114=Call!O$1,1,0))</f>
        <v/>
      </c>
      <c r="P114" s="3" t="str">
        <f>IF(Input!P114="","",IF(Input!P114=Call!P$1,1,0))</f>
        <v/>
      </c>
      <c r="Q114" s="3" t="str">
        <f>IF(Input!Q114="","",IF(Input!Q114=Call!Q$1,1,0))</f>
        <v/>
      </c>
      <c r="R114" s="3" t="str">
        <f>IF(Input!R114="","",IF(Input!R114=Call!R$1,1,0))</f>
        <v/>
      </c>
      <c r="S114" s="3" t="str">
        <f>IF(Input!S114="","",IF(Input!S114=Call!S$1,1,0))</f>
        <v/>
      </c>
      <c r="T114" s="3" t="str">
        <f>IF(Input!T114="","",IF(Input!T114=Call!T$1,1,0))</f>
        <v/>
      </c>
      <c r="U114" s="3" t="str">
        <f>IF(Input!U114="","",IF(Input!U114=Call!U$1,1,0))</f>
        <v/>
      </c>
      <c r="V114" s="3" t="str">
        <f>IF(Input!V114="","",IF(Input!V114=Call!V$1,1,0))</f>
        <v/>
      </c>
      <c r="W114" s="3" t="str">
        <f>IF(Input!W114="","",IF(Input!W114=Call!W$1,1,0))</f>
        <v/>
      </c>
      <c r="X114" s="3" t="str">
        <f>IF(Input!X114="","",IF(Input!X114=Call!X$1,1,0))</f>
        <v/>
      </c>
      <c r="Y114" s="3" t="str">
        <f>IF(Input!Y114="","",IF(Input!Y114=Call!Y$1,1,0))</f>
        <v/>
      </c>
      <c r="Z114" s="3" t="str">
        <f>IF(Input!Z114="","",IF(Input!Z114=Call!Z$1,1,0))</f>
        <v/>
      </c>
      <c r="AA114" s="3" t="str">
        <f>IF(Input!AA114="","",IF(Input!AA114=Call!AA$1,1,0))</f>
        <v/>
      </c>
      <c r="AB114" s="3" t="str">
        <f>IF(Input!AB114="","",IF(Input!AB114=Call!AB$1,1,0))</f>
        <v/>
      </c>
      <c r="AC114" s="3" t="str">
        <f>IF(Input!AC114="","",IF(Input!AC114=Call!AC$1,1,0))</f>
        <v/>
      </c>
      <c r="AD114" s="3" t="str">
        <f>IF(Input!AD114="","",IF(Input!AD114=Call!AD$1,1,0))</f>
        <v/>
      </c>
      <c r="AE114" s="3" t="str">
        <f>IF(Input!AE114="","",IF(Input!AE114=Call!AE$1,1,0))</f>
        <v/>
      </c>
      <c r="AF114" s="3" t="str">
        <f>IF(Input!AF114="","",IF(Input!AF114=Call!AF$1,1,0))</f>
        <v/>
      </c>
      <c r="AG114" s="3" t="str">
        <f>IF(Input!AG114="","",IF(Input!AG114=Call!AG$1,1,0))</f>
        <v/>
      </c>
      <c r="AH114" s="3" t="str">
        <f>IF(Input!AH114="","",IF(Input!AH114=Call!AH$1,1,0))</f>
        <v/>
      </c>
      <c r="AI114" t="str">
        <f t="shared" si="8"/>
        <v/>
      </c>
      <c r="AJ114" t="str">
        <f t="shared" si="9"/>
        <v/>
      </c>
    </row>
    <row r="115" spans="1:36" x14ac:dyDescent="0.25">
      <c r="A115" s="3">
        <v>112</v>
      </c>
      <c r="B115" s="3" t="str">
        <f>IF(Input!B115="","",Input!B115)</f>
        <v/>
      </c>
      <c r="C115" s="3" t="str">
        <f t="shared" si="10"/>
        <v/>
      </c>
      <c r="D115" s="6" t="str">
        <f t="shared" si="11"/>
        <v/>
      </c>
      <c r="E115" s="3" t="str">
        <f>IF(Input!E115="","",IF(Input!E115=Call!E$1,1,0))</f>
        <v/>
      </c>
      <c r="F115" s="3" t="str">
        <f>IF(Input!F115="","",IF(Input!F115=Call!F$1,1,0))</f>
        <v/>
      </c>
      <c r="G115" s="3" t="str">
        <f>IF(Input!G115="","",IF(Input!G115=Call!G$1,1,0))</f>
        <v/>
      </c>
      <c r="H115" s="3" t="str">
        <f>IF(Input!H115="","",IF(Input!H115=Call!H$1,1,0))</f>
        <v/>
      </c>
      <c r="I115" s="3" t="str">
        <f>IF(Input!I115="","",IF(Input!I115=Call!I$1,1,0))</f>
        <v/>
      </c>
      <c r="J115" s="3" t="str">
        <f>IF(Input!J115="","",IF(Input!J115=Call!J$1,1,0))</f>
        <v/>
      </c>
      <c r="K115" s="3" t="str">
        <f>IF(Input!K115="","",IF(Input!K115=Call!K$1,1,0))</f>
        <v/>
      </c>
      <c r="L115" s="3" t="str">
        <f>IF(Input!L115="","",IF(Input!L115=Call!L$1,1,0))</f>
        <v/>
      </c>
      <c r="M115" s="3" t="str">
        <f>IF(Input!M115="","",IF(Input!M115=Call!M$1,1,0))</f>
        <v/>
      </c>
      <c r="N115" s="3" t="str">
        <f>IF(Input!N115="","",IF(Input!N115=Call!N$1,1,0))</f>
        <v/>
      </c>
      <c r="O115" s="3" t="str">
        <f>IF(Input!O115="","",IF(Input!O115=Call!O$1,1,0))</f>
        <v/>
      </c>
      <c r="P115" s="3" t="str">
        <f>IF(Input!P115="","",IF(Input!P115=Call!P$1,1,0))</f>
        <v/>
      </c>
      <c r="Q115" s="3" t="str">
        <f>IF(Input!Q115="","",IF(Input!Q115=Call!Q$1,1,0))</f>
        <v/>
      </c>
      <c r="R115" s="3" t="str">
        <f>IF(Input!R115="","",IF(Input!R115=Call!R$1,1,0))</f>
        <v/>
      </c>
      <c r="S115" s="3" t="str">
        <f>IF(Input!S115="","",IF(Input!S115=Call!S$1,1,0))</f>
        <v/>
      </c>
      <c r="T115" s="3" t="str">
        <f>IF(Input!T115="","",IF(Input!T115=Call!T$1,1,0))</f>
        <v/>
      </c>
      <c r="U115" s="3" t="str">
        <f>IF(Input!U115="","",IF(Input!U115=Call!U$1,1,0))</f>
        <v/>
      </c>
      <c r="V115" s="3" t="str">
        <f>IF(Input!V115="","",IF(Input!V115=Call!V$1,1,0))</f>
        <v/>
      </c>
      <c r="W115" s="3" t="str">
        <f>IF(Input!W115="","",IF(Input!W115=Call!W$1,1,0))</f>
        <v/>
      </c>
      <c r="X115" s="3" t="str">
        <f>IF(Input!X115="","",IF(Input!X115=Call!X$1,1,0))</f>
        <v/>
      </c>
      <c r="Y115" s="3" t="str">
        <f>IF(Input!Y115="","",IF(Input!Y115=Call!Y$1,1,0))</f>
        <v/>
      </c>
      <c r="Z115" s="3" t="str">
        <f>IF(Input!Z115="","",IF(Input!Z115=Call!Z$1,1,0))</f>
        <v/>
      </c>
      <c r="AA115" s="3" t="str">
        <f>IF(Input!AA115="","",IF(Input!AA115=Call!AA$1,1,0))</f>
        <v/>
      </c>
      <c r="AB115" s="3" t="str">
        <f>IF(Input!AB115="","",IF(Input!AB115=Call!AB$1,1,0))</f>
        <v/>
      </c>
      <c r="AC115" s="3" t="str">
        <f>IF(Input!AC115="","",IF(Input!AC115=Call!AC$1,1,0))</f>
        <v/>
      </c>
      <c r="AD115" s="3" t="str">
        <f>IF(Input!AD115="","",IF(Input!AD115=Call!AD$1,1,0))</f>
        <v/>
      </c>
      <c r="AE115" s="3" t="str">
        <f>IF(Input!AE115="","",IF(Input!AE115=Call!AE$1,1,0))</f>
        <v/>
      </c>
      <c r="AF115" s="3" t="str">
        <f>IF(Input!AF115="","",IF(Input!AF115=Call!AF$1,1,0))</f>
        <v/>
      </c>
      <c r="AG115" s="3" t="str">
        <f>IF(Input!AG115="","",IF(Input!AG115=Call!AG$1,1,0))</f>
        <v/>
      </c>
      <c r="AH115" s="3" t="str">
        <f>IF(Input!AH115="","",IF(Input!AH115=Call!AH$1,1,0))</f>
        <v/>
      </c>
      <c r="AI115" t="str">
        <f t="shared" si="8"/>
        <v/>
      </c>
      <c r="AJ115" t="str">
        <f t="shared" si="9"/>
        <v/>
      </c>
    </row>
    <row r="116" spans="1:36" x14ac:dyDescent="0.25">
      <c r="A116" s="3">
        <v>113</v>
      </c>
      <c r="B116" s="3" t="str">
        <f>IF(Input!B116="","",Input!B116)</f>
        <v/>
      </c>
      <c r="C116" s="3" t="str">
        <f t="shared" si="10"/>
        <v/>
      </c>
      <c r="D116" s="6" t="str">
        <f t="shared" si="11"/>
        <v/>
      </c>
      <c r="E116" s="3" t="str">
        <f>IF(Input!E116="","",IF(Input!E116=Call!E$1,1,0))</f>
        <v/>
      </c>
      <c r="F116" s="3" t="str">
        <f>IF(Input!F116="","",IF(Input!F116=Call!F$1,1,0))</f>
        <v/>
      </c>
      <c r="G116" s="3" t="str">
        <f>IF(Input!G116="","",IF(Input!G116=Call!G$1,1,0))</f>
        <v/>
      </c>
      <c r="H116" s="3" t="str">
        <f>IF(Input!H116="","",IF(Input!H116=Call!H$1,1,0))</f>
        <v/>
      </c>
      <c r="I116" s="3" t="str">
        <f>IF(Input!I116="","",IF(Input!I116=Call!I$1,1,0))</f>
        <v/>
      </c>
      <c r="J116" s="3" t="str">
        <f>IF(Input!J116="","",IF(Input!J116=Call!J$1,1,0))</f>
        <v/>
      </c>
      <c r="K116" s="3" t="str">
        <f>IF(Input!K116="","",IF(Input!K116=Call!K$1,1,0))</f>
        <v/>
      </c>
      <c r="L116" s="3" t="str">
        <f>IF(Input!L116="","",IF(Input!L116=Call!L$1,1,0))</f>
        <v/>
      </c>
      <c r="M116" s="3" t="str">
        <f>IF(Input!M116="","",IF(Input!M116=Call!M$1,1,0))</f>
        <v/>
      </c>
      <c r="N116" s="3" t="str">
        <f>IF(Input!N116="","",IF(Input!N116=Call!N$1,1,0))</f>
        <v/>
      </c>
      <c r="O116" s="3" t="str">
        <f>IF(Input!O116="","",IF(Input!O116=Call!O$1,1,0))</f>
        <v/>
      </c>
      <c r="P116" s="3" t="str">
        <f>IF(Input!P116="","",IF(Input!P116=Call!P$1,1,0))</f>
        <v/>
      </c>
      <c r="Q116" s="3" t="str">
        <f>IF(Input!Q116="","",IF(Input!Q116=Call!Q$1,1,0))</f>
        <v/>
      </c>
      <c r="R116" s="3" t="str">
        <f>IF(Input!R116="","",IF(Input!R116=Call!R$1,1,0))</f>
        <v/>
      </c>
      <c r="S116" s="3" t="str">
        <f>IF(Input!S116="","",IF(Input!S116=Call!S$1,1,0))</f>
        <v/>
      </c>
      <c r="T116" s="3" t="str">
        <f>IF(Input!T116="","",IF(Input!T116=Call!T$1,1,0))</f>
        <v/>
      </c>
      <c r="U116" s="3" t="str">
        <f>IF(Input!U116="","",IF(Input!U116=Call!U$1,1,0))</f>
        <v/>
      </c>
      <c r="V116" s="3" t="str">
        <f>IF(Input!V116="","",IF(Input!V116=Call!V$1,1,0))</f>
        <v/>
      </c>
      <c r="W116" s="3" t="str">
        <f>IF(Input!W116="","",IF(Input!W116=Call!W$1,1,0))</f>
        <v/>
      </c>
      <c r="X116" s="3" t="str">
        <f>IF(Input!X116="","",IF(Input!X116=Call!X$1,1,0))</f>
        <v/>
      </c>
      <c r="Y116" s="3" t="str">
        <f>IF(Input!Y116="","",IF(Input!Y116=Call!Y$1,1,0))</f>
        <v/>
      </c>
      <c r="Z116" s="3" t="str">
        <f>IF(Input!Z116="","",IF(Input!Z116=Call!Z$1,1,0))</f>
        <v/>
      </c>
      <c r="AA116" s="3" t="str">
        <f>IF(Input!AA116="","",IF(Input!AA116=Call!AA$1,1,0))</f>
        <v/>
      </c>
      <c r="AB116" s="3" t="str">
        <f>IF(Input!AB116="","",IF(Input!AB116=Call!AB$1,1,0))</f>
        <v/>
      </c>
      <c r="AC116" s="3" t="str">
        <f>IF(Input!AC116="","",IF(Input!AC116=Call!AC$1,1,0))</f>
        <v/>
      </c>
      <c r="AD116" s="3" t="str">
        <f>IF(Input!AD116="","",IF(Input!AD116=Call!AD$1,1,0))</f>
        <v/>
      </c>
      <c r="AE116" s="3" t="str">
        <f>IF(Input!AE116="","",IF(Input!AE116=Call!AE$1,1,0))</f>
        <v/>
      </c>
      <c r="AF116" s="3" t="str">
        <f>IF(Input!AF116="","",IF(Input!AF116=Call!AF$1,1,0))</f>
        <v/>
      </c>
      <c r="AG116" s="3" t="str">
        <f>IF(Input!AG116="","",IF(Input!AG116=Call!AG$1,1,0))</f>
        <v/>
      </c>
      <c r="AH116" s="3" t="str">
        <f>IF(Input!AH116="","",IF(Input!AH116=Call!AH$1,1,0))</f>
        <v/>
      </c>
      <c r="AI116" t="str">
        <f t="shared" si="8"/>
        <v/>
      </c>
      <c r="AJ116" t="str">
        <f t="shared" si="9"/>
        <v/>
      </c>
    </row>
    <row r="117" spans="1:36" x14ac:dyDescent="0.25">
      <c r="A117" s="3">
        <v>114</v>
      </c>
      <c r="B117" s="3" t="str">
        <f>IF(Input!B117="","",Input!B117)</f>
        <v/>
      </c>
      <c r="C117" s="3" t="str">
        <f t="shared" si="10"/>
        <v/>
      </c>
      <c r="D117" s="6" t="str">
        <f t="shared" si="11"/>
        <v/>
      </c>
      <c r="E117" s="3" t="str">
        <f>IF(Input!E117="","",IF(Input!E117=Call!E$1,1,0))</f>
        <v/>
      </c>
      <c r="F117" s="3" t="str">
        <f>IF(Input!F117="","",IF(Input!F117=Call!F$1,1,0))</f>
        <v/>
      </c>
      <c r="G117" s="3" t="str">
        <f>IF(Input!G117="","",IF(Input!G117=Call!G$1,1,0))</f>
        <v/>
      </c>
      <c r="H117" s="3" t="str">
        <f>IF(Input!H117="","",IF(Input!H117=Call!H$1,1,0))</f>
        <v/>
      </c>
      <c r="I117" s="3" t="str">
        <f>IF(Input!I117="","",IF(Input!I117=Call!I$1,1,0))</f>
        <v/>
      </c>
      <c r="J117" s="3" t="str">
        <f>IF(Input!J117="","",IF(Input!J117=Call!J$1,1,0))</f>
        <v/>
      </c>
      <c r="K117" s="3" t="str">
        <f>IF(Input!K117="","",IF(Input!K117=Call!K$1,1,0))</f>
        <v/>
      </c>
      <c r="L117" s="3" t="str">
        <f>IF(Input!L117="","",IF(Input!L117=Call!L$1,1,0))</f>
        <v/>
      </c>
      <c r="M117" s="3" t="str">
        <f>IF(Input!M117="","",IF(Input!M117=Call!M$1,1,0))</f>
        <v/>
      </c>
      <c r="N117" s="3" t="str">
        <f>IF(Input!N117="","",IF(Input!N117=Call!N$1,1,0))</f>
        <v/>
      </c>
      <c r="O117" s="3" t="str">
        <f>IF(Input!O117="","",IF(Input!O117=Call!O$1,1,0))</f>
        <v/>
      </c>
      <c r="P117" s="3" t="str">
        <f>IF(Input!P117="","",IF(Input!P117=Call!P$1,1,0))</f>
        <v/>
      </c>
      <c r="Q117" s="3" t="str">
        <f>IF(Input!Q117="","",IF(Input!Q117=Call!Q$1,1,0))</f>
        <v/>
      </c>
      <c r="R117" s="3" t="str">
        <f>IF(Input!R117="","",IF(Input!R117=Call!R$1,1,0))</f>
        <v/>
      </c>
      <c r="S117" s="3" t="str">
        <f>IF(Input!S117="","",IF(Input!S117=Call!S$1,1,0))</f>
        <v/>
      </c>
      <c r="T117" s="3" t="str">
        <f>IF(Input!T117="","",IF(Input!T117=Call!T$1,1,0))</f>
        <v/>
      </c>
      <c r="U117" s="3" t="str">
        <f>IF(Input!U117="","",IF(Input!U117=Call!U$1,1,0))</f>
        <v/>
      </c>
      <c r="V117" s="3" t="str">
        <f>IF(Input!V117="","",IF(Input!V117=Call!V$1,1,0))</f>
        <v/>
      </c>
      <c r="W117" s="3" t="str">
        <f>IF(Input!W117="","",IF(Input!W117=Call!W$1,1,0))</f>
        <v/>
      </c>
      <c r="X117" s="3" t="str">
        <f>IF(Input!X117="","",IF(Input!X117=Call!X$1,1,0))</f>
        <v/>
      </c>
      <c r="Y117" s="3" t="str">
        <f>IF(Input!Y117="","",IF(Input!Y117=Call!Y$1,1,0))</f>
        <v/>
      </c>
      <c r="Z117" s="3" t="str">
        <f>IF(Input!Z117="","",IF(Input!Z117=Call!Z$1,1,0))</f>
        <v/>
      </c>
      <c r="AA117" s="3" t="str">
        <f>IF(Input!AA117="","",IF(Input!AA117=Call!AA$1,1,0))</f>
        <v/>
      </c>
      <c r="AB117" s="3" t="str">
        <f>IF(Input!AB117="","",IF(Input!AB117=Call!AB$1,1,0))</f>
        <v/>
      </c>
      <c r="AC117" s="3" t="str">
        <f>IF(Input!AC117="","",IF(Input!AC117=Call!AC$1,1,0))</f>
        <v/>
      </c>
      <c r="AD117" s="3" t="str">
        <f>IF(Input!AD117="","",IF(Input!AD117=Call!AD$1,1,0))</f>
        <v/>
      </c>
      <c r="AE117" s="3" t="str">
        <f>IF(Input!AE117="","",IF(Input!AE117=Call!AE$1,1,0))</f>
        <v/>
      </c>
      <c r="AF117" s="3" t="str">
        <f>IF(Input!AF117="","",IF(Input!AF117=Call!AF$1,1,0))</f>
        <v/>
      </c>
      <c r="AG117" s="3" t="str">
        <f>IF(Input!AG117="","",IF(Input!AG117=Call!AG$1,1,0))</f>
        <v/>
      </c>
      <c r="AH117" s="3" t="str">
        <f>IF(Input!AH117="","",IF(Input!AH117=Call!AH$1,1,0))</f>
        <v/>
      </c>
      <c r="AI117" t="str">
        <f t="shared" si="8"/>
        <v/>
      </c>
      <c r="AJ117" t="str">
        <f t="shared" si="9"/>
        <v/>
      </c>
    </row>
    <row r="118" spans="1:36" x14ac:dyDescent="0.25">
      <c r="A118" s="3">
        <v>115</v>
      </c>
      <c r="B118" s="3" t="str">
        <f>IF(Input!B118="","",Input!B118)</f>
        <v/>
      </c>
      <c r="C118" s="3" t="str">
        <f t="shared" si="10"/>
        <v/>
      </c>
      <c r="D118" s="6" t="str">
        <f t="shared" si="11"/>
        <v/>
      </c>
      <c r="E118" s="3" t="str">
        <f>IF(Input!E118="","",IF(Input!E118=Call!E$1,1,0))</f>
        <v/>
      </c>
      <c r="F118" s="3" t="str">
        <f>IF(Input!F118="","",IF(Input!F118=Call!F$1,1,0))</f>
        <v/>
      </c>
      <c r="G118" s="3" t="str">
        <f>IF(Input!G118="","",IF(Input!G118=Call!G$1,1,0))</f>
        <v/>
      </c>
      <c r="H118" s="3" t="str">
        <f>IF(Input!H118="","",IF(Input!H118=Call!H$1,1,0))</f>
        <v/>
      </c>
      <c r="I118" s="3" t="str">
        <f>IF(Input!I118="","",IF(Input!I118=Call!I$1,1,0))</f>
        <v/>
      </c>
      <c r="J118" s="3" t="str">
        <f>IF(Input!J118="","",IF(Input!J118=Call!J$1,1,0))</f>
        <v/>
      </c>
      <c r="K118" s="3" t="str">
        <f>IF(Input!K118="","",IF(Input!K118=Call!K$1,1,0))</f>
        <v/>
      </c>
      <c r="L118" s="3" t="str">
        <f>IF(Input!L118="","",IF(Input!L118=Call!L$1,1,0))</f>
        <v/>
      </c>
      <c r="M118" s="3" t="str">
        <f>IF(Input!M118="","",IF(Input!M118=Call!M$1,1,0))</f>
        <v/>
      </c>
      <c r="N118" s="3" t="str">
        <f>IF(Input!N118="","",IF(Input!N118=Call!N$1,1,0))</f>
        <v/>
      </c>
      <c r="O118" s="3" t="str">
        <f>IF(Input!O118="","",IF(Input!O118=Call!O$1,1,0))</f>
        <v/>
      </c>
      <c r="P118" s="3" t="str">
        <f>IF(Input!P118="","",IF(Input!P118=Call!P$1,1,0))</f>
        <v/>
      </c>
      <c r="Q118" s="3" t="str">
        <f>IF(Input!Q118="","",IF(Input!Q118=Call!Q$1,1,0))</f>
        <v/>
      </c>
      <c r="R118" s="3" t="str">
        <f>IF(Input!R118="","",IF(Input!R118=Call!R$1,1,0))</f>
        <v/>
      </c>
      <c r="S118" s="3" t="str">
        <f>IF(Input!S118="","",IF(Input!S118=Call!S$1,1,0))</f>
        <v/>
      </c>
      <c r="T118" s="3" t="str">
        <f>IF(Input!T118="","",IF(Input!T118=Call!T$1,1,0))</f>
        <v/>
      </c>
      <c r="U118" s="3" t="str">
        <f>IF(Input!U118="","",IF(Input!U118=Call!U$1,1,0))</f>
        <v/>
      </c>
      <c r="V118" s="3" t="str">
        <f>IF(Input!V118="","",IF(Input!V118=Call!V$1,1,0))</f>
        <v/>
      </c>
      <c r="W118" s="3" t="str">
        <f>IF(Input!W118="","",IF(Input!W118=Call!W$1,1,0))</f>
        <v/>
      </c>
      <c r="X118" s="3" t="str">
        <f>IF(Input!X118="","",IF(Input!X118=Call!X$1,1,0))</f>
        <v/>
      </c>
      <c r="Y118" s="3" t="str">
        <f>IF(Input!Y118="","",IF(Input!Y118=Call!Y$1,1,0))</f>
        <v/>
      </c>
      <c r="Z118" s="3" t="str">
        <f>IF(Input!Z118="","",IF(Input!Z118=Call!Z$1,1,0))</f>
        <v/>
      </c>
      <c r="AA118" s="3" t="str">
        <f>IF(Input!AA118="","",IF(Input!AA118=Call!AA$1,1,0))</f>
        <v/>
      </c>
      <c r="AB118" s="3" t="str">
        <f>IF(Input!AB118="","",IF(Input!AB118=Call!AB$1,1,0))</f>
        <v/>
      </c>
      <c r="AC118" s="3" t="str">
        <f>IF(Input!AC118="","",IF(Input!AC118=Call!AC$1,1,0))</f>
        <v/>
      </c>
      <c r="AD118" s="3" t="str">
        <f>IF(Input!AD118="","",IF(Input!AD118=Call!AD$1,1,0))</f>
        <v/>
      </c>
      <c r="AE118" s="3" t="str">
        <f>IF(Input!AE118="","",IF(Input!AE118=Call!AE$1,1,0))</f>
        <v/>
      </c>
      <c r="AF118" s="3" t="str">
        <f>IF(Input!AF118="","",IF(Input!AF118=Call!AF$1,1,0))</f>
        <v/>
      </c>
      <c r="AG118" s="3" t="str">
        <f>IF(Input!AG118="","",IF(Input!AG118=Call!AG$1,1,0))</f>
        <v/>
      </c>
      <c r="AH118" s="3" t="str">
        <f>IF(Input!AH118="","",IF(Input!AH118=Call!AH$1,1,0))</f>
        <v/>
      </c>
      <c r="AI118" t="str">
        <f t="shared" si="8"/>
        <v/>
      </c>
      <c r="AJ118" t="str">
        <f t="shared" si="9"/>
        <v/>
      </c>
    </row>
    <row r="119" spans="1:36" x14ac:dyDescent="0.25">
      <c r="A119" s="3">
        <v>116</v>
      </c>
      <c r="B119" s="3" t="str">
        <f>IF(Input!B119="","",Input!B119)</f>
        <v/>
      </c>
      <c r="C119" s="3" t="str">
        <f t="shared" si="10"/>
        <v/>
      </c>
      <c r="D119" s="6" t="str">
        <f t="shared" si="11"/>
        <v/>
      </c>
      <c r="E119" s="3" t="str">
        <f>IF(Input!E119="","",IF(Input!E119=Call!E$1,1,0))</f>
        <v/>
      </c>
      <c r="F119" s="3" t="str">
        <f>IF(Input!F119="","",IF(Input!F119=Call!F$1,1,0))</f>
        <v/>
      </c>
      <c r="G119" s="3" t="str">
        <f>IF(Input!G119="","",IF(Input!G119=Call!G$1,1,0))</f>
        <v/>
      </c>
      <c r="H119" s="3" t="str">
        <f>IF(Input!H119="","",IF(Input!H119=Call!H$1,1,0))</f>
        <v/>
      </c>
      <c r="I119" s="3" t="str">
        <f>IF(Input!I119="","",IF(Input!I119=Call!I$1,1,0))</f>
        <v/>
      </c>
      <c r="J119" s="3" t="str">
        <f>IF(Input!J119="","",IF(Input!J119=Call!J$1,1,0))</f>
        <v/>
      </c>
      <c r="K119" s="3" t="str">
        <f>IF(Input!K119="","",IF(Input!K119=Call!K$1,1,0))</f>
        <v/>
      </c>
      <c r="L119" s="3" t="str">
        <f>IF(Input!L119="","",IF(Input!L119=Call!L$1,1,0))</f>
        <v/>
      </c>
      <c r="M119" s="3" t="str">
        <f>IF(Input!M119="","",IF(Input!M119=Call!M$1,1,0))</f>
        <v/>
      </c>
      <c r="N119" s="3" t="str">
        <f>IF(Input!N119="","",IF(Input!N119=Call!N$1,1,0))</f>
        <v/>
      </c>
      <c r="O119" s="3" t="str">
        <f>IF(Input!O119="","",IF(Input!O119=Call!O$1,1,0))</f>
        <v/>
      </c>
      <c r="P119" s="3" t="str">
        <f>IF(Input!P119="","",IF(Input!P119=Call!P$1,1,0))</f>
        <v/>
      </c>
      <c r="Q119" s="3" t="str">
        <f>IF(Input!Q119="","",IF(Input!Q119=Call!Q$1,1,0))</f>
        <v/>
      </c>
      <c r="R119" s="3" t="str">
        <f>IF(Input!R119="","",IF(Input!R119=Call!R$1,1,0))</f>
        <v/>
      </c>
      <c r="S119" s="3" t="str">
        <f>IF(Input!S119="","",IF(Input!S119=Call!S$1,1,0))</f>
        <v/>
      </c>
      <c r="T119" s="3" t="str">
        <f>IF(Input!T119="","",IF(Input!T119=Call!T$1,1,0))</f>
        <v/>
      </c>
      <c r="U119" s="3" t="str">
        <f>IF(Input!U119="","",IF(Input!U119=Call!U$1,1,0))</f>
        <v/>
      </c>
      <c r="V119" s="3" t="str">
        <f>IF(Input!V119="","",IF(Input!V119=Call!V$1,1,0))</f>
        <v/>
      </c>
      <c r="W119" s="3" t="str">
        <f>IF(Input!W119="","",IF(Input!W119=Call!W$1,1,0))</f>
        <v/>
      </c>
      <c r="X119" s="3" t="str">
        <f>IF(Input!X119="","",IF(Input!X119=Call!X$1,1,0))</f>
        <v/>
      </c>
      <c r="Y119" s="3" t="str">
        <f>IF(Input!Y119="","",IF(Input!Y119=Call!Y$1,1,0))</f>
        <v/>
      </c>
      <c r="Z119" s="3" t="str">
        <f>IF(Input!Z119="","",IF(Input!Z119=Call!Z$1,1,0))</f>
        <v/>
      </c>
      <c r="AA119" s="3" t="str">
        <f>IF(Input!AA119="","",IF(Input!AA119=Call!AA$1,1,0))</f>
        <v/>
      </c>
      <c r="AB119" s="3" t="str">
        <f>IF(Input!AB119="","",IF(Input!AB119=Call!AB$1,1,0))</f>
        <v/>
      </c>
      <c r="AC119" s="3" t="str">
        <f>IF(Input!AC119="","",IF(Input!AC119=Call!AC$1,1,0))</f>
        <v/>
      </c>
      <c r="AD119" s="3" t="str">
        <f>IF(Input!AD119="","",IF(Input!AD119=Call!AD$1,1,0))</f>
        <v/>
      </c>
      <c r="AE119" s="3" t="str">
        <f>IF(Input!AE119="","",IF(Input!AE119=Call!AE$1,1,0))</f>
        <v/>
      </c>
      <c r="AF119" s="3" t="str">
        <f>IF(Input!AF119="","",IF(Input!AF119=Call!AF$1,1,0))</f>
        <v/>
      </c>
      <c r="AG119" s="3" t="str">
        <f>IF(Input!AG119="","",IF(Input!AG119=Call!AG$1,1,0))</f>
        <v/>
      </c>
      <c r="AH119" s="3" t="str">
        <f>IF(Input!AH119="","",IF(Input!AH119=Call!AH$1,1,0))</f>
        <v/>
      </c>
      <c r="AI119" t="str">
        <f t="shared" si="8"/>
        <v/>
      </c>
      <c r="AJ119" t="str">
        <f t="shared" si="9"/>
        <v/>
      </c>
    </row>
    <row r="120" spans="1:36" x14ac:dyDescent="0.25">
      <c r="A120" s="3">
        <v>117</v>
      </c>
      <c r="B120" s="3" t="str">
        <f>IF(Input!B120="","",Input!B120)</f>
        <v/>
      </c>
      <c r="C120" s="3" t="str">
        <f t="shared" si="10"/>
        <v/>
      </c>
      <c r="D120" s="6" t="str">
        <f t="shared" si="11"/>
        <v/>
      </c>
      <c r="E120" s="3" t="str">
        <f>IF(Input!E120="","",IF(Input!E120=Call!E$1,1,0))</f>
        <v/>
      </c>
      <c r="F120" s="3" t="str">
        <f>IF(Input!F120="","",IF(Input!F120=Call!F$1,1,0))</f>
        <v/>
      </c>
      <c r="G120" s="3" t="str">
        <f>IF(Input!G120="","",IF(Input!G120=Call!G$1,1,0))</f>
        <v/>
      </c>
      <c r="H120" s="3" t="str">
        <f>IF(Input!H120="","",IF(Input!H120=Call!H$1,1,0))</f>
        <v/>
      </c>
      <c r="I120" s="3" t="str">
        <f>IF(Input!I120="","",IF(Input!I120=Call!I$1,1,0))</f>
        <v/>
      </c>
      <c r="J120" s="3" t="str">
        <f>IF(Input!J120="","",IF(Input!J120=Call!J$1,1,0))</f>
        <v/>
      </c>
      <c r="K120" s="3" t="str">
        <f>IF(Input!K120="","",IF(Input!K120=Call!K$1,1,0))</f>
        <v/>
      </c>
      <c r="L120" s="3" t="str">
        <f>IF(Input!L120="","",IF(Input!L120=Call!L$1,1,0))</f>
        <v/>
      </c>
      <c r="M120" s="3" t="str">
        <f>IF(Input!M120="","",IF(Input!M120=Call!M$1,1,0))</f>
        <v/>
      </c>
      <c r="N120" s="3" t="str">
        <f>IF(Input!N120="","",IF(Input!N120=Call!N$1,1,0))</f>
        <v/>
      </c>
      <c r="O120" s="3" t="str">
        <f>IF(Input!O120="","",IF(Input!O120=Call!O$1,1,0))</f>
        <v/>
      </c>
      <c r="P120" s="3" t="str">
        <f>IF(Input!P120="","",IF(Input!P120=Call!P$1,1,0))</f>
        <v/>
      </c>
      <c r="Q120" s="3" t="str">
        <f>IF(Input!Q120="","",IF(Input!Q120=Call!Q$1,1,0))</f>
        <v/>
      </c>
      <c r="R120" s="3" t="str">
        <f>IF(Input!R120="","",IF(Input!R120=Call!R$1,1,0))</f>
        <v/>
      </c>
      <c r="S120" s="3" t="str">
        <f>IF(Input!S120="","",IF(Input!S120=Call!S$1,1,0))</f>
        <v/>
      </c>
      <c r="T120" s="3" t="str">
        <f>IF(Input!T120="","",IF(Input!T120=Call!T$1,1,0))</f>
        <v/>
      </c>
      <c r="U120" s="3" t="str">
        <f>IF(Input!U120="","",IF(Input!U120=Call!U$1,1,0))</f>
        <v/>
      </c>
      <c r="V120" s="3" t="str">
        <f>IF(Input!V120="","",IF(Input!V120=Call!V$1,1,0))</f>
        <v/>
      </c>
      <c r="W120" s="3" t="str">
        <f>IF(Input!W120="","",IF(Input!W120=Call!W$1,1,0))</f>
        <v/>
      </c>
      <c r="X120" s="3" t="str">
        <f>IF(Input!X120="","",IF(Input!X120=Call!X$1,1,0))</f>
        <v/>
      </c>
      <c r="Y120" s="3" t="str">
        <f>IF(Input!Y120="","",IF(Input!Y120=Call!Y$1,1,0))</f>
        <v/>
      </c>
      <c r="Z120" s="3" t="str">
        <f>IF(Input!Z120="","",IF(Input!Z120=Call!Z$1,1,0))</f>
        <v/>
      </c>
      <c r="AA120" s="3" t="str">
        <f>IF(Input!AA120="","",IF(Input!AA120=Call!AA$1,1,0))</f>
        <v/>
      </c>
      <c r="AB120" s="3" t="str">
        <f>IF(Input!AB120="","",IF(Input!AB120=Call!AB$1,1,0))</f>
        <v/>
      </c>
      <c r="AC120" s="3" t="str">
        <f>IF(Input!AC120="","",IF(Input!AC120=Call!AC$1,1,0))</f>
        <v/>
      </c>
      <c r="AD120" s="3" t="str">
        <f>IF(Input!AD120="","",IF(Input!AD120=Call!AD$1,1,0))</f>
        <v/>
      </c>
      <c r="AE120" s="3" t="str">
        <f>IF(Input!AE120="","",IF(Input!AE120=Call!AE$1,1,0))</f>
        <v/>
      </c>
      <c r="AF120" s="3" t="str">
        <f>IF(Input!AF120="","",IF(Input!AF120=Call!AF$1,1,0))</f>
        <v/>
      </c>
      <c r="AG120" s="3" t="str">
        <f>IF(Input!AG120="","",IF(Input!AG120=Call!AG$1,1,0))</f>
        <v/>
      </c>
      <c r="AH120" s="3" t="str">
        <f>IF(Input!AH120="","",IF(Input!AH120=Call!AH$1,1,0))</f>
        <v/>
      </c>
      <c r="AI120" t="str">
        <f t="shared" si="8"/>
        <v/>
      </c>
      <c r="AJ120" t="str">
        <f t="shared" si="9"/>
        <v/>
      </c>
    </row>
    <row r="121" spans="1:36" x14ac:dyDescent="0.25">
      <c r="A121" s="3">
        <v>118</v>
      </c>
      <c r="B121" s="3" t="str">
        <f>IF(Input!B121="","",Input!B121)</f>
        <v/>
      </c>
      <c r="C121" s="3" t="str">
        <f t="shared" si="10"/>
        <v/>
      </c>
      <c r="D121" s="6" t="str">
        <f t="shared" si="11"/>
        <v/>
      </c>
      <c r="E121" s="3" t="str">
        <f>IF(Input!E121="","",IF(Input!E121=Call!E$1,1,0))</f>
        <v/>
      </c>
      <c r="F121" s="3" t="str">
        <f>IF(Input!F121="","",IF(Input!F121=Call!F$1,1,0))</f>
        <v/>
      </c>
      <c r="G121" s="3" t="str">
        <f>IF(Input!G121="","",IF(Input!G121=Call!G$1,1,0))</f>
        <v/>
      </c>
      <c r="H121" s="3" t="str">
        <f>IF(Input!H121="","",IF(Input!H121=Call!H$1,1,0))</f>
        <v/>
      </c>
      <c r="I121" s="3" t="str">
        <f>IF(Input!I121="","",IF(Input!I121=Call!I$1,1,0))</f>
        <v/>
      </c>
      <c r="J121" s="3" t="str">
        <f>IF(Input!J121="","",IF(Input!J121=Call!J$1,1,0))</f>
        <v/>
      </c>
      <c r="K121" s="3" t="str">
        <f>IF(Input!K121="","",IF(Input!K121=Call!K$1,1,0))</f>
        <v/>
      </c>
      <c r="L121" s="3" t="str">
        <f>IF(Input!L121="","",IF(Input!L121=Call!L$1,1,0))</f>
        <v/>
      </c>
      <c r="M121" s="3" t="str">
        <f>IF(Input!M121="","",IF(Input!M121=Call!M$1,1,0))</f>
        <v/>
      </c>
      <c r="N121" s="3" t="str">
        <f>IF(Input!N121="","",IF(Input!N121=Call!N$1,1,0))</f>
        <v/>
      </c>
      <c r="O121" s="3" t="str">
        <f>IF(Input!O121="","",IF(Input!O121=Call!O$1,1,0))</f>
        <v/>
      </c>
      <c r="P121" s="3" t="str">
        <f>IF(Input!P121="","",IF(Input!P121=Call!P$1,1,0))</f>
        <v/>
      </c>
      <c r="Q121" s="3" t="str">
        <f>IF(Input!Q121="","",IF(Input!Q121=Call!Q$1,1,0))</f>
        <v/>
      </c>
      <c r="R121" s="3" t="str">
        <f>IF(Input!R121="","",IF(Input!R121=Call!R$1,1,0))</f>
        <v/>
      </c>
      <c r="S121" s="3" t="str">
        <f>IF(Input!S121="","",IF(Input!S121=Call!S$1,1,0))</f>
        <v/>
      </c>
      <c r="T121" s="3" t="str">
        <f>IF(Input!T121="","",IF(Input!T121=Call!T$1,1,0))</f>
        <v/>
      </c>
      <c r="U121" s="3" t="str">
        <f>IF(Input!U121="","",IF(Input!U121=Call!U$1,1,0))</f>
        <v/>
      </c>
      <c r="V121" s="3" t="str">
        <f>IF(Input!V121="","",IF(Input!V121=Call!V$1,1,0))</f>
        <v/>
      </c>
      <c r="W121" s="3" t="str">
        <f>IF(Input!W121="","",IF(Input!W121=Call!W$1,1,0))</f>
        <v/>
      </c>
      <c r="X121" s="3" t="str">
        <f>IF(Input!X121="","",IF(Input!X121=Call!X$1,1,0))</f>
        <v/>
      </c>
      <c r="Y121" s="3" t="str">
        <f>IF(Input!Y121="","",IF(Input!Y121=Call!Y$1,1,0))</f>
        <v/>
      </c>
      <c r="Z121" s="3" t="str">
        <f>IF(Input!Z121="","",IF(Input!Z121=Call!Z$1,1,0))</f>
        <v/>
      </c>
      <c r="AA121" s="3" t="str">
        <f>IF(Input!AA121="","",IF(Input!AA121=Call!AA$1,1,0))</f>
        <v/>
      </c>
      <c r="AB121" s="3" t="str">
        <f>IF(Input!AB121="","",IF(Input!AB121=Call!AB$1,1,0))</f>
        <v/>
      </c>
      <c r="AC121" s="3" t="str">
        <f>IF(Input!AC121="","",IF(Input!AC121=Call!AC$1,1,0))</f>
        <v/>
      </c>
      <c r="AD121" s="3" t="str">
        <f>IF(Input!AD121="","",IF(Input!AD121=Call!AD$1,1,0))</f>
        <v/>
      </c>
      <c r="AE121" s="3" t="str">
        <f>IF(Input!AE121="","",IF(Input!AE121=Call!AE$1,1,0))</f>
        <v/>
      </c>
      <c r="AF121" s="3" t="str">
        <f>IF(Input!AF121="","",IF(Input!AF121=Call!AF$1,1,0))</f>
        <v/>
      </c>
      <c r="AG121" s="3" t="str">
        <f>IF(Input!AG121="","",IF(Input!AG121=Call!AG$1,1,0))</f>
        <v/>
      </c>
      <c r="AH121" s="3" t="str">
        <f>IF(Input!AH121="","",IF(Input!AH121=Call!AH$1,1,0))</f>
        <v/>
      </c>
      <c r="AI121" t="str">
        <f t="shared" si="8"/>
        <v/>
      </c>
      <c r="AJ121" t="str">
        <f t="shared" si="9"/>
        <v/>
      </c>
    </row>
    <row r="122" spans="1:36" x14ac:dyDescent="0.25">
      <c r="A122" s="3">
        <v>119</v>
      </c>
      <c r="B122" s="3" t="str">
        <f>IF(Input!B122="","",Input!B122)</f>
        <v/>
      </c>
      <c r="C122" s="3" t="str">
        <f t="shared" si="10"/>
        <v/>
      </c>
      <c r="D122" s="6" t="str">
        <f t="shared" si="11"/>
        <v/>
      </c>
      <c r="E122" s="3" t="str">
        <f>IF(Input!E122="","",IF(Input!E122=Call!E$1,1,0))</f>
        <v/>
      </c>
      <c r="F122" s="3" t="str">
        <f>IF(Input!F122="","",IF(Input!F122=Call!F$1,1,0))</f>
        <v/>
      </c>
      <c r="G122" s="3" t="str">
        <f>IF(Input!G122="","",IF(Input!G122=Call!G$1,1,0))</f>
        <v/>
      </c>
      <c r="H122" s="3" t="str">
        <f>IF(Input!H122="","",IF(Input!H122=Call!H$1,1,0))</f>
        <v/>
      </c>
      <c r="I122" s="3" t="str">
        <f>IF(Input!I122="","",IF(Input!I122=Call!I$1,1,0))</f>
        <v/>
      </c>
      <c r="J122" s="3" t="str">
        <f>IF(Input!J122="","",IF(Input!J122=Call!J$1,1,0))</f>
        <v/>
      </c>
      <c r="K122" s="3" t="str">
        <f>IF(Input!K122="","",IF(Input!K122=Call!K$1,1,0))</f>
        <v/>
      </c>
      <c r="L122" s="3" t="str">
        <f>IF(Input!L122="","",IF(Input!L122=Call!L$1,1,0))</f>
        <v/>
      </c>
      <c r="M122" s="3" t="str">
        <f>IF(Input!M122="","",IF(Input!M122=Call!M$1,1,0))</f>
        <v/>
      </c>
      <c r="N122" s="3" t="str">
        <f>IF(Input!N122="","",IF(Input!N122=Call!N$1,1,0))</f>
        <v/>
      </c>
      <c r="O122" s="3" t="str">
        <f>IF(Input!O122="","",IF(Input!O122=Call!O$1,1,0))</f>
        <v/>
      </c>
      <c r="P122" s="3" t="str">
        <f>IF(Input!P122="","",IF(Input!P122=Call!P$1,1,0))</f>
        <v/>
      </c>
      <c r="Q122" s="3" t="str">
        <f>IF(Input!Q122="","",IF(Input!Q122=Call!Q$1,1,0))</f>
        <v/>
      </c>
      <c r="R122" s="3" t="str">
        <f>IF(Input!R122="","",IF(Input!R122=Call!R$1,1,0))</f>
        <v/>
      </c>
      <c r="S122" s="3" t="str">
        <f>IF(Input!S122="","",IF(Input!S122=Call!S$1,1,0))</f>
        <v/>
      </c>
      <c r="T122" s="3" t="str">
        <f>IF(Input!T122="","",IF(Input!T122=Call!T$1,1,0))</f>
        <v/>
      </c>
      <c r="U122" s="3" t="str">
        <f>IF(Input!U122="","",IF(Input!U122=Call!U$1,1,0))</f>
        <v/>
      </c>
      <c r="V122" s="3" t="str">
        <f>IF(Input!V122="","",IF(Input!V122=Call!V$1,1,0))</f>
        <v/>
      </c>
      <c r="W122" s="3" t="str">
        <f>IF(Input!W122="","",IF(Input!W122=Call!W$1,1,0))</f>
        <v/>
      </c>
      <c r="X122" s="3" t="str">
        <f>IF(Input!X122="","",IF(Input!X122=Call!X$1,1,0))</f>
        <v/>
      </c>
      <c r="Y122" s="3" t="str">
        <f>IF(Input!Y122="","",IF(Input!Y122=Call!Y$1,1,0))</f>
        <v/>
      </c>
      <c r="Z122" s="3" t="str">
        <f>IF(Input!Z122="","",IF(Input!Z122=Call!Z$1,1,0))</f>
        <v/>
      </c>
      <c r="AA122" s="3" t="str">
        <f>IF(Input!AA122="","",IF(Input!AA122=Call!AA$1,1,0))</f>
        <v/>
      </c>
      <c r="AB122" s="3" t="str">
        <f>IF(Input!AB122="","",IF(Input!AB122=Call!AB$1,1,0))</f>
        <v/>
      </c>
      <c r="AC122" s="3" t="str">
        <f>IF(Input!AC122="","",IF(Input!AC122=Call!AC$1,1,0))</f>
        <v/>
      </c>
      <c r="AD122" s="3" t="str">
        <f>IF(Input!AD122="","",IF(Input!AD122=Call!AD$1,1,0))</f>
        <v/>
      </c>
      <c r="AE122" s="3" t="str">
        <f>IF(Input!AE122="","",IF(Input!AE122=Call!AE$1,1,0))</f>
        <v/>
      </c>
      <c r="AF122" s="3" t="str">
        <f>IF(Input!AF122="","",IF(Input!AF122=Call!AF$1,1,0))</f>
        <v/>
      </c>
      <c r="AG122" s="3" t="str">
        <f>IF(Input!AG122="","",IF(Input!AG122=Call!AG$1,1,0))</f>
        <v/>
      </c>
      <c r="AH122" s="3" t="str">
        <f>IF(Input!AH122="","",IF(Input!AH122=Call!AH$1,1,0))</f>
        <v/>
      </c>
      <c r="AI122" t="str">
        <f t="shared" si="8"/>
        <v/>
      </c>
      <c r="AJ122" t="str">
        <f t="shared" si="9"/>
        <v/>
      </c>
    </row>
    <row r="123" spans="1:36" x14ac:dyDescent="0.25">
      <c r="A123" s="3">
        <v>120</v>
      </c>
      <c r="B123" s="3" t="str">
        <f>IF(Input!B123="","",Input!B123)</f>
        <v/>
      </c>
      <c r="C123" s="3" t="str">
        <f t="shared" si="10"/>
        <v/>
      </c>
      <c r="D123" s="6" t="str">
        <f t="shared" si="11"/>
        <v/>
      </c>
      <c r="E123" s="3" t="str">
        <f>IF(Input!E123="","",IF(Input!E123=Call!E$1,1,0))</f>
        <v/>
      </c>
      <c r="F123" s="3" t="str">
        <f>IF(Input!F123="","",IF(Input!F123=Call!F$1,1,0))</f>
        <v/>
      </c>
      <c r="G123" s="3" t="str">
        <f>IF(Input!G123="","",IF(Input!G123=Call!G$1,1,0))</f>
        <v/>
      </c>
      <c r="H123" s="3" t="str">
        <f>IF(Input!H123="","",IF(Input!H123=Call!H$1,1,0))</f>
        <v/>
      </c>
      <c r="I123" s="3" t="str">
        <f>IF(Input!I123="","",IF(Input!I123=Call!I$1,1,0))</f>
        <v/>
      </c>
      <c r="J123" s="3" t="str">
        <f>IF(Input!J123="","",IF(Input!J123=Call!J$1,1,0))</f>
        <v/>
      </c>
      <c r="K123" s="3" t="str">
        <f>IF(Input!K123="","",IF(Input!K123=Call!K$1,1,0))</f>
        <v/>
      </c>
      <c r="L123" s="3" t="str">
        <f>IF(Input!L123="","",IF(Input!L123=Call!L$1,1,0))</f>
        <v/>
      </c>
      <c r="M123" s="3" t="str">
        <f>IF(Input!M123="","",IF(Input!M123=Call!M$1,1,0))</f>
        <v/>
      </c>
      <c r="N123" s="3" t="str">
        <f>IF(Input!N123="","",IF(Input!N123=Call!N$1,1,0))</f>
        <v/>
      </c>
      <c r="O123" s="3" t="str">
        <f>IF(Input!O123="","",IF(Input!O123=Call!O$1,1,0))</f>
        <v/>
      </c>
      <c r="P123" s="3" t="str">
        <f>IF(Input!P123="","",IF(Input!P123=Call!P$1,1,0))</f>
        <v/>
      </c>
      <c r="Q123" s="3" t="str">
        <f>IF(Input!Q123="","",IF(Input!Q123=Call!Q$1,1,0))</f>
        <v/>
      </c>
      <c r="R123" s="3" t="str">
        <f>IF(Input!R123="","",IF(Input!R123=Call!R$1,1,0))</f>
        <v/>
      </c>
      <c r="S123" s="3" t="str">
        <f>IF(Input!S123="","",IF(Input!S123=Call!S$1,1,0))</f>
        <v/>
      </c>
      <c r="T123" s="3" t="str">
        <f>IF(Input!T123="","",IF(Input!T123=Call!T$1,1,0))</f>
        <v/>
      </c>
      <c r="U123" s="3" t="str">
        <f>IF(Input!U123="","",IF(Input!U123=Call!U$1,1,0))</f>
        <v/>
      </c>
      <c r="V123" s="3" t="str">
        <f>IF(Input!V123="","",IF(Input!V123=Call!V$1,1,0))</f>
        <v/>
      </c>
      <c r="W123" s="3" t="str">
        <f>IF(Input!W123="","",IF(Input!W123=Call!W$1,1,0))</f>
        <v/>
      </c>
      <c r="X123" s="3" t="str">
        <f>IF(Input!X123="","",IF(Input!X123=Call!X$1,1,0))</f>
        <v/>
      </c>
      <c r="Y123" s="3" t="str">
        <f>IF(Input!Y123="","",IF(Input!Y123=Call!Y$1,1,0))</f>
        <v/>
      </c>
      <c r="Z123" s="3" t="str">
        <f>IF(Input!Z123="","",IF(Input!Z123=Call!Z$1,1,0))</f>
        <v/>
      </c>
      <c r="AA123" s="3" t="str">
        <f>IF(Input!AA123="","",IF(Input!AA123=Call!AA$1,1,0))</f>
        <v/>
      </c>
      <c r="AB123" s="3" t="str">
        <f>IF(Input!AB123="","",IF(Input!AB123=Call!AB$1,1,0))</f>
        <v/>
      </c>
      <c r="AC123" s="3" t="str">
        <f>IF(Input!AC123="","",IF(Input!AC123=Call!AC$1,1,0))</f>
        <v/>
      </c>
      <c r="AD123" s="3" t="str">
        <f>IF(Input!AD123="","",IF(Input!AD123=Call!AD$1,1,0))</f>
        <v/>
      </c>
      <c r="AE123" s="3" t="str">
        <f>IF(Input!AE123="","",IF(Input!AE123=Call!AE$1,1,0))</f>
        <v/>
      </c>
      <c r="AF123" s="3" t="str">
        <f>IF(Input!AF123="","",IF(Input!AF123=Call!AF$1,1,0))</f>
        <v/>
      </c>
      <c r="AG123" s="3" t="str">
        <f>IF(Input!AG123="","",IF(Input!AG123=Call!AG$1,1,0))</f>
        <v/>
      </c>
      <c r="AH123" s="3" t="str">
        <f>IF(Input!AH123="","",IF(Input!AH123=Call!AH$1,1,0))</f>
        <v/>
      </c>
      <c r="AI123" t="str">
        <f t="shared" si="8"/>
        <v/>
      </c>
      <c r="AJ123" t="str">
        <f t="shared" si="9"/>
        <v/>
      </c>
    </row>
    <row r="124" spans="1:36" x14ac:dyDescent="0.25">
      <c r="C124" s="3"/>
      <c r="D124" s="3"/>
      <c r="AI124" s="6"/>
    </row>
    <row r="125" spans="1:36" x14ac:dyDescent="0.25">
      <c r="A125" t="s">
        <v>116</v>
      </c>
      <c r="E125" s="35">
        <f>IF(E1="","",CORREL($C4:$C123,E4:E123))</f>
        <v>0.3427875281769806</v>
      </c>
      <c r="F125" s="35">
        <f t="shared" ref="F125:AH125" si="12">IF(F1="","",CORREL($C4:$C123,F4:F123))</f>
        <v>0.21074438018433456</v>
      </c>
      <c r="G125" s="35">
        <f t="shared" si="12"/>
        <v>0.37172242437225622</v>
      </c>
      <c r="H125" s="35">
        <f t="shared" si="12"/>
        <v>0.58444807493565087</v>
      </c>
      <c r="I125" s="35">
        <f t="shared" si="12"/>
        <v>0.38405924688438281</v>
      </c>
      <c r="J125" s="35">
        <f t="shared" si="12"/>
        <v>0.24875732820026286</v>
      </c>
      <c r="K125" s="35">
        <f t="shared" si="12"/>
        <v>0.2141480098770914</v>
      </c>
      <c r="L125" s="35">
        <f t="shared" si="12"/>
        <v>-0.18197682975875559</v>
      </c>
      <c r="M125" s="35">
        <f t="shared" si="12"/>
        <v>0.28337979857421391</v>
      </c>
      <c r="N125" s="35">
        <f t="shared" si="12"/>
        <v>0.18654306277241459</v>
      </c>
      <c r="O125" s="35">
        <f t="shared" si="12"/>
        <v>0.32145641575186001</v>
      </c>
      <c r="P125" s="35">
        <f t="shared" si="12"/>
        <v>6.7332598022627019E-2</v>
      </c>
      <c r="Q125" s="35" t="e">
        <f t="shared" si="12"/>
        <v>#DIV/0!</v>
      </c>
      <c r="R125" s="35" t="e">
        <f t="shared" si="12"/>
        <v>#DIV/0!</v>
      </c>
      <c r="S125" s="35">
        <f t="shared" si="12"/>
        <v>-0.1114808027492257</v>
      </c>
      <c r="T125" s="35">
        <f t="shared" si="12"/>
        <v>0.43439645957455586</v>
      </c>
      <c r="U125" s="35" t="str">
        <f t="shared" si="12"/>
        <v/>
      </c>
      <c r="V125" s="35" t="str">
        <f t="shared" si="12"/>
        <v/>
      </c>
      <c r="W125" s="35" t="str">
        <f t="shared" si="12"/>
        <v/>
      </c>
      <c r="X125" s="35" t="str">
        <f t="shared" si="12"/>
        <v/>
      </c>
      <c r="Y125" s="35" t="str">
        <f t="shared" si="12"/>
        <v/>
      </c>
      <c r="Z125" s="35" t="str">
        <f t="shared" si="12"/>
        <v/>
      </c>
      <c r="AA125" s="35" t="str">
        <f t="shared" si="12"/>
        <v/>
      </c>
      <c r="AB125" s="35" t="str">
        <f t="shared" si="12"/>
        <v/>
      </c>
      <c r="AC125" s="35" t="str">
        <f t="shared" si="12"/>
        <v/>
      </c>
      <c r="AD125" s="35" t="str">
        <f t="shared" si="12"/>
        <v/>
      </c>
      <c r="AE125" s="35" t="str">
        <f t="shared" si="12"/>
        <v/>
      </c>
      <c r="AF125" s="35" t="str">
        <f t="shared" si="12"/>
        <v/>
      </c>
      <c r="AG125" s="35" t="str">
        <f t="shared" si="12"/>
        <v/>
      </c>
      <c r="AH125" s="35" t="str">
        <f t="shared" si="12"/>
        <v/>
      </c>
      <c r="AI125" s="34">
        <f>CORREL($AI4:$AI123,AJ4:AJ123)</f>
        <v>-0.11013141042492608</v>
      </c>
      <c r="AJ125" s="34"/>
    </row>
    <row r="126" spans="1:36" x14ac:dyDescent="0.25">
      <c r="A126" t="s">
        <v>117</v>
      </c>
      <c r="E126" s="35">
        <f>IF(E1="","",_xlfn.VAR.P(E4:E123))</f>
        <v>0.22592152199762189</v>
      </c>
      <c r="F126" s="35">
        <f t="shared" ref="F126:AH126" si="13">IF(F1="","",_xlfn.VAR.P(F4:F123))</f>
        <v>0.2496570644718793</v>
      </c>
      <c r="G126" s="35">
        <f t="shared" si="13"/>
        <v>9.2746730083234238E-2</v>
      </c>
      <c r="H126" s="35">
        <f t="shared" si="13"/>
        <v>0.19555555555555557</v>
      </c>
      <c r="I126" s="35">
        <f t="shared" si="13"/>
        <v>0.1388888888888889</v>
      </c>
      <c r="J126" s="35">
        <f t="shared" si="13"/>
        <v>0.1426872770511296</v>
      </c>
      <c r="K126" s="35">
        <f t="shared" si="13"/>
        <v>3.2222222222222222E-2</v>
      </c>
      <c r="L126" s="35">
        <f t="shared" si="13"/>
        <v>0.16409036860879905</v>
      </c>
      <c r="M126" s="35">
        <f t="shared" si="13"/>
        <v>0.12244897959183673</v>
      </c>
      <c r="N126" s="35">
        <f t="shared" si="13"/>
        <v>0.1388888888888889</v>
      </c>
      <c r="O126" s="35">
        <f t="shared" si="13"/>
        <v>0.1683673469387755</v>
      </c>
      <c r="P126" s="35">
        <f t="shared" si="13"/>
        <v>3.3293697978596909E-2</v>
      </c>
      <c r="Q126" s="35">
        <f t="shared" si="13"/>
        <v>0</v>
      </c>
      <c r="R126" s="35">
        <f t="shared" si="13"/>
        <v>0</v>
      </c>
      <c r="S126" s="35">
        <f t="shared" si="13"/>
        <v>6.222222222222222E-2</v>
      </c>
      <c r="T126" s="35">
        <f t="shared" si="13"/>
        <v>0.11890606420927467</v>
      </c>
      <c r="U126" s="35" t="str">
        <f t="shared" si="13"/>
        <v/>
      </c>
      <c r="V126" s="35" t="str">
        <f t="shared" si="13"/>
        <v/>
      </c>
      <c r="W126" s="35" t="str">
        <f t="shared" si="13"/>
        <v/>
      </c>
      <c r="X126" s="35" t="str">
        <f t="shared" si="13"/>
        <v/>
      </c>
      <c r="Y126" s="35" t="str">
        <f t="shared" si="13"/>
        <v/>
      </c>
      <c r="Z126" s="35" t="str">
        <f t="shared" si="13"/>
        <v/>
      </c>
      <c r="AA126" s="35" t="str">
        <f t="shared" si="13"/>
        <v/>
      </c>
      <c r="AB126" s="35" t="str">
        <f t="shared" si="13"/>
        <v/>
      </c>
      <c r="AC126" s="35" t="str">
        <f t="shared" si="13"/>
        <v/>
      </c>
      <c r="AD126" s="35" t="str">
        <f t="shared" si="13"/>
        <v/>
      </c>
      <c r="AE126" s="35" t="str">
        <f t="shared" si="13"/>
        <v/>
      </c>
      <c r="AF126" s="35" t="str">
        <f t="shared" si="13"/>
        <v/>
      </c>
      <c r="AG126" s="35" t="str">
        <f t="shared" si="13"/>
        <v/>
      </c>
      <c r="AH126" s="35" t="str">
        <f t="shared" si="13"/>
        <v/>
      </c>
      <c r="AI126" s="35">
        <f>SUM(E126:AH126)</f>
        <v>1.8858968287089255</v>
      </c>
    </row>
  </sheetData>
  <sheetProtection algorithmName="SHA-512" hashValue="0Rd/sJ3djSgZw8zjHrpfdgzRnU+QL13KkGZDuxdtLYLT5KayV+Jso1vbwfe9B4aTsQt25H3qP3EntnagTzxfwg==" saltValue="fF6SArnquECUgC1P/6X60A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N32" sqref="N32"/>
    </sheetView>
  </sheetViews>
  <sheetFormatPr defaultRowHeight="15" x14ac:dyDescent="0.25"/>
  <cols>
    <col min="1" max="2" width="10" customWidth="1"/>
    <col min="3" max="3" width="12.85546875" customWidth="1"/>
    <col min="4" max="4" width="15" customWidth="1"/>
    <col min="5" max="8" width="4.85546875" customWidth="1"/>
    <col min="9" max="9" width="12.85546875" customWidth="1"/>
    <col min="10" max="10" width="15" customWidth="1"/>
    <col min="11" max="14" width="4.85546875" customWidth="1"/>
    <col min="15" max="15" width="12.85546875" customWidth="1"/>
    <col min="16" max="16" width="15" customWidth="1"/>
    <col min="17" max="20" width="4.85546875" customWidth="1"/>
    <col min="21" max="32" width="5.85546875" customWidth="1"/>
  </cols>
  <sheetData>
    <row r="1" spans="1:32" s="27" customFormat="1" ht="34.5" customHeight="1" x14ac:dyDescent="0.25">
      <c r="A1" s="102" t="s">
        <v>5</v>
      </c>
      <c r="B1" s="102" t="s">
        <v>0</v>
      </c>
      <c r="C1" s="101" t="s">
        <v>44</v>
      </c>
      <c r="D1" s="101"/>
      <c r="E1" s="101"/>
      <c r="F1" s="101"/>
      <c r="G1" s="101"/>
      <c r="H1" s="101"/>
      <c r="I1" s="103" t="s">
        <v>45</v>
      </c>
      <c r="J1" s="103"/>
      <c r="K1" s="103"/>
      <c r="L1" s="103"/>
      <c r="M1" s="103"/>
      <c r="N1" s="103"/>
      <c r="O1" s="100" t="s">
        <v>46</v>
      </c>
      <c r="P1" s="100"/>
      <c r="Q1" s="100"/>
      <c r="R1" s="100"/>
      <c r="S1" s="100"/>
      <c r="T1" s="100"/>
      <c r="U1" s="101" t="s">
        <v>68</v>
      </c>
      <c r="V1" s="101"/>
      <c r="W1" s="101"/>
      <c r="X1" s="101"/>
      <c r="Y1" s="103" t="s">
        <v>69</v>
      </c>
      <c r="Z1" s="103"/>
      <c r="AA1" s="103"/>
      <c r="AB1" s="103"/>
      <c r="AC1" s="100" t="s">
        <v>70</v>
      </c>
      <c r="AD1" s="100"/>
      <c r="AE1" s="100"/>
      <c r="AF1" s="100"/>
    </row>
    <row r="2" spans="1:32" s="27" customFormat="1" ht="30" x14ac:dyDescent="0.25">
      <c r="A2" s="102"/>
      <c r="B2" s="102"/>
      <c r="C2" s="8" t="s">
        <v>38</v>
      </c>
      <c r="D2" s="8" t="s">
        <v>39</v>
      </c>
      <c r="E2" s="8" t="s">
        <v>2</v>
      </c>
      <c r="F2" s="8" t="s">
        <v>3</v>
      </c>
      <c r="G2" s="8" t="s">
        <v>1</v>
      </c>
      <c r="H2" s="8" t="s">
        <v>4</v>
      </c>
      <c r="I2" s="9" t="s">
        <v>38</v>
      </c>
      <c r="J2" s="9" t="s">
        <v>39</v>
      </c>
      <c r="K2" s="9" t="s">
        <v>2</v>
      </c>
      <c r="L2" s="9" t="s">
        <v>3</v>
      </c>
      <c r="M2" s="9" t="s">
        <v>1</v>
      </c>
      <c r="N2" s="9" t="s">
        <v>4</v>
      </c>
      <c r="O2" s="10" t="s">
        <v>38</v>
      </c>
      <c r="P2" s="10" t="s">
        <v>39</v>
      </c>
      <c r="Q2" s="10" t="s">
        <v>2</v>
      </c>
      <c r="R2" s="10" t="s">
        <v>3</v>
      </c>
      <c r="S2" s="10" t="s">
        <v>1</v>
      </c>
      <c r="T2" s="10" t="s">
        <v>4</v>
      </c>
      <c r="U2" s="8" t="s">
        <v>2</v>
      </c>
      <c r="V2" s="8" t="s">
        <v>3</v>
      </c>
      <c r="W2" s="8" t="s">
        <v>1</v>
      </c>
      <c r="X2" s="8" t="s">
        <v>4</v>
      </c>
      <c r="Y2" s="9" t="s">
        <v>2</v>
      </c>
      <c r="Z2" s="9" t="s">
        <v>3</v>
      </c>
      <c r="AA2" s="9" t="s">
        <v>1</v>
      </c>
      <c r="AB2" s="9" t="s">
        <v>4</v>
      </c>
      <c r="AC2" s="10" t="s">
        <v>2</v>
      </c>
      <c r="AD2" s="10" t="s">
        <v>3</v>
      </c>
      <c r="AE2" s="10" t="s">
        <v>1</v>
      </c>
      <c r="AF2" s="10" t="s">
        <v>4</v>
      </c>
    </row>
    <row r="3" spans="1:32" x14ac:dyDescent="0.25">
      <c r="A3" s="22" cm="1">
        <f t="array" ref="A3:A32">TRANSPOSE(Call!E2:AH2)</f>
        <v>1</v>
      </c>
      <c r="B3" s="22" t="str" cm="1">
        <f t="array" ref="B3:B32">TRANSPOSE(Call!E1:AH1)</f>
        <v>в</v>
      </c>
      <c r="C3" s="23" cm="1">
        <f t="array" ref="C3:H32">TRANSPOSE(Input!E126:AH131)</f>
        <v>29</v>
      </c>
      <c r="D3" s="24">
        <v>1</v>
      </c>
      <c r="E3" s="24">
        <v>0</v>
      </c>
      <c r="F3" s="24">
        <v>5</v>
      </c>
      <c r="G3" s="24">
        <v>19</v>
      </c>
      <c r="H3" s="24">
        <v>5</v>
      </c>
      <c r="I3" s="25" cm="1">
        <f t="array" ref="I3:N32">TRANSPOSE(Input!E134:AH139)</f>
        <v>8</v>
      </c>
      <c r="J3" s="25">
        <v>0</v>
      </c>
      <c r="K3" s="25">
        <v>0</v>
      </c>
      <c r="L3" s="25">
        <v>0</v>
      </c>
      <c r="M3" s="25">
        <v>8</v>
      </c>
      <c r="N3" s="25">
        <v>0</v>
      </c>
      <c r="O3" s="26" cm="1">
        <f t="array" ref="O3:T32">TRANSPOSE(Input!E142:AH147)</f>
        <v>8</v>
      </c>
      <c r="P3" s="26">
        <v>0</v>
      </c>
      <c r="Q3" s="26">
        <v>0</v>
      </c>
      <c r="R3" s="26">
        <v>2</v>
      </c>
      <c r="S3" s="26">
        <v>5</v>
      </c>
      <c r="T3" s="26">
        <v>1</v>
      </c>
      <c r="U3" s="29">
        <f>IF($B3="","",E3/$C3)</f>
        <v>0</v>
      </c>
      <c r="V3" s="29">
        <f t="shared" ref="V3:X3" si="0">IF($B3="","",F3/$C3)</f>
        <v>0.17241379310344829</v>
      </c>
      <c r="W3" s="29">
        <f t="shared" si="0"/>
        <v>0.65517241379310343</v>
      </c>
      <c r="X3" s="29">
        <f t="shared" si="0"/>
        <v>0.17241379310344829</v>
      </c>
      <c r="Y3" s="28">
        <f>IF($B3="","",K3/$I3)</f>
        <v>0</v>
      </c>
      <c r="Z3" s="28">
        <f t="shared" ref="Z3:AB3" si="1">IF($B3="","",L3/$I3)</f>
        <v>0</v>
      </c>
      <c r="AA3" s="28">
        <f>IF($B3="","",M3/$I3)</f>
        <v>1</v>
      </c>
      <c r="AB3" s="28">
        <f t="shared" si="1"/>
        <v>0</v>
      </c>
      <c r="AC3" s="30">
        <f>IF($B3="","",Q3/$O3)</f>
        <v>0</v>
      </c>
      <c r="AD3" s="30">
        <f t="shared" ref="AD3:AF3" si="2">IF($B3="","",R3/$O3)</f>
        <v>0.25</v>
      </c>
      <c r="AE3" s="30">
        <f t="shared" si="2"/>
        <v>0.625</v>
      </c>
      <c r="AF3" s="30">
        <f t="shared" si="2"/>
        <v>0.125</v>
      </c>
    </row>
    <row r="4" spans="1:32" x14ac:dyDescent="0.25">
      <c r="A4" s="22">
        <v>2</v>
      </c>
      <c r="B4" s="22" t="str">
        <v>а</v>
      </c>
      <c r="C4" s="23">
        <v>27</v>
      </c>
      <c r="D4" s="24">
        <v>3</v>
      </c>
      <c r="E4" s="24">
        <v>14</v>
      </c>
      <c r="F4" s="24">
        <v>1</v>
      </c>
      <c r="G4" s="24">
        <v>1</v>
      </c>
      <c r="H4" s="24">
        <v>11</v>
      </c>
      <c r="I4" s="25">
        <v>7</v>
      </c>
      <c r="J4" s="25">
        <v>1</v>
      </c>
      <c r="K4" s="25">
        <v>5</v>
      </c>
      <c r="L4" s="25">
        <v>1</v>
      </c>
      <c r="M4" s="25">
        <v>0</v>
      </c>
      <c r="N4" s="25">
        <v>1</v>
      </c>
      <c r="O4" s="26">
        <v>7</v>
      </c>
      <c r="P4" s="26">
        <v>1</v>
      </c>
      <c r="Q4" s="26">
        <v>3</v>
      </c>
      <c r="R4" s="26">
        <v>0</v>
      </c>
      <c r="S4" s="26">
        <v>0</v>
      </c>
      <c r="T4" s="26">
        <v>4</v>
      </c>
      <c r="U4" s="29">
        <f t="shared" ref="U4:U32" si="3">IF($B4="","",E4/$C4)</f>
        <v>0.51851851851851849</v>
      </c>
      <c r="V4" s="29">
        <f t="shared" ref="V4:V32" si="4">IF($B4="","",F4/$C4)</f>
        <v>3.7037037037037035E-2</v>
      </c>
      <c r="W4" s="29">
        <f t="shared" ref="W4:W32" si="5">IF($B4="","",G4/$C4)</f>
        <v>3.7037037037037035E-2</v>
      </c>
      <c r="X4" s="29">
        <f t="shared" ref="X4:X32" si="6">IF($B4="","",H4/$C4)</f>
        <v>0.40740740740740738</v>
      </c>
      <c r="Y4" s="28">
        <f t="shared" ref="Y4:Y32" si="7">IF($B4="","",K4/$I4)</f>
        <v>0.7142857142857143</v>
      </c>
      <c r="Z4" s="28">
        <f t="shared" ref="Z4:Z32" si="8">IF($B4="","",L4/$I4)</f>
        <v>0.14285714285714285</v>
      </c>
      <c r="AA4" s="28">
        <f t="shared" ref="AA4:AA32" si="9">IF($B4="","",M4/$I4)</f>
        <v>0</v>
      </c>
      <c r="AB4" s="28">
        <f t="shared" ref="AB4:AB32" si="10">IF($B4="","",N4/$I4)</f>
        <v>0.14285714285714285</v>
      </c>
      <c r="AC4" s="30">
        <f t="shared" ref="AC4:AC32" si="11">IF($B4="","",Q4/$O4)</f>
        <v>0.42857142857142855</v>
      </c>
      <c r="AD4" s="30">
        <f t="shared" ref="AD4:AD32" si="12">IF($B4="","",R4/$O4)</f>
        <v>0</v>
      </c>
      <c r="AE4" s="30">
        <f t="shared" ref="AE4:AE32" si="13">IF($B4="","",S4/$O4)</f>
        <v>0</v>
      </c>
      <c r="AF4" s="30">
        <f t="shared" ref="AF4:AF32" si="14">IF($B4="","",T4/$O4)</f>
        <v>0.5714285714285714</v>
      </c>
    </row>
    <row r="5" spans="1:32" x14ac:dyDescent="0.25">
      <c r="A5" s="22">
        <v>3</v>
      </c>
      <c r="B5" s="22" t="str">
        <v>а</v>
      </c>
      <c r="C5" s="23">
        <v>29</v>
      </c>
      <c r="D5" s="24">
        <v>1</v>
      </c>
      <c r="E5" s="24">
        <v>3</v>
      </c>
      <c r="F5" s="24">
        <v>1</v>
      </c>
      <c r="G5" s="24">
        <v>23</v>
      </c>
      <c r="H5" s="24">
        <v>2</v>
      </c>
      <c r="I5" s="25">
        <v>7</v>
      </c>
      <c r="J5" s="25">
        <v>1</v>
      </c>
      <c r="K5" s="25">
        <v>2</v>
      </c>
      <c r="L5" s="25">
        <v>0</v>
      </c>
      <c r="M5" s="25">
        <v>4</v>
      </c>
      <c r="N5" s="25">
        <v>1</v>
      </c>
      <c r="O5" s="26">
        <v>8</v>
      </c>
      <c r="P5" s="26">
        <v>0</v>
      </c>
      <c r="Q5" s="26">
        <v>0</v>
      </c>
      <c r="R5" s="26">
        <v>0</v>
      </c>
      <c r="S5" s="26">
        <v>8</v>
      </c>
      <c r="T5" s="26">
        <v>0</v>
      </c>
      <c r="U5" s="29">
        <f t="shared" si="3"/>
        <v>0.10344827586206896</v>
      </c>
      <c r="V5" s="29">
        <f t="shared" si="4"/>
        <v>3.4482758620689655E-2</v>
      </c>
      <c r="W5" s="29">
        <f t="shared" si="5"/>
        <v>0.7931034482758621</v>
      </c>
      <c r="X5" s="29">
        <f t="shared" si="6"/>
        <v>6.8965517241379309E-2</v>
      </c>
      <c r="Y5" s="28">
        <f t="shared" si="7"/>
        <v>0.2857142857142857</v>
      </c>
      <c r="Z5" s="28">
        <f t="shared" si="8"/>
        <v>0</v>
      </c>
      <c r="AA5" s="28">
        <f t="shared" si="9"/>
        <v>0.5714285714285714</v>
      </c>
      <c r="AB5" s="28">
        <f t="shared" si="10"/>
        <v>0.14285714285714285</v>
      </c>
      <c r="AC5" s="30">
        <f t="shared" si="11"/>
        <v>0</v>
      </c>
      <c r="AD5" s="30">
        <f t="shared" si="12"/>
        <v>0</v>
      </c>
      <c r="AE5" s="30">
        <f t="shared" si="13"/>
        <v>1</v>
      </c>
      <c r="AF5" s="30">
        <f t="shared" si="14"/>
        <v>0</v>
      </c>
    </row>
    <row r="6" spans="1:32" x14ac:dyDescent="0.25">
      <c r="A6" s="22">
        <v>4</v>
      </c>
      <c r="B6" s="22" t="str">
        <v>в</v>
      </c>
      <c r="C6" s="23">
        <v>30</v>
      </c>
      <c r="D6" s="24">
        <v>0</v>
      </c>
      <c r="E6" s="24">
        <v>0</v>
      </c>
      <c r="F6" s="24">
        <v>3</v>
      </c>
      <c r="G6" s="24">
        <v>22</v>
      </c>
      <c r="H6" s="24">
        <v>5</v>
      </c>
      <c r="I6" s="25">
        <v>8</v>
      </c>
      <c r="J6" s="25">
        <v>0</v>
      </c>
      <c r="K6" s="25">
        <v>0</v>
      </c>
      <c r="L6" s="25">
        <v>1</v>
      </c>
      <c r="M6" s="25">
        <v>7</v>
      </c>
      <c r="N6" s="25">
        <v>0</v>
      </c>
      <c r="O6" s="26">
        <v>8</v>
      </c>
      <c r="P6" s="26">
        <v>0</v>
      </c>
      <c r="Q6" s="26">
        <v>0</v>
      </c>
      <c r="R6" s="26">
        <v>2</v>
      </c>
      <c r="S6" s="26">
        <v>2</v>
      </c>
      <c r="T6" s="26">
        <v>4</v>
      </c>
      <c r="U6" s="29">
        <f t="shared" si="3"/>
        <v>0</v>
      </c>
      <c r="V6" s="29">
        <f t="shared" si="4"/>
        <v>0.1</v>
      </c>
      <c r="W6" s="29">
        <f t="shared" si="5"/>
        <v>0.73333333333333328</v>
      </c>
      <c r="X6" s="29">
        <f t="shared" si="6"/>
        <v>0.16666666666666666</v>
      </c>
      <c r="Y6" s="28">
        <f t="shared" si="7"/>
        <v>0</v>
      </c>
      <c r="Z6" s="28">
        <f t="shared" si="8"/>
        <v>0.125</v>
      </c>
      <c r="AA6" s="28">
        <f t="shared" si="9"/>
        <v>0.875</v>
      </c>
      <c r="AB6" s="28">
        <f t="shared" si="10"/>
        <v>0</v>
      </c>
      <c r="AC6" s="30">
        <f t="shared" si="11"/>
        <v>0</v>
      </c>
      <c r="AD6" s="30">
        <f t="shared" si="12"/>
        <v>0.25</v>
      </c>
      <c r="AE6" s="30">
        <f t="shared" si="13"/>
        <v>0.25</v>
      </c>
      <c r="AF6" s="30">
        <f t="shared" si="14"/>
        <v>0.5</v>
      </c>
    </row>
    <row r="7" spans="1:32" x14ac:dyDescent="0.25">
      <c r="A7" s="22">
        <v>5</v>
      </c>
      <c r="B7" s="22" t="str">
        <v>в</v>
      </c>
      <c r="C7" s="23">
        <v>30</v>
      </c>
      <c r="D7" s="24">
        <v>0</v>
      </c>
      <c r="E7" s="24">
        <v>0</v>
      </c>
      <c r="F7" s="24">
        <v>0</v>
      </c>
      <c r="G7" s="24">
        <v>25</v>
      </c>
      <c r="H7" s="24">
        <v>5</v>
      </c>
      <c r="I7" s="25">
        <v>8</v>
      </c>
      <c r="J7" s="25">
        <v>0</v>
      </c>
      <c r="K7" s="25">
        <v>0</v>
      </c>
      <c r="L7" s="25">
        <v>0</v>
      </c>
      <c r="M7" s="25">
        <v>8</v>
      </c>
      <c r="N7" s="25">
        <v>0</v>
      </c>
      <c r="O7" s="26">
        <v>8</v>
      </c>
      <c r="P7" s="26">
        <v>0</v>
      </c>
      <c r="Q7" s="26">
        <v>0</v>
      </c>
      <c r="R7" s="26">
        <v>0</v>
      </c>
      <c r="S7" s="26">
        <v>5</v>
      </c>
      <c r="T7" s="26">
        <v>3</v>
      </c>
      <c r="U7" s="29">
        <f t="shared" si="3"/>
        <v>0</v>
      </c>
      <c r="V7" s="29">
        <f t="shared" si="4"/>
        <v>0</v>
      </c>
      <c r="W7" s="29">
        <f t="shared" si="5"/>
        <v>0.83333333333333337</v>
      </c>
      <c r="X7" s="29">
        <f t="shared" si="6"/>
        <v>0.16666666666666666</v>
      </c>
      <c r="Y7" s="28">
        <f t="shared" si="7"/>
        <v>0</v>
      </c>
      <c r="Z7" s="28">
        <f t="shared" si="8"/>
        <v>0</v>
      </c>
      <c r="AA7" s="28">
        <f t="shared" si="9"/>
        <v>1</v>
      </c>
      <c r="AB7" s="28">
        <f t="shared" si="10"/>
        <v>0</v>
      </c>
      <c r="AC7" s="30">
        <f t="shared" si="11"/>
        <v>0</v>
      </c>
      <c r="AD7" s="30">
        <f t="shared" si="12"/>
        <v>0</v>
      </c>
      <c r="AE7" s="30">
        <f t="shared" si="13"/>
        <v>0.625</v>
      </c>
      <c r="AF7" s="30">
        <f t="shared" si="14"/>
        <v>0.375</v>
      </c>
    </row>
    <row r="8" spans="1:32" x14ac:dyDescent="0.25">
      <c r="A8" s="22">
        <v>6</v>
      </c>
      <c r="B8" s="22" t="str">
        <v>б</v>
      </c>
      <c r="C8" s="23">
        <v>29</v>
      </c>
      <c r="D8" s="24">
        <v>1</v>
      </c>
      <c r="E8" s="24">
        <v>0</v>
      </c>
      <c r="F8" s="24">
        <v>24</v>
      </c>
      <c r="G8" s="24">
        <v>0</v>
      </c>
      <c r="H8" s="24">
        <v>5</v>
      </c>
      <c r="I8" s="25">
        <v>8</v>
      </c>
      <c r="J8" s="25">
        <v>0</v>
      </c>
      <c r="K8" s="25">
        <v>0</v>
      </c>
      <c r="L8" s="25">
        <v>8</v>
      </c>
      <c r="M8" s="25">
        <v>0</v>
      </c>
      <c r="N8" s="25">
        <v>0</v>
      </c>
      <c r="O8" s="26">
        <v>8</v>
      </c>
      <c r="P8" s="26">
        <v>0</v>
      </c>
      <c r="Q8" s="26">
        <v>0</v>
      </c>
      <c r="R8" s="26">
        <v>6</v>
      </c>
      <c r="S8" s="26">
        <v>0</v>
      </c>
      <c r="T8" s="26">
        <v>2</v>
      </c>
      <c r="U8" s="29">
        <f t="shared" si="3"/>
        <v>0</v>
      </c>
      <c r="V8" s="29">
        <f t="shared" si="4"/>
        <v>0.82758620689655171</v>
      </c>
      <c r="W8" s="29">
        <f t="shared" si="5"/>
        <v>0</v>
      </c>
      <c r="X8" s="29">
        <f t="shared" si="6"/>
        <v>0.17241379310344829</v>
      </c>
      <c r="Y8" s="28">
        <f t="shared" si="7"/>
        <v>0</v>
      </c>
      <c r="Z8" s="28">
        <f t="shared" si="8"/>
        <v>1</v>
      </c>
      <c r="AA8" s="28">
        <f t="shared" si="9"/>
        <v>0</v>
      </c>
      <c r="AB8" s="28">
        <f t="shared" si="10"/>
        <v>0</v>
      </c>
      <c r="AC8" s="30">
        <f t="shared" si="11"/>
        <v>0</v>
      </c>
      <c r="AD8" s="30">
        <f t="shared" si="12"/>
        <v>0.75</v>
      </c>
      <c r="AE8" s="30">
        <f t="shared" si="13"/>
        <v>0</v>
      </c>
      <c r="AF8" s="30">
        <f t="shared" si="14"/>
        <v>0.25</v>
      </c>
    </row>
    <row r="9" spans="1:32" x14ac:dyDescent="0.25">
      <c r="A9" s="22">
        <v>7</v>
      </c>
      <c r="B9" s="22" t="str">
        <v>г</v>
      </c>
      <c r="C9" s="23">
        <v>30</v>
      </c>
      <c r="D9" s="24">
        <v>0</v>
      </c>
      <c r="E9" s="24">
        <v>0</v>
      </c>
      <c r="F9" s="24">
        <v>0</v>
      </c>
      <c r="G9" s="24">
        <v>1</v>
      </c>
      <c r="H9" s="24">
        <v>29</v>
      </c>
      <c r="I9" s="25">
        <v>8</v>
      </c>
      <c r="J9" s="25">
        <v>0</v>
      </c>
      <c r="K9" s="25">
        <v>0</v>
      </c>
      <c r="L9" s="25">
        <v>0</v>
      </c>
      <c r="M9" s="25">
        <v>0</v>
      </c>
      <c r="N9" s="25">
        <v>8</v>
      </c>
      <c r="O9" s="26">
        <v>8</v>
      </c>
      <c r="P9" s="26">
        <v>0</v>
      </c>
      <c r="Q9" s="26">
        <v>0</v>
      </c>
      <c r="R9" s="26">
        <v>0</v>
      </c>
      <c r="S9" s="26">
        <v>1</v>
      </c>
      <c r="T9" s="26">
        <v>7</v>
      </c>
      <c r="U9" s="29">
        <f t="shared" si="3"/>
        <v>0</v>
      </c>
      <c r="V9" s="29">
        <f t="shared" si="4"/>
        <v>0</v>
      </c>
      <c r="W9" s="29">
        <f t="shared" si="5"/>
        <v>3.3333333333333333E-2</v>
      </c>
      <c r="X9" s="29">
        <f t="shared" si="6"/>
        <v>0.96666666666666667</v>
      </c>
      <c r="Y9" s="28">
        <f t="shared" si="7"/>
        <v>0</v>
      </c>
      <c r="Z9" s="28">
        <f t="shared" si="8"/>
        <v>0</v>
      </c>
      <c r="AA9" s="28">
        <f t="shared" si="9"/>
        <v>0</v>
      </c>
      <c r="AB9" s="28">
        <f t="shared" si="10"/>
        <v>1</v>
      </c>
      <c r="AC9" s="30">
        <f t="shared" si="11"/>
        <v>0</v>
      </c>
      <c r="AD9" s="30">
        <f t="shared" si="12"/>
        <v>0</v>
      </c>
      <c r="AE9" s="30">
        <f t="shared" si="13"/>
        <v>0.125</v>
      </c>
      <c r="AF9" s="30">
        <f t="shared" si="14"/>
        <v>0.875</v>
      </c>
    </row>
    <row r="10" spans="1:32" x14ac:dyDescent="0.25">
      <c r="A10" s="22">
        <v>8</v>
      </c>
      <c r="B10" s="22" t="str">
        <v>б</v>
      </c>
      <c r="C10" s="23">
        <v>29</v>
      </c>
      <c r="D10" s="24">
        <v>1</v>
      </c>
      <c r="E10" s="24">
        <v>0</v>
      </c>
      <c r="F10" s="24">
        <v>23</v>
      </c>
      <c r="G10" s="24">
        <v>0</v>
      </c>
      <c r="H10" s="24">
        <v>6</v>
      </c>
      <c r="I10" s="25">
        <v>7</v>
      </c>
      <c r="J10" s="25">
        <v>1</v>
      </c>
      <c r="K10" s="25">
        <v>0</v>
      </c>
      <c r="L10" s="25">
        <v>6</v>
      </c>
      <c r="M10" s="25">
        <v>0</v>
      </c>
      <c r="N10" s="25">
        <v>1</v>
      </c>
      <c r="O10" s="26">
        <v>8</v>
      </c>
      <c r="P10" s="26">
        <v>0</v>
      </c>
      <c r="Q10" s="26">
        <v>0</v>
      </c>
      <c r="R10" s="26">
        <v>8</v>
      </c>
      <c r="S10" s="26">
        <v>0</v>
      </c>
      <c r="T10" s="26">
        <v>0</v>
      </c>
      <c r="U10" s="29">
        <f t="shared" si="3"/>
        <v>0</v>
      </c>
      <c r="V10" s="29">
        <f t="shared" si="4"/>
        <v>0.7931034482758621</v>
      </c>
      <c r="W10" s="29">
        <f t="shared" si="5"/>
        <v>0</v>
      </c>
      <c r="X10" s="29">
        <f t="shared" si="6"/>
        <v>0.20689655172413793</v>
      </c>
      <c r="Y10" s="28">
        <f t="shared" si="7"/>
        <v>0</v>
      </c>
      <c r="Z10" s="28">
        <f t="shared" si="8"/>
        <v>0.8571428571428571</v>
      </c>
      <c r="AA10" s="28">
        <f t="shared" si="9"/>
        <v>0</v>
      </c>
      <c r="AB10" s="28">
        <f t="shared" si="10"/>
        <v>0.14285714285714285</v>
      </c>
      <c r="AC10" s="30">
        <f t="shared" si="11"/>
        <v>0</v>
      </c>
      <c r="AD10" s="30">
        <f t="shared" si="12"/>
        <v>1</v>
      </c>
      <c r="AE10" s="30">
        <f t="shared" si="13"/>
        <v>0</v>
      </c>
      <c r="AF10" s="30">
        <f t="shared" si="14"/>
        <v>0</v>
      </c>
    </row>
    <row r="11" spans="1:32" x14ac:dyDescent="0.25">
      <c r="A11" s="22">
        <v>9</v>
      </c>
      <c r="B11" s="22" t="str">
        <v>в</v>
      </c>
      <c r="C11" s="23">
        <v>28</v>
      </c>
      <c r="D11" s="24">
        <v>2</v>
      </c>
      <c r="E11" s="24">
        <v>0</v>
      </c>
      <c r="F11" s="24">
        <v>0</v>
      </c>
      <c r="G11" s="24">
        <v>24</v>
      </c>
      <c r="H11" s="24">
        <v>4</v>
      </c>
      <c r="I11" s="25">
        <v>8</v>
      </c>
      <c r="J11" s="25">
        <v>0</v>
      </c>
      <c r="K11" s="25">
        <v>0</v>
      </c>
      <c r="L11" s="25">
        <v>0</v>
      </c>
      <c r="M11" s="25">
        <v>8</v>
      </c>
      <c r="N11" s="25">
        <v>0</v>
      </c>
      <c r="O11" s="26">
        <v>6</v>
      </c>
      <c r="P11" s="26">
        <v>2</v>
      </c>
      <c r="Q11" s="26">
        <v>0</v>
      </c>
      <c r="R11" s="26">
        <v>0</v>
      </c>
      <c r="S11" s="26">
        <v>4</v>
      </c>
      <c r="T11" s="26">
        <v>2</v>
      </c>
      <c r="U11" s="29">
        <f t="shared" si="3"/>
        <v>0</v>
      </c>
      <c r="V11" s="29">
        <f t="shared" si="4"/>
        <v>0</v>
      </c>
      <c r="W11" s="29">
        <f t="shared" si="5"/>
        <v>0.8571428571428571</v>
      </c>
      <c r="X11" s="29">
        <f t="shared" si="6"/>
        <v>0.14285714285714285</v>
      </c>
      <c r="Y11" s="28">
        <f t="shared" si="7"/>
        <v>0</v>
      </c>
      <c r="Z11" s="28">
        <f t="shared" si="8"/>
        <v>0</v>
      </c>
      <c r="AA11" s="28">
        <f t="shared" si="9"/>
        <v>1</v>
      </c>
      <c r="AB11" s="28">
        <f t="shared" si="10"/>
        <v>0</v>
      </c>
      <c r="AC11" s="30">
        <f t="shared" si="11"/>
        <v>0</v>
      </c>
      <c r="AD11" s="30">
        <f t="shared" si="12"/>
        <v>0</v>
      </c>
      <c r="AE11" s="30">
        <f t="shared" si="13"/>
        <v>0.66666666666666663</v>
      </c>
      <c r="AF11" s="30">
        <f t="shared" si="14"/>
        <v>0.33333333333333331</v>
      </c>
    </row>
    <row r="12" spans="1:32" x14ac:dyDescent="0.25">
      <c r="A12" s="22">
        <v>10</v>
      </c>
      <c r="B12" s="22" t="str">
        <v>б</v>
      </c>
      <c r="C12" s="23">
        <v>30</v>
      </c>
      <c r="D12" s="24">
        <v>0</v>
      </c>
      <c r="E12" s="24">
        <v>0</v>
      </c>
      <c r="F12" s="24">
        <v>25</v>
      </c>
      <c r="G12" s="24">
        <v>0</v>
      </c>
      <c r="H12" s="24">
        <v>5</v>
      </c>
      <c r="I12" s="25">
        <v>8</v>
      </c>
      <c r="J12" s="25">
        <v>0</v>
      </c>
      <c r="K12" s="25">
        <v>0</v>
      </c>
      <c r="L12" s="25">
        <v>7</v>
      </c>
      <c r="M12" s="25">
        <v>0</v>
      </c>
      <c r="N12" s="25">
        <v>1</v>
      </c>
      <c r="O12" s="26">
        <v>8</v>
      </c>
      <c r="P12" s="26">
        <v>0</v>
      </c>
      <c r="Q12" s="26">
        <v>0</v>
      </c>
      <c r="R12" s="26">
        <v>5</v>
      </c>
      <c r="S12" s="26">
        <v>0</v>
      </c>
      <c r="T12" s="26">
        <v>3</v>
      </c>
      <c r="U12" s="29">
        <f t="shared" si="3"/>
        <v>0</v>
      </c>
      <c r="V12" s="29">
        <f t="shared" si="4"/>
        <v>0.83333333333333337</v>
      </c>
      <c r="W12" s="29">
        <f t="shared" si="5"/>
        <v>0</v>
      </c>
      <c r="X12" s="29">
        <f t="shared" si="6"/>
        <v>0.16666666666666666</v>
      </c>
      <c r="Y12" s="28">
        <f t="shared" si="7"/>
        <v>0</v>
      </c>
      <c r="Z12" s="28">
        <f t="shared" si="8"/>
        <v>0.875</v>
      </c>
      <c r="AA12" s="28">
        <f t="shared" si="9"/>
        <v>0</v>
      </c>
      <c r="AB12" s="28">
        <f t="shared" si="10"/>
        <v>0.125</v>
      </c>
      <c r="AC12" s="30">
        <f t="shared" si="11"/>
        <v>0</v>
      </c>
      <c r="AD12" s="30">
        <f t="shared" si="12"/>
        <v>0.625</v>
      </c>
      <c r="AE12" s="30">
        <f t="shared" si="13"/>
        <v>0</v>
      </c>
      <c r="AF12" s="30">
        <f t="shared" si="14"/>
        <v>0.375</v>
      </c>
    </row>
    <row r="13" spans="1:32" x14ac:dyDescent="0.25">
      <c r="A13" s="22">
        <v>11</v>
      </c>
      <c r="B13" s="22" t="str">
        <v>а</v>
      </c>
      <c r="C13" s="23">
        <v>28</v>
      </c>
      <c r="D13" s="24">
        <v>2</v>
      </c>
      <c r="E13" s="24">
        <v>22</v>
      </c>
      <c r="F13" s="24">
        <v>2</v>
      </c>
      <c r="G13" s="24">
        <v>2</v>
      </c>
      <c r="H13" s="24">
        <v>2</v>
      </c>
      <c r="I13" s="25">
        <v>8</v>
      </c>
      <c r="J13" s="25">
        <v>0</v>
      </c>
      <c r="K13" s="25">
        <v>7</v>
      </c>
      <c r="L13" s="25">
        <v>0</v>
      </c>
      <c r="M13" s="25">
        <v>0</v>
      </c>
      <c r="N13" s="25">
        <v>1</v>
      </c>
      <c r="O13" s="26">
        <v>7</v>
      </c>
      <c r="P13" s="26">
        <v>1</v>
      </c>
      <c r="Q13" s="26">
        <v>4</v>
      </c>
      <c r="R13" s="26">
        <v>1</v>
      </c>
      <c r="S13" s="26">
        <v>2</v>
      </c>
      <c r="T13" s="26">
        <v>0</v>
      </c>
      <c r="U13" s="29">
        <f t="shared" si="3"/>
        <v>0.7857142857142857</v>
      </c>
      <c r="V13" s="29">
        <f t="shared" si="4"/>
        <v>7.1428571428571425E-2</v>
      </c>
      <c r="W13" s="29">
        <f t="shared" si="5"/>
        <v>7.1428571428571425E-2</v>
      </c>
      <c r="X13" s="29">
        <f t="shared" si="6"/>
        <v>7.1428571428571425E-2</v>
      </c>
      <c r="Y13" s="28">
        <f t="shared" si="7"/>
        <v>0.875</v>
      </c>
      <c r="Z13" s="28">
        <f t="shared" si="8"/>
        <v>0</v>
      </c>
      <c r="AA13" s="28">
        <f t="shared" si="9"/>
        <v>0</v>
      </c>
      <c r="AB13" s="28">
        <f t="shared" si="10"/>
        <v>0.125</v>
      </c>
      <c r="AC13" s="30">
        <f t="shared" si="11"/>
        <v>0.5714285714285714</v>
      </c>
      <c r="AD13" s="30">
        <f t="shared" si="12"/>
        <v>0.14285714285714285</v>
      </c>
      <c r="AE13" s="30">
        <f t="shared" si="13"/>
        <v>0.2857142857142857</v>
      </c>
      <c r="AF13" s="30">
        <f t="shared" si="14"/>
        <v>0</v>
      </c>
    </row>
    <row r="14" spans="1:32" x14ac:dyDescent="0.25">
      <c r="A14" s="22">
        <v>12</v>
      </c>
      <c r="B14" s="22" t="str">
        <v>б</v>
      </c>
      <c r="C14" s="23">
        <v>29</v>
      </c>
      <c r="D14" s="24">
        <v>1</v>
      </c>
      <c r="E14" s="24">
        <v>0</v>
      </c>
      <c r="F14" s="24">
        <v>1</v>
      </c>
      <c r="G14" s="24">
        <v>25</v>
      </c>
      <c r="H14" s="24">
        <v>3</v>
      </c>
      <c r="I14" s="25">
        <v>7</v>
      </c>
      <c r="J14" s="25">
        <v>1</v>
      </c>
      <c r="K14" s="25">
        <v>0</v>
      </c>
      <c r="L14" s="25">
        <v>0</v>
      </c>
      <c r="M14" s="25">
        <v>6</v>
      </c>
      <c r="N14" s="25">
        <v>1</v>
      </c>
      <c r="O14" s="26">
        <v>8</v>
      </c>
      <c r="P14" s="26">
        <v>0</v>
      </c>
      <c r="Q14" s="26">
        <v>0</v>
      </c>
      <c r="R14" s="26">
        <v>0</v>
      </c>
      <c r="S14" s="26">
        <v>8</v>
      </c>
      <c r="T14" s="26">
        <v>0</v>
      </c>
      <c r="U14" s="29">
        <f t="shared" si="3"/>
        <v>0</v>
      </c>
      <c r="V14" s="29">
        <f t="shared" si="4"/>
        <v>3.4482758620689655E-2</v>
      </c>
      <c r="W14" s="29">
        <f t="shared" si="5"/>
        <v>0.86206896551724133</v>
      </c>
      <c r="X14" s="29">
        <f t="shared" si="6"/>
        <v>0.10344827586206896</v>
      </c>
      <c r="Y14" s="28">
        <f t="shared" si="7"/>
        <v>0</v>
      </c>
      <c r="Z14" s="28">
        <f t="shared" si="8"/>
        <v>0</v>
      </c>
      <c r="AA14" s="28">
        <f>IF($B14="","",M14/$I14)</f>
        <v>0.8571428571428571</v>
      </c>
      <c r="AB14" s="28">
        <f t="shared" si="10"/>
        <v>0.14285714285714285</v>
      </c>
      <c r="AC14" s="30">
        <f t="shared" si="11"/>
        <v>0</v>
      </c>
      <c r="AD14" s="30">
        <f t="shared" si="12"/>
        <v>0</v>
      </c>
      <c r="AE14" s="30">
        <f t="shared" si="13"/>
        <v>1</v>
      </c>
      <c r="AF14" s="30">
        <f t="shared" si="14"/>
        <v>0</v>
      </c>
    </row>
    <row r="15" spans="1:32" x14ac:dyDescent="0.25">
      <c r="A15" s="22">
        <v>13</v>
      </c>
      <c r="B15" s="22" t="str">
        <v>г</v>
      </c>
      <c r="C15" s="23">
        <v>29</v>
      </c>
      <c r="D15" s="24">
        <v>1</v>
      </c>
      <c r="E15" s="24">
        <v>0</v>
      </c>
      <c r="F15" s="24">
        <v>0</v>
      </c>
      <c r="G15" s="24">
        <v>0</v>
      </c>
      <c r="H15" s="24">
        <v>29</v>
      </c>
      <c r="I15" s="25">
        <v>8</v>
      </c>
      <c r="J15" s="25">
        <v>0</v>
      </c>
      <c r="K15" s="25">
        <v>0</v>
      </c>
      <c r="L15" s="25">
        <v>0</v>
      </c>
      <c r="M15" s="25">
        <v>0</v>
      </c>
      <c r="N15" s="25">
        <v>8</v>
      </c>
      <c r="O15" s="26">
        <v>7</v>
      </c>
      <c r="P15" s="26">
        <v>1</v>
      </c>
      <c r="Q15" s="26">
        <v>0</v>
      </c>
      <c r="R15" s="26">
        <v>0</v>
      </c>
      <c r="S15" s="26">
        <v>0</v>
      </c>
      <c r="T15" s="26">
        <v>7</v>
      </c>
      <c r="U15" s="29">
        <f t="shared" si="3"/>
        <v>0</v>
      </c>
      <c r="V15" s="29">
        <f t="shared" si="4"/>
        <v>0</v>
      </c>
      <c r="W15" s="29">
        <f t="shared" si="5"/>
        <v>0</v>
      </c>
      <c r="X15" s="29">
        <f t="shared" si="6"/>
        <v>1</v>
      </c>
      <c r="Y15" s="28">
        <f t="shared" si="7"/>
        <v>0</v>
      </c>
      <c r="Z15" s="28">
        <f t="shared" si="8"/>
        <v>0</v>
      </c>
      <c r="AA15" s="28">
        <f t="shared" si="9"/>
        <v>0</v>
      </c>
      <c r="AB15" s="28">
        <f t="shared" si="10"/>
        <v>1</v>
      </c>
      <c r="AC15" s="30">
        <f t="shared" si="11"/>
        <v>0</v>
      </c>
      <c r="AD15" s="30">
        <f t="shared" si="12"/>
        <v>0</v>
      </c>
      <c r="AE15" s="30">
        <f t="shared" si="13"/>
        <v>0</v>
      </c>
      <c r="AF15" s="30">
        <f t="shared" si="14"/>
        <v>1</v>
      </c>
    </row>
    <row r="16" spans="1:32" x14ac:dyDescent="0.25">
      <c r="A16" s="22">
        <v>14</v>
      </c>
      <c r="B16" s="22" t="str">
        <v>б</v>
      </c>
      <c r="C16" s="23">
        <v>29</v>
      </c>
      <c r="D16" s="24">
        <v>1</v>
      </c>
      <c r="E16" s="24">
        <v>0</v>
      </c>
      <c r="F16" s="24">
        <v>0</v>
      </c>
      <c r="G16" s="24">
        <v>27</v>
      </c>
      <c r="H16" s="24">
        <v>2</v>
      </c>
      <c r="I16" s="25">
        <v>8</v>
      </c>
      <c r="J16" s="25">
        <v>0</v>
      </c>
      <c r="K16" s="25">
        <v>0</v>
      </c>
      <c r="L16" s="25">
        <v>0</v>
      </c>
      <c r="M16" s="25">
        <v>7</v>
      </c>
      <c r="N16" s="25">
        <v>1</v>
      </c>
      <c r="O16" s="26">
        <v>8</v>
      </c>
      <c r="P16" s="26">
        <v>0</v>
      </c>
      <c r="Q16" s="26">
        <v>0</v>
      </c>
      <c r="R16" s="26">
        <v>0</v>
      </c>
      <c r="S16" s="26">
        <v>7</v>
      </c>
      <c r="T16" s="26">
        <v>1</v>
      </c>
      <c r="U16" s="29">
        <f t="shared" si="3"/>
        <v>0</v>
      </c>
      <c r="V16" s="29">
        <f t="shared" si="4"/>
        <v>0</v>
      </c>
      <c r="W16" s="29">
        <f t="shared" si="5"/>
        <v>0.93103448275862066</v>
      </c>
      <c r="X16" s="29">
        <f t="shared" si="6"/>
        <v>6.8965517241379309E-2</v>
      </c>
      <c r="Y16" s="28">
        <f t="shared" si="7"/>
        <v>0</v>
      </c>
      <c r="Z16" s="28">
        <f t="shared" si="8"/>
        <v>0</v>
      </c>
      <c r="AA16" s="28">
        <f t="shared" si="9"/>
        <v>0.875</v>
      </c>
      <c r="AB16" s="28">
        <f t="shared" si="10"/>
        <v>0.125</v>
      </c>
      <c r="AC16" s="30">
        <f t="shared" si="11"/>
        <v>0</v>
      </c>
      <c r="AD16" s="30">
        <f t="shared" si="12"/>
        <v>0</v>
      </c>
      <c r="AE16" s="30">
        <f t="shared" si="13"/>
        <v>0.875</v>
      </c>
      <c r="AF16" s="30">
        <f t="shared" si="14"/>
        <v>0.125</v>
      </c>
    </row>
    <row r="17" spans="1:32" x14ac:dyDescent="0.25">
      <c r="A17" s="22">
        <v>15</v>
      </c>
      <c r="B17" s="22" t="str">
        <v>в</v>
      </c>
      <c r="C17" s="23">
        <v>30</v>
      </c>
      <c r="D17" s="24">
        <v>0</v>
      </c>
      <c r="E17" s="24">
        <v>0</v>
      </c>
      <c r="F17" s="24">
        <v>0</v>
      </c>
      <c r="G17" s="24">
        <v>2</v>
      </c>
      <c r="H17" s="24">
        <v>28</v>
      </c>
      <c r="I17" s="25">
        <v>8</v>
      </c>
      <c r="J17" s="25">
        <v>0</v>
      </c>
      <c r="K17" s="25">
        <v>0</v>
      </c>
      <c r="L17" s="25">
        <v>0</v>
      </c>
      <c r="M17" s="25">
        <v>0</v>
      </c>
      <c r="N17" s="25">
        <v>8</v>
      </c>
      <c r="O17" s="26">
        <v>8</v>
      </c>
      <c r="P17" s="26">
        <v>0</v>
      </c>
      <c r="Q17" s="26">
        <v>0</v>
      </c>
      <c r="R17" s="26">
        <v>0</v>
      </c>
      <c r="S17" s="26">
        <v>1</v>
      </c>
      <c r="T17" s="26">
        <v>7</v>
      </c>
      <c r="U17" s="29">
        <f t="shared" si="3"/>
        <v>0</v>
      </c>
      <c r="V17" s="29">
        <f t="shared" si="4"/>
        <v>0</v>
      </c>
      <c r="W17" s="29">
        <f t="shared" si="5"/>
        <v>6.6666666666666666E-2</v>
      </c>
      <c r="X17" s="29">
        <f t="shared" si="6"/>
        <v>0.93333333333333335</v>
      </c>
      <c r="Y17" s="28">
        <f t="shared" si="7"/>
        <v>0</v>
      </c>
      <c r="Z17" s="28">
        <f t="shared" si="8"/>
        <v>0</v>
      </c>
      <c r="AA17" s="28">
        <f t="shared" si="9"/>
        <v>0</v>
      </c>
      <c r="AB17" s="28">
        <f t="shared" si="10"/>
        <v>1</v>
      </c>
      <c r="AC17" s="30">
        <f t="shared" si="11"/>
        <v>0</v>
      </c>
      <c r="AD17" s="30">
        <f t="shared" si="12"/>
        <v>0</v>
      </c>
      <c r="AE17" s="30">
        <f t="shared" si="13"/>
        <v>0.125</v>
      </c>
      <c r="AF17" s="30">
        <f t="shared" si="14"/>
        <v>0.875</v>
      </c>
    </row>
    <row r="18" spans="1:32" x14ac:dyDescent="0.25">
      <c r="A18" s="22">
        <v>16</v>
      </c>
      <c r="B18" s="22" t="str">
        <v>в</v>
      </c>
      <c r="C18" s="23">
        <v>29</v>
      </c>
      <c r="D18" s="24">
        <v>1</v>
      </c>
      <c r="E18" s="24">
        <v>0</v>
      </c>
      <c r="F18" s="24">
        <v>0</v>
      </c>
      <c r="G18" s="24">
        <v>25</v>
      </c>
      <c r="H18" s="24">
        <v>4</v>
      </c>
      <c r="I18" s="25">
        <v>8</v>
      </c>
      <c r="J18" s="25">
        <v>0</v>
      </c>
      <c r="K18" s="25">
        <v>0</v>
      </c>
      <c r="L18" s="25">
        <v>0</v>
      </c>
      <c r="M18" s="25">
        <v>7</v>
      </c>
      <c r="N18" s="25">
        <v>1</v>
      </c>
      <c r="O18" s="26">
        <v>7</v>
      </c>
      <c r="P18" s="26">
        <v>1</v>
      </c>
      <c r="Q18" s="26">
        <v>0</v>
      </c>
      <c r="R18" s="26">
        <v>0</v>
      </c>
      <c r="S18" s="26">
        <v>4</v>
      </c>
      <c r="T18" s="26">
        <v>3</v>
      </c>
      <c r="U18" s="29">
        <f t="shared" si="3"/>
        <v>0</v>
      </c>
      <c r="V18" s="29">
        <f t="shared" si="4"/>
        <v>0</v>
      </c>
      <c r="W18" s="29">
        <f t="shared" si="5"/>
        <v>0.86206896551724133</v>
      </c>
      <c r="X18" s="29">
        <f t="shared" si="6"/>
        <v>0.13793103448275862</v>
      </c>
      <c r="Y18" s="28">
        <f t="shared" si="7"/>
        <v>0</v>
      </c>
      <c r="Z18" s="28">
        <f t="shared" si="8"/>
        <v>0</v>
      </c>
      <c r="AA18" s="28">
        <f t="shared" si="9"/>
        <v>0.875</v>
      </c>
      <c r="AB18" s="28">
        <f t="shared" si="10"/>
        <v>0.125</v>
      </c>
      <c r="AC18" s="30">
        <f t="shared" si="11"/>
        <v>0</v>
      </c>
      <c r="AD18" s="30">
        <f t="shared" si="12"/>
        <v>0</v>
      </c>
      <c r="AE18" s="30">
        <f t="shared" si="13"/>
        <v>0.5714285714285714</v>
      </c>
      <c r="AF18" s="30">
        <f t="shared" si="14"/>
        <v>0.42857142857142855</v>
      </c>
    </row>
    <row r="19" spans="1:32" x14ac:dyDescent="0.25">
      <c r="A19" s="22" t="str">
        <v/>
      </c>
      <c r="B19" s="22" t="str">
        <v/>
      </c>
      <c r="C19" s="23" t="str">
        <v/>
      </c>
      <c r="D19" s="24" t="str">
        <v/>
      </c>
      <c r="E19" s="24" t="str">
        <v/>
      </c>
      <c r="F19" s="24" t="str">
        <v/>
      </c>
      <c r="G19" s="24" t="str">
        <v/>
      </c>
      <c r="H19" s="24" t="str">
        <v/>
      </c>
      <c r="I19" s="25" t="str">
        <v/>
      </c>
      <c r="J19" s="25" t="str">
        <v/>
      </c>
      <c r="K19" s="25" t="str">
        <v/>
      </c>
      <c r="L19" s="25" t="str">
        <v/>
      </c>
      <c r="M19" s="25" t="str">
        <v/>
      </c>
      <c r="N19" s="25" t="str">
        <v/>
      </c>
      <c r="O19" s="26" t="str">
        <v/>
      </c>
      <c r="P19" s="26" t="str">
        <v/>
      </c>
      <c r="Q19" s="26" t="str">
        <v/>
      </c>
      <c r="R19" s="26" t="str">
        <v/>
      </c>
      <c r="S19" s="26" t="str">
        <v/>
      </c>
      <c r="T19" s="26" t="str">
        <v/>
      </c>
      <c r="U19" s="29" t="str">
        <f t="shared" si="3"/>
        <v/>
      </c>
      <c r="V19" s="29" t="str">
        <f t="shared" si="4"/>
        <v/>
      </c>
      <c r="W19" s="29" t="str">
        <f t="shared" si="5"/>
        <v/>
      </c>
      <c r="X19" s="29" t="str">
        <f t="shared" si="6"/>
        <v/>
      </c>
      <c r="Y19" s="28" t="str">
        <f t="shared" si="7"/>
        <v/>
      </c>
      <c r="Z19" s="28" t="str">
        <f t="shared" si="8"/>
        <v/>
      </c>
      <c r="AA19" s="28" t="str">
        <f t="shared" si="9"/>
        <v/>
      </c>
      <c r="AB19" s="28" t="str">
        <f t="shared" si="10"/>
        <v/>
      </c>
      <c r="AC19" s="30" t="str">
        <f t="shared" si="11"/>
        <v/>
      </c>
      <c r="AD19" s="30" t="str">
        <f t="shared" si="12"/>
        <v/>
      </c>
      <c r="AE19" s="30" t="str">
        <f t="shared" si="13"/>
        <v/>
      </c>
      <c r="AF19" s="30" t="str">
        <f t="shared" si="14"/>
        <v/>
      </c>
    </row>
    <row r="20" spans="1:32" x14ac:dyDescent="0.25">
      <c r="A20" s="22" t="str">
        <v/>
      </c>
      <c r="B20" s="22" t="str">
        <v/>
      </c>
      <c r="C20" s="23" t="str">
        <v/>
      </c>
      <c r="D20" s="24" t="str">
        <v/>
      </c>
      <c r="E20" s="24" t="str">
        <v/>
      </c>
      <c r="F20" s="24" t="str">
        <v/>
      </c>
      <c r="G20" s="24" t="str">
        <v/>
      </c>
      <c r="H20" s="24" t="str">
        <v/>
      </c>
      <c r="I20" s="25" t="str">
        <v/>
      </c>
      <c r="J20" s="25" t="str">
        <v/>
      </c>
      <c r="K20" s="25" t="str">
        <v/>
      </c>
      <c r="L20" s="25" t="str">
        <v/>
      </c>
      <c r="M20" s="25" t="str">
        <v/>
      </c>
      <c r="N20" s="25" t="str">
        <v/>
      </c>
      <c r="O20" s="26" t="str">
        <v/>
      </c>
      <c r="P20" s="26" t="str">
        <v/>
      </c>
      <c r="Q20" s="26" t="str">
        <v/>
      </c>
      <c r="R20" s="26" t="str">
        <v/>
      </c>
      <c r="S20" s="26" t="str">
        <v/>
      </c>
      <c r="T20" s="26" t="str">
        <v/>
      </c>
      <c r="U20" s="29" t="str">
        <f t="shared" si="3"/>
        <v/>
      </c>
      <c r="V20" s="29" t="str">
        <f t="shared" si="4"/>
        <v/>
      </c>
      <c r="W20" s="29" t="str">
        <f t="shared" si="5"/>
        <v/>
      </c>
      <c r="X20" s="29" t="str">
        <f t="shared" si="6"/>
        <v/>
      </c>
      <c r="Y20" s="28" t="str">
        <f t="shared" si="7"/>
        <v/>
      </c>
      <c r="Z20" s="28" t="str">
        <f t="shared" si="8"/>
        <v/>
      </c>
      <c r="AA20" s="28" t="str">
        <f t="shared" si="9"/>
        <v/>
      </c>
      <c r="AB20" s="28" t="str">
        <f t="shared" si="10"/>
        <v/>
      </c>
      <c r="AC20" s="30" t="str">
        <f t="shared" si="11"/>
        <v/>
      </c>
      <c r="AD20" s="30" t="str">
        <f t="shared" si="12"/>
        <v/>
      </c>
      <c r="AE20" s="30" t="str">
        <f t="shared" si="13"/>
        <v/>
      </c>
      <c r="AF20" s="30" t="str">
        <f t="shared" si="14"/>
        <v/>
      </c>
    </row>
    <row r="21" spans="1:32" x14ac:dyDescent="0.25">
      <c r="A21" s="22" t="str">
        <v/>
      </c>
      <c r="B21" s="22" t="str">
        <v/>
      </c>
      <c r="C21" s="23" t="str">
        <v/>
      </c>
      <c r="D21" s="24" t="str">
        <v/>
      </c>
      <c r="E21" s="24" t="str">
        <v/>
      </c>
      <c r="F21" s="24" t="str">
        <v/>
      </c>
      <c r="G21" s="24" t="str">
        <v/>
      </c>
      <c r="H21" s="24" t="str">
        <v/>
      </c>
      <c r="I21" s="25" t="str">
        <v/>
      </c>
      <c r="J21" s="25" t="str">
        <v/>
      </c>
      <c r="K21" s="25" t="str">
        <v/>
      </c>
      <c r="L21" s="25" t="str">
        <v/>
      </c>
      <c r="M21" s="25" t="str">
        <v/>
      </c>
      <c r="N21" s="25" t="str">
        <v/>
      </c>
      <c r="O21" s="26" t="str">
        <v/>
      </c>
      <c r="P21" s="26" t="str">
        <v/>
      </c>
      <c r="Q21" s="26" t="str">
        <v/>
      </c>
      <c r="R21" s="26" t="str">
        <v/>
      </c>
      <c r="S21" s="26" t="str">
        <v/>
      </c>
      <c r="T21" s="26" t="str">
        <v/>
      </c>
      <c r="U21" s="29" t="str">
        <f t="shared" si="3"/>
        <v/>
      </c>
      <c r="V21" s="29" t="str">
        <f t="shared" si="4"/>
        <v/>
      </c>
      <c r="W21" s="29" t="str">
        <f t="shared" si="5"/>
        <v/>
      </c>
      <c r="X21" s="29" t="str">
        <f t="shared" si="6"/>
        <v/>
      </c>
      <c r="Y21" s="28" t="str">
        <f t="shared" si="7"/>
        <v/>
      </c>
      <c r="Z21" s="28" t="str">
        <f t="shared" si="8"/>
        <v/>
      </c>
      <c r="AA21" s="28" t="str">
        <f t="shared" si="9"/>
        <v/>
      </c>
      <c r="AB21" s="28" t="str">
        <f t="shared" si="10"/>
        <v/>
      </c>
      <c r="AC21" s="30" t="str">
        <f t="shared" si="11"/>
        <v/>
      </c>
      <c r="AD21" s="30" t="str">
        <f t="shared" si="12"/>
        <v/>
      </c>
      <c r="AE21" s="30" t="str">
        <f t="shared" si="13"/>
        <v/>
      </c>
      <c r="AF21" s="30" t="str">
        <f t="shared" si="14"/>
        <v/>
      </c>
    </row>
    <row r="22" spans="1:32" x14ac:dyDescent="0.25">
      <c r="A22" s="22" t="str">
        <v/>
      </c>
      <c r="B22" s="22" t="str">
        <v/>
      </c>
      <c r="C22" s="23" t="str">
        <v/>
      </c>
      <c r="D22" s="24" t="str">
        <v/>
      </c>
      <c r="E22" s="24" t="str">
        <v/>
      </c>
      <c r="F22" s="24" t="str">
        <v/>
      </c>
      <c r="G22" s="24" t="str">
        <v/>
      </c>
      <c r="H22" s="24" t="str">
        <v/>
      </c>
      <c r="I22" s="25" t="str">
        <v/>
      </c>
      <c r="J22" s="25" t="str">
        <v/>
      </c>
      <c r="K22" s="25" t="str">
        <v/>
      </c>
      <c r="L22" s="25" t="str">
        <v/>
      </c>
      <c r="M22" s="25" t="str">
        <v/>
      </c>
      <c r="N22" s="25" t="str">
        <v/>
      </c>
      <c r="O22" s="26" t="str">
        <v/>
      </c>
      <c r="P22" s="26" t="str">
        <v/>
      </c>
      <c r="Q22" s="26" t="str">
        <v/>
      </c>
      <c r="R22" s="26" t="str">
        <v/>
      </c>
      <c r="S22" s="26" t="str">
        <v/>
      </c>
      <c r="T22" s="26" t="str">
        <v/>
      </c>
      <c r="U22" s="29" t="str">
        <f t="shared" si="3"/>
        <v/>
      </c>
      <c r="V22" s="29" t="str">
        <f t="shared" si="4"/>
        <v/>
      </c>
      <c r="W22" s="29" t="str">
        <f t="shared" si="5"/>
        <v/>
      </c>
      <c r="X22" s="29" t="str">
        <f t="shared" si="6"/>
        <v/>
      </c>
      <c r="Y22" s="28" t="str">
        <f t="shared" si="7"/>
        <v/>
      </c>
      <c r="Z22" s="28" t="str">
        <f t="shared" si="8"/>
        <v/>
      </c>
      <c r="AA22" s="28" t="str">
        <f t="shared" si="9"/>
        <v/>
      </c>
      <c r="AB22" s="28" t="str">
        <f t="shared" si="10"/>
        <v/>
      </c>
      <c r="AC22" s="30" t="str">
        <f t="shared" si="11"/>
        <v/>
      </c>
      <c r="AD22" s="30" t="str">
        <f t="shared" si="12"/>
        <v/>
      </c>
      <c r="AE22" s="30" t="str">
        <f t="shared" si="13"/>
        <v/>
      </c>
      <c r="AF22" s="30" t="str">
        <f t="shared" si="14"/>
        <v/>
      </c>
    </row>
    <row r="23" spans="1:32" x14ac:dyDescent="0.25">
      <c r="A23" s="22" t="str">
        <v/>
      </c>
      <c r="B23" s="22" t="str">
        <v/>
      </c>
      <c r="C23" s="23" t="str">
        <v/>
      </c>
      <c r="D23" s="24" t="str">
        <v/>
      </c>
      <c r="E23" s="24" t="str">
        <v/>
      </c>
      <c r="F23" s="24" t="str">
        <v/>
      </c>
      <c r="G23" s="24" t="str">
        <v/>
      </c>
      <c r="H23" s="24" t="str">
        <v/>
      </c>
      <c r="I23" s="25" t="str">
        <v/>
      </c>
      <c r="J23" s="25" t="str">
        <v/>
      </c>
      <c r="K23" s="25" t="str">
        <v/>
      </c>
      <c r="L23" s="25" t="str">
        <v/>
      </c>
      <c r="M23" s="25" t="str">
        <v/>
      </c>
      <c r="N23" s="25" t="str">
        <v/>
      </c>
      <c r="O23" s="26" t="str">
        <v/>
      </c>
      <c r="P23" s="26" t="str">
        <v/>
      </c>
      <c r="Q23" s="26" t="str">
        <v/>
      </c>
      <c r="R23" s="26" t="str">
        <v/>
      </c>
      <c r="S23" s="26" t="str">
        <v/>
      </c>
      <c r="T23" s="26" t="str">
        <v/>
      </c>
      <c r="U23" s="29" t="str">
        <f t="shared" si="3"/>
        <v/>
      </c>
      <c r="V23" s="29" t="str">
        <f t="shared" si="4"/>
        <v/>
      </c>
      <c r="W23" s="29" t="str">
        <f t="shared" si="5"/>
        <v/>
      </c>
      <c r="X23" s="29" t="str">
        <f t="shared" si="6"/>
        <v/>
      </c>
      <c r="Y23" s="28" t="str">
        <f t="shared" si="7"/>
        <v/>
      </c>
      <c r="Z23" s="28" t="str">
        <f t="shared" si="8"/>
        <v/>
      </c>
      <c r="AA23" s="28" t="str">
        <f t="shared" si="9"/>
        <v/>
      </c>
      <c r="AB23" s="28" t="str">
        <f t="shared" si="10"/>
        <v/>
      </c>
      <c r="AC23" s="30" t="str">
        <f t="shared" si="11"/>
        <v/>
      </c>
      <c r="AD23" s="30" t="str">
        <f t="shared" si="12"/>
        <v/>
      </c>
      <c r="AE23" s="30" t="str">
        <f t="shared" si="13"/>
        <v/>
      </c>
      <c r="AF23" s="30" t="str">
        <f t="shared" si="14"/>
        <v/>
      </c>
    </row>
    <row r="24" spans="1:32" x14ac:dyDescent="0.25">
      <c r="A24" s="22" t="str">
        <v/>
      </c>
      <c r="B24" s="22" t="str">
        <v/>
      </c>
      <c r="C24" s="23" t="str">
        <v/>
      </c>
      <c r="D24" s="24" t="str">
        <v/>
      </c>
      <c r="E24" s="24" t="str">
        <v/>
      </c>
      <c r="F24" s="24" t="str">
        <v/>
      </c>
      <c r="G24" s="24" t="str">
        <v/>
      </c>
      <c r="H24" s="24" t="str">
        <v/>
      </c>
      <c r="I24" s="25" t="str">
        <v/>
      </c>
      <c r="J24" s="25" t="str">
        <v/>
      </c>
      <c r="K24" s="25" t="str">
        <v/>
      </c>
      <c r="L24" s="25" t="str">
        <v/>
      </c>
      <c r="M24" s="25" t="str">
        <v/>
      </c>
      <c r="N24" s="25" t="str">
        <v/>
      </c>
      <c r="O24" s="26" t="str">
        <v/>
      </c>
      <c r="P24" s="26" t="str">
        <v/>
      </c>
      <c r="Q24" s="26" t="str">
        <v/>
      </c>
      <c r="R24" s="26" t="str">
        <v/>
      </c>
      <c r="S24" s="26" t="str">
        <v/>
      </c>
      <c r="T24" s="26" t="str">
        <v/>
      </c>
      <c r="U24" s="29" t="str">
        <f t="shared" si="3"/>
        <v/>
      </c>
      <c r="V24" s="29" t="str">
        <f t="shared" si="4"/>
        <v/>
      </c>
      <c r="W24" s="29" t="str">
        <f t="shared" si="5"/>
        <v/>
      </c>
      <c r="X24" s="29" t="str">
        <f t="shared" si="6"/>
        <v/>
      </c>
      <c r="Y24" s="28" t="str">
        <f t="shared" si="7"/>
        <v/>
      </c>
      <c r="Z24" s="28" t="str">
        <f t="shared" si="8"/>
        <v/>
      </c>
      <c r="AA24" s="28" t="str">
        <f t="shared" si="9"/>
        <v/>
      </c>
      <c r="AB24" s="28" t="str">
        <f t="shared" si="10"/>
        <v/>
      </c>
      <c r="AC24" s="30" t="str">
        <f t="shared" si="11"/>
        <v/>
      </c>
      <c r="AD24" s="30" t="str">
        <f t="shared" si="12"/>
        <v/>
      </c>
      <c r="AE24" s="30" t="str">
        <f t="shared" si="13"/>
        <v/>
      </c>
      <c r="AF24" s="30" t="str">
        <f t="shared" si="14"/>
        <v/>
      </c>
    </row>
    <row r="25" spans="1:32" x14ac:dyDescent="0.25">
      <c r="A25" s="22" t="str">
        <v/>
      </c>
      <c r="B25" s="22" t="str">
        <v/>
      </c>
      <c r="C25" s="23" t="str">
        <v/>
      </c>
      <c r="D25" s="24" t="str">
        <v/>
      </c>
      <c r="E25" s="24" t="str">
        <v/>
      </c>
      <c r="F25" s="24" t="str">
        <v/>
      </c>
      <c r="G25" s="24" t="str">
        <v/>
      </c>
      <c r="H25" s="24" t="str">
        <v/>
      </c>
      <c r="I25" s="25" t="str">
        <v/>
      </c>
      <c r="J25" s="25" t="str">
        <v/>
      </c>
      <c r="K25" s="25" t="str">
        <v/>
      </c>
      <c r="L25" s="25" t="str">
        <v/>
      </c>
      <c r="M25" s="25" t="str">
        <v/>
      </c>
      <c r="N25" s="25" t="str">
        <v/>
      </c>
      <c r="O25" s="26" t="str">
        <v/>
      </c>
      <c r="P25" s="26" t="str">
        <v/>
      </c>
      <c r="Q25" s="26" t="str">
        <v/>
      </c>
      <c r="R25" s="26" t="str">
        <v/>
      </c>
      <c r="S25" s="26" t="str">
        <v/>
      </c>
      <c r="T25" s="26" t="str">
        <v/>
      </c>
      <c r="U25" s="29" t="str">
        <f t="shared" si="3"/>
        <v/>
      </c>
      <c r="V25" s="29" t="str">
        <f t="shared" si="4"/>
        <v/>
      </c>
      <c r="W25" s="29" t="str">
        <f t="shared" si="5"/>
        <v/>
      </c>
      <c r="X25" s="29" t="str">
        <f t="shared" si="6"/>
        <v/>
      </c>
      <c r="Y25" s="28" t="str">
        <f t="shared" si="7"/>
        <v/>
      </c>
      <c r="Z25" s="28" t="str">
        <f t="shared" si="8"/>
        <v/>
      </c>
      <c r="AA25" s="28" t="str">
        <f t="shared" si="9"/>
        <v/>
      </c>
      <c r="AB25" s="28" t="str">
        <f t="shared" si="10"/>
        <v/>
      </c>
      <c r="AC25" s="30" t="str">
        <f t="shared" si="11"/>
        <v/>
      </c>
      <c r="AD25" s="30" t="str">
        <f t="shared" si="12"/>
        <v/>
      </c>
      <c r="AE25" s="30" t="str">
        <f t="shared" si="13"/>
        <v/>
      </c>
      <c r="AF25" s="30" t="str">
        <f t="shared" si="14"/>
        <v/>
      </c>
    </row>
    <row r="26" spans="1:32" x14ac:dyDescent="0.25">
      <c r="A26" s="22" t="str">
        <v/>
      </c>
      <c r="B26" s="22" t="str">
        <v/>
      </c>
      <c r="C26" s="23" t="str">
        <v/>
      </c>
      <c r="D26" s="24" t="str">
        <v/>
      </c>
      <c r="E26" s="24" t="str">
        <v/>
      </c>
      <c r="F26" s="24" t="str">
        <v/>
      </c>
      <c r="G26" s="24" t="str">
        <v/>
      </c>
      <c r="H26" s="24" t="str">
        <v/>
      </c>
      <c r="I26" s="25" t="str">
        <v/>
      </c>
      <c r="J26" s="25" t="str">
        <v/>
      </c>
      <c r="K26" s="25" t="str">
        <v/>
      </c>
      <c r="L26" s="25" t="str">
        <v/>
      </c>
      <c r="M26" s="25" t="str">
        <v/>
      </c>
      <c r="N26" s="25" t="str">
        <v/>
      </c>
      <c r="O26" s="26" t="str">
        <v/>
      </c>
      <c r="P26" s="26" t="str">
        <v/>
      </c>
      <c r="Q26" s="26" t="str">
        <v/>
      </c>
      <c r="R26" s="26" t="str">
        <v/>
      </c>
      <c r="S26" s="26" t="str">
        <v/>
      </c>
      <c r="T26" s="26" t="str">
        <v/>
      </c>
      <c r="U26" s="29" t="str">
        <f t="shared" si="3"/>
        <v/>
      </c>
      <c r="V26" s="29" t="str">
        <f t="shared" si="4"/>
        <v/>
      </c>
      <c r="W26" s="29" t="str">
        <f t="shared" si="5"/>
        <v/>
      </c>
      <c r="X26" s="29" t="str">
        <f t="shared" si="6"/>
        <v/>
      </c>
      <c r="Y26" s="28" t="str">
        <f t="shared" si="7"/>
        <v/>
      </c>
      <c r="Z26" s="28" t="str">
        <f t="shared" si="8"/>
        <v/>
      </c>
      <c r="AA26" s="28" t="str">
        <f t="shared" si="9"/>
        <v/>
      </c>
      <c r="AB26" s="28" t="str">
        <f t="shared" si="10"/>
        <v/>
      </c>
      <c r="AC26" s="30" t="str">
        <f t="shared" si="11"/>
        <v/>
      </c>
      <c r="AD26" s="30" t="str">
        <f t="shared" si="12"/>
        <v/>
      </c>
      <c r="AE26" s="30" t="str">
        <f t="shared" si="13"/>
        <v/>
      </c>
      <c r="AF26" s="30" t="str">
        <f t="shared" si="14"/>
        <v/>
      </c>
    </row>
    <row r="27" spans="1:32" x14ac:dyDescent="0.25">
      <c r="A27" s="22" t="str">
        <v/>
      </c>
      <c r="B27" s="22" t="str">
        <v/>
      </c>
      <c r="C27" s="23" t="str">
        <v/>
      </c>
      <c r="D27" s="24" t="str">
        <v/>
      </c>
      <c r="E27" s="24" t="str">
        <v/>
      </c>
      <c r="F27" s="24" t="str">
        <v/>
      </c>
      <c r="G27" s="24" t="str">
        <v/>
      </c>
      <c r="H27" s="24" t="str">
        <v/>
      </c>
      <c r="I27" s="25" t="str">
        <v/>
      </c>
      <c r="J27" s="25" t="str">
        <v/>
      </c>
      <c r="K27" s="25" t="str">
        <v/>
      </c>
      <c r="L27" s="25" t="str">
        <v/>
      </c>
      <c r="M27" s="25" t="str">
        <v/>
      </c>
      <c r="N27" s="25" t="str">
        <v/>
      </c>
      <c r="O27" s="26" t="str">
        <v/>
      </c>
      <c r="P27" s="26" t="str">
        <v/>
      </c>
      <c r="Q27" s="26" t="str">
        <v/>
      </c>
      <c r="R27" s="26" t="str">
        <v/>
      </c>
      <c r="S27" s="26" t="str">
        <v/>
      </c>
      <c r="T27" s="26" t="str">
        <v/>
      </c>
      <c r="U27" s="29" t="str">
        <f t="shared" si="3"/>
        <v/>
      </c>
      <c r="V27" s="29" t="str">
        <f t="shared" si="4"/>
        <v/>
      </c>
      <c r="W27" s="29" t="str">
        <f t="shared" si="5"/>
        <v/>
      </c>
      <c r="X27" s="29" t="str">
        <f t="shared" si="6"/>
        <v/>
      </c>
      <c r="Y27" s="28" t="str">
        <f t="shared" si="7"/>
        <v/>
      </c>
      <c r="Z27" s="28" t="str">
        <f t="shared" si="8"/>
        <v/>
      </c>
      <c r="AA27" s="28" t="str">
        <f t="shared" si="9"/>
        <v/>
      </c>
      <c r="AB27" s="28" t="str">
        <f t="shared" si="10"/>
        <v/>
      </c>
      <c r="AC27" s="30" t="str">
        <f t="shared" si="11"/>
        <v/>
      </c>
      <c r="AD27" s="30" t="str">
        <f t="shared" si="12"/>
        <v/>
      </c>
      <c r="AE27" s="30" t="str">
        <f t="shared" si="13"/>
        <v/>
      </c>
      <c r="AF27" s="30" t="str">
        <f t="shared" si="14"/>
        <v/>
      </c>
    </row>
    <row r="28" spans="1:32" x14ac:dyDescent="0.25">
      <c r="A28" s="22" t="str">
        <v/>
      </c>
      <c r="B28" s="22" t="str">
        <v/>
      </c>
      <c r="C28" s="23" t="str">
        <v/>
      </c>
      <c r="D28" s="24" t="str">
        <v/>
      </c>
      <c r="E28" s="24" t="str">
        <v/>
      </c>
      <c r="F28" s="24" t="str">
        <v/>
      </c>
      <c r="G28" s="24" t="str">
        <v/>
      </c>
      <c r="H28" s="24" t="str">
        <v/>
      </c>
      <c r="I28" s="25" t="str">
        <v/>
      </c>
      <c r="J28" s="25" t="str">
        <v/>
      </c>
      <c r="K28" s="25" t="str">
        <v/>
      </c>
      <c r="L28" s="25" t="str">
        <v/>
      </c>
      <c r="M28" s="25" t="str">
        <v/>
      </c>
      <c r="N28" s="25" t="str">
        <v/>
      </c>
      <c r="O28" s="26" t="str">
        <v/>
      </c>
      <c r="P28" s="26" t="str">
        <v/>
      </c>
      <c r="Q28" s="26" t="str">
        <v/>
      </c>
      <c r="R28" s="26" t="str">
        <v/>
      </c>
      <c r="S28" s="26" t="str">
        <v/>
      </c>
      <c r="T28" s="26" t="str">
        <v/>
      </c>
      <c r="U28" s="29" t="str">
        <f t="shared" si="3"/>
        <v/>
      </c>
      <c r="V28" s="29" t="str">
        <f t="shared" si="4"/>
        <v/>
      </c>
      <c r="W28" s="29" t="str">
        <f t="shared" si="5"/>
        <v/>
      </c>
      <c r="X28" s="29" t="str">
        <f t="shared" si="6"/>
        <v/>
      </c>
      <c r="Y28" s="28" t="str">
        <f t="shared" si="7"/>
        <v/>
      </c>
      <c r="Z28" s="28" t="str">
        <f t="shared" si="8"/>
        <v/>
      </c>
      <c r="AA28" s="28" t="str">
        <f t="shared" si="9"/>
        <v/>
      </c>
      <c r="AB28" s="28" t="str">
        <f t="shared" si="10"/>
        <v/>
      </c>
      <c r="AC28" s="30" t="str">
        <f t="shared" si="11"/>
        <v/>
      </c>
      <c r="AD28" s="30" t="str">
        <f t="shared" si="12"/>
        <v/>
      </c>
      <c r="AE28" s="30" t="str">
        <f t="shared" si="13"/>
        <v/>
      </c>
      <c r="AF28" s="30" t="str">
        <f t="shared" si="14"/>
        <v/>
      </c>
    </row>
    <row r="29" spans="1:32" x14ac:dyDescent="0.25">
      <c r="A29" s="22" t="str">
        <v/>
      </c>
      <c r="B29" s="22" t="str">
        <v/>
      </c>
      <c r="C29" s="23" t="str">
        <v/>
      </c>
      <c r="D29" s="24" t="str">
        <v/>
      </c>
      <c r="E29" s="24" t="str">
        <v/>
      </c>
      <c r="F29" s="24" t="str">
        <v/>
      </c>
      <c r="G29" s="24" t="str">
        <v/>
      </c>
      <c r="H29" s="24" t="str">
        <v/>
      </c>
      <c r="I29" s="25" t="str">
        <v/>
      </c>
      <c r="J29" s="25" t="str">
        <v/>
      </c>
      <c r="K29" s="25" t="str">
        <v/>
      </c>
      <c r="L29" s="25" t="str">
        <v/>
      </c>
      <c r="M29" s="25" t="str">
        <v/>
      </c>
      <c r="N29" s="25" t="str">
        <v/>
      </c>
      <c r="O29" s="26" t="str">
        <v/>
      </c>
      <c r="P29" s="26" t="str">
        <v/>
      </c>
      <c r="Q29" s="26" t="str">
        <v/>
      </c>
      <c r="R29" s="26" t="str">
        <v/>
      </c>
      <c r="S29" s="26" t="str">
        <v/>
      </c>
      <c r="T29" s="26" t="str">
        <v/>
      </c>
      <c r="U29" s="29" t="str">
        <f t="shared" si="3"/>
        <v/>
      </c>
      <c r="V29" s="29" t="str">
        <f t="shared" si="4"/>
        <v/>
      </c>
      <c r="W29" s="29" t="str">
        <f t="shared" si="5"/>
        <v/>
      </c>
      <c r="X29" s="29" t="str">
        <f t="shared" si="6"/>
        <v/>
      </c>
      <c r="Y29" s="28" t="str">
        <f t="shared" si="7"/>
        <v/>
      </c>
      <c r="Z29" s="28" t="str">
        <f t="shared" si="8"/>
        <v/>
      </c>
      <c r="AA29" s="28" t="str">
        <f t="shared" si="9"/>
        <v/>
      </c>
      <c r="AB29" s="28" t="str">
        <f t="shared" si="10"/>
        <v/>
      </c>
      <c r="AC29" s="30" t="str">
        <f t="shared" si="11"/>
        <v/>
      </c>
      <c r="AD29" s="30" t="str">
        <f t="shared" si="12"/>
        <v/>
      </c>
      <c r="AE29" s="30" t="str">
        <f t="shared" si="13"/>
        <v/>
      </c>
      <c r="AF29" s="30" t="str">
        <f t="shared" si="14"/>
        <v/>
      </c>
    </row>
    <row r="30" spans="1:32" x14ac:dyDescent="0.25">
      <c r="A30" s="22" t="str">
        <v/>
      </c>
      <c r="B30" s="22" t="str">
        <v/>
      </c>
      <c r="C30" s="23" t="str">
        <v/>
      </c>
      <c r="D30" s="24" t="str">
        <v/>
      </c>
      <c r="E30" s="24" t="str">
        <v/>
      </c>
      <c r="F30" s="24" t="str">
        <v/>
      </c>
      <c r="G30" s="24" t="str">
        <v/>
      </c>
      <c r="H30" s="24" t="str">
        <v/>
      </c>
      <c r="I30" s="25" t="str">
        <v/>
      </c>
      <c r="J30" s="25" t="str">
        <v/>
      </c>
      <c r="K30" s="25" t="str">
        <v/>
      </c>
      <c r="L30" s="25" t="str">
        <v/>
      </c>
      <c r="M30" s="25" t="str">
        <v/>
      </c>
      <c r="N30" s="25" t="str">
        <v/>
      </c>
      <c r="O30" s="26" t="str">
        <v/>
      </c>
      <c r="P30" s="26" t="str">
        <v/>
      </c>
      <c r="Q30" s="26" t="str">
        <v/>
      </c>
      <c r="R30" s="26" t="str">
        <v/>
      </c>
      <c r="S30" s="26" t="str">
        <v/>
      </c>
      <c r="T30" s="26" t="str">
        <v/>
      </c>
      <c r="U30" s="29" t="str">
        <f t="shared" si="3"/>
        <v/>
      </c>
      <c r="V30" s="29" t="str">
        <f t="shared" si="4"/>
        <v/>
      </c>
      <c r="W30" s="29" t="str">
        <f t="shared" si="5"/>
        <v/>
      </c>
      <c r="X30" s="29" t="str">
        <f t="shared" si="6"/>
        <v/>
      </c>
      <c r="Y30" s="28" t="str">
        <f t="shared" si="7"/>
        <v/>
      </c>
      <c r="Z30" s="28" t="str">
        <f t="shared" si="8"/>
        <v/>
      </c>
      <c r="AA30" s="28" t="str">
        <f t="shared" si="9"/>
        <v/>
      </c>
      <c r="AB30" s="28" t="str">
        <f t="shared" si="10"/>
        <v/>
      </c>
      <c r="AC30" s="30" t="str">
        <f t="shared" si="11"/>
        <v/>
      </c>
      <c r="AD30" s="30" t="str">
        <f t="shared" si="12"/>
        <v/>
      </c>
      <c r="AE30" s="30" t="str">
        <f t="shared" si="13"/>
        <v/>
      </c>
      <c r="AF30" s="30" t="str">
        <f t="shared" si="14"/>
        <v/>
      </c>
    </row>
    <row r="31" spans="1:32" x14ac:dyDescent="0.25">
      <c r="A31" s="22" t="str">
        <v/>
      </c>
      <c r="B31" s="22" t="str">
        <v/>
      </c>
      <c r="C31" s="23" t="str">
        <v/>
      </c>
      <c r="D31" s="24" t="str">
        <v/>
      </c>
      <c r="E31" s="24" t="str">
        <v/>
      </c>
      <c r="F31" s="24" t="str">
        <v/>
      </c>
      <c r="G31" s="24" t="str">
        <v/>
      </c>
      <c r="H31" s="24" t="str">
        <v/>
      </c>
      <c r="I31" s="25" t="str">
        <v/>
      </c>
      <c r="J31" s="25" t="str">
        <v/>
      </c>
      <c r="K31" s="25" t="str">
        <v/>
      </c>
      <c r="L31" s="25" t="str">
        <v/>
      </c>
      <c r="M31" s="25" t="str">
        <v/>
      </c>
      <c r="N31" s="25" t="str">
        <v/>
      </c>
      <c r="O31" s="26" t="str">
        <v/>
      </c>
      <c r="P31" s="26" t="str">
        <v/>
      </c>
      <c r="Q31" s="26" t="str">
        <v/>
      </c>
      <c r="R31" s="26" t="str">
        <v/>
      </c>
      <c r="S31" s="26" t="str">
        <v/>
      </c>
      <c r="T31" s="26" t="str">
        <v/>
      </c>
      <c r="U31" s="29" t="str">
        <f t="shared" si="3"/>
        <v/>
      </c>
      <c r="V31" s="29" t="str">
        <f t="shared" si="4"/>
        <v/>
      </c>
      <c r="W31" s="29" t="str">
        <f t="shared" si="5"/>
        <v/>
      </c>
      <c r="X31" s="29" t="str">
        <f t="shared" si="6"/>
        <v/>
      </c>
      <c r="Y31" s="28" t="str">
        <f t="shared" si="7"/>
        <v/>
      </c>
      <c r="Z31" s="28" t="str">
        <f t="shared" si="8"/>
        <v/>
      </c>
      <c r="AA31" s="28" t="str">
        <f t="shared" si="9"/>
        <v/>
      </c>
      <c r="AB31" s="28" t="str">
        <f t="shared" si="10"/>
        <v/>
      </c>
      <c r="AC31" s="30" t="str">
        <f t="shared" si="11"/>
        <v/>
      </c>
      <c r="AD31" s="30" t="str">
        <f t="shared" si="12"/>
        <v/>
      </c>
      <c r="AE31" s="30" t="str">
        <f t="shared" si="13"/>
        <v/>
      </c>
      <c r="AF31" s="30" t="str">
        <f t="shared" si="14"/>
        <v/>
      </c>
    </row>
    <row r="32" spans="1:32" x14ac:dyDescent="0.25">
      <c r="A32" s="22" t="str">
        <v/>
      </c>
      <c r="B32" s="22" t="str">
        <v/>
      </c>
      <c r="C32" s="23" t="str">
        <v/>
      </c>
      <c r="D32" s="24" t="str">
        <v/>
      </c>
      <c r="E32" s="24" t="str">
        <v/>
      </c>
      <c r="F32" s="24" t="str">
        <v/>
      </c>
      <c r="G32" s="24" t="str">
        <v/>
      </c>
      <c r="H32" s="24" t="str">
        <v/>
      </c>
      <c r="I32" s="25" t="str">
        <v/>
      </c>
      <c r="J32" s="25" t="str">
        <v/>
      </c>
      <c r="K32" s="25" t="str">
        <v/>
      </c>
      <c r="L32" s="25" t="str">
        <v/>
      </c>
      <c r="M32" s="25" t="str">
        <v/>
      </c>
      <c r="N32" s="25" t="str">
        <v/>
      </c>
      <c r="O32" s="26" t="str">
        <v/>
      </c>
      <c r="P32" s="26" t="str">
        <v/>
      </c>
      <c r="Q32" s="26" t="str">
        <v/>
      </c>
      <c r="R32" s="26" t="str">
        <v/>
      </c>
      <c r="S32" s="26" t="str">
        <v/>
      </c>
      <c r="T32" s="26" t="str">
        <v/>
      </c>
      <c r="U32" s="29" t="str">
        <f t="shared" si="3"/>
        <v/>
      </c>
      <c r="V32" s="29" t="str">
        <f t="shared" si="4"/>
        <v/>
      </c>
      <c r="W32" s="29" t="str">
        <f t="shared" si="5"/>
        <v/>
      </c>
      <c r="X32" s="29" t="str">
        <f t="shared" si="6"/>
        <v/>
      </c>
      <c r="Y32" s="28" t="str">
        <f t="shared" si="7"/>
        <v/>
      </c>
      <c r="Z32" s="28" t="str">
        <f t="shared" si="8"/>
        <v/>
      </c>
      <c r="AA32" s="28" t="str">
        <f t="shared" si="9"/>
        <v/>
      </c>
      <c r="AB32" s="28" t="str">
        <f t="shared" si="10"/>
        <v/>
      </c>
      <c r="AC32" s="30" t="str">
        <f t="shared" si="11"/>
        <v/>
      </c>
      <c r="AD32" s="30" t="str">
        <f t="shared" si="12"/>
        <v/>
      </c>
      <c r="AE32" s="30" t="str">
        <f t="shared" si="13"/>
        <v/>
      </c>
      <c r="AF32" s="30" t="str">
        <f t="shared" si="14"/>
        <v/>
      </c>
    </row>
    <row r="33" ht="15" customHeight="1" x14ac:dyDescent="0.25"/>
  </sheetData>
  <sheetProtection algorithmName="SHA-512" hashValue="F1506Dqem7q8293hd0P2j+IZ78iUburT1o5assCn5OJCc34jK8QDc6L6qmAM5o0t+m+28zGNEY6cYj28VnCe/Q==" saltValue="YRd5zri5WfAuoXoAZ6CdPw==" spinCount="100000" sheet="1" objects="1" scenarios="1"/>
  <mergeCells count="8">
    <mergeCell ref="AC1:AF1"/>
    <mergeCell ref="U1:X1"/>
    <mergeCell ref="C1:H1"/>
    <mergeCell ref="A1:A2"/>
    <mergeCell ref="I1:N1"/>
    <mergeCell ref="O1:T1"/>
    <mergeCell ref="B1:B2"/>
    <mergeCell ref="Y1:A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5" workbookViewId="0">
      <selection activeCell="C16" sqref="C16"/>
    </sheetView>
  </sheetViews>
  <sheetFormatPr defaultColWidth="9.140625" defaultRowHeight="15" x14ac:dyDescent="0.25"/>
  <cols>
    <col min="1" max="2" width="10" customWidth="1"/>
    <col min="3" max="3" width="12.85546875" customWidth="1"/>
    <col min="4" max="4" width="15" customWidth="1"/>
    <col min="8" max="8" width="23.140625" customWidth="1"/>
  </cols>
  <sheetData>
    <row r="1" spans="1:12" ht="15" customHeight="1" x14ac:dyDescent="0.25">
      <c r="A1" s="102" t="s">
        <v>5</v>
      </c>
      <c r="B1" s="102" t="s">
        <v>0</v>
      </c>
      <c r="C1" s="101" t="s">
        <v>48</v>
      </c>
      <c r="D1" s="101"/>
      <c r="H1" s="104" t="s">
        <v>51</v>
      </c>
      <c r="I1" s="104" t="s">
        <v>52</v>
      </c>
      <c r="J1" s="104" t="s">
        <v>53</v>
      </c>
      <c r="K1" s="104" t="s">
        <v>54</v>
      </c>
      <c r="L1" s="104" t="s">
        <v>55</v>
      </c>
    </row>
    <row r="2" spans="1:12" x14ac:dyDescent="0.25">
      <c r="A2" s="102"/>
      <c r="B2" s="102"/>
      <c r="C2" s="8" t="s">
        <v>49</v>
      </c>
      <c r="D2" s="8" t="s">
        <v>50</v>
      </c>
      <c r="H2" s="104"/>
      <c r="I2" s="104"/>
      <c r="J2" s="104"/>
      <c r="K2" s="104"/>
      <c r="L2" s="104"/>
    </row>
    <row r="3" spans="1:12" x14ac:dyDescent="0.25">
      <c r="A3" s="11" cm="1">
        <f t="array" ref="A3:A32">TRANSPOSE(Call!E2:AH2)</f>
        <v>1</v>
      </c>
      <c r="B3" s="11" t="str" cm="1">
        <f t="array" ref="B3:B32">TRANSPOSE(Call!E1:AH1)</f>
        <v>в</v>
      </c>
      <c r="C3" s="12">
        <f>+IF('Задачи - отговори'!B3='Задачи - отговори'!U$2,'Задачи - отговори'!U3,IF('Задачи - отговори'!B3='Задачи - отговори'!V$2,'Задачи - отговори'!V3,IF('Задачи - отговори'!B3='Задачи - отговори'!W$2,'Задачи - отговори'!W3,'Задачи - отговори'!X3)))</f>
        <v>0.65517241379310343</v>
      </c>
      <c r="D3" s="13" t="str">
        <f>IF(C3="","",IF(C3&lt;=J$7,H$7,IF(C3&lt;=J$6,H$6,IF(C3&lt;=J$5,H$5,IF(C3&lt;=J$4,H$4,H$3)))))</f>
        <v>Оптимална</v>
      </c>
      <c r="H3" s="14" t="s">
        <v>56</v>
      </c>
      <c r="I3" s="15">
        <v>0.86</v>
      </c>
      <c r="J3" s="16">
        <v>1</v>
      </c>
      <c r="K3" s="17">
        <f>COUNTIF(D$3:D$32,H3)</f>
        <v>4</v>
      </c>
      <c r="L3" s="18">
        <f>+K3/K$8</f>
        <v>0.25</v>
      </c>
    </row>
    <row r="4" spans="1:12" x14ac:dyDescent="0.25">
      <c r="A4" s="11">
        <v>2</v>
      </c>
      <c r="B4" s="11" t="str">
        <v>а</v>
      </c>
      <c r="C4" s="12">
        <f>+IF('Задачи - отговори'!B4='Задачи - отговори'!U$2,'Задачи - отговори'!U4,IF('Задачи - отговори'!B4='Задачи - отговори'!V$2,'Задачи - отговори'!V4,IF('Задачи - отговори'!B4='Задачи - отговори'!W$2,'Задачи - отговори'!W4,'Задачи - отговори'!X4)))</f>
        <v>0.51851851851851849</v>
      </c>
      <c r="D4" s="13" t="str">
        <f t="shared" ref="D4:D32" si="0">IF(C4="","",IF(C4&lt;=J$7,H$7,IF(C4&lt;=J$6,H$6,IF(C4&lt;=J$5,H$5,IF(C4&lt;=J$4,H$4,H$3)))))</f>
        <v>Оптимална</v>
      </c>
      <c r="H4" s="14" t="s">
        <v>57</v>
      </c>
      <c r="I4" s="15">
        <v>0.71</v>
      </c>
      <c r="J4" s="16">
        <v>0.85009999999999997</v>
      </c>
      <c r="K4" s="17">
        <f t="shared" ref="K4:K7" si="1">COUNTIF(D$3:D$32,H4)</f>
        <v>6</v>
      </c>
      <c r="L4" s="18">
        <f t="shared" ref="L4:L7" si="2">+K4/K$8</f>
        <v>0.375</v>
      </c>
    </row>
    <row r="5" spans="1:12" x14ac:dyDescent="0.25">
      <c r="A5" s="11">
        <v>3</v>
      </c>
      <c r="B5" s="11" t="str">
        <v>а</v>
      </c>
      <c r="C5" s="12">
        <f>+IF('Задачи - отговори'!B5='Задачи - отговори'!U$2,'Задачи - отговори'!U5,IF('Задачи - отговори'!B5='Задачи - отговори'!V$2,'Задачи - отговори'!V5,IF('Задачи - отговори'!B5='Задачи - отговори'!W$2,'Задачи - отговори'!W5,'Задачи - отговори'!X5)))</f>
        <v>0.10344827586206896</v>
      </c>
      <c r="D5" s="13" t="str">
        <f t="shared" si="0"/>
        <v>Много трудна</v>
      </c>
      <c r="H5" s="14" t="s">
        <v>58</v>
      </c>
      <c r="I5" s="15">
        <v>0.41</v>
      </c>
      <c r="J5" s="16">
        <v>0.70099999999999996</v>
      </c>
      <c r="K5" s="17">
        <f t="shared" si="1"/>
        <v>2</v>
      </c>
      <c r="L5" s="18">
        <f t="shared" si="2"/>
        <v>0.125</v>
      </c>
    </row>
    <row r="6" spans="1:12" x14ac:dyDescent="0.25">
      <c r="A6" s="11">
        <v>4</v>
      </c>
      <c r="B6" s="11" t="str">
        <v>в</v>
      </c>
      <c r="C6" s="12">
        <f>+IF('Задачи - отговори'!B6='Задачи - отговори'!U$2,'Задачи - отговори'!U6,IF('Задачи - отговори'!B6='Задачи - отговори'!V$2,'Задачи - отговори'!V6,IF('Задачи - отговори'!B6='Задачи - отговори'!W$2,'Задачи - отговори'!W6,'Задачи - отговори'!X6)))</f>
        <v>0.73333333333333328</v>
      </c>
      <c r="D6" s="13" t="str">
        <f t="shared" si="0"/>
        <v>Лесна</v>
      </c>
      <c r="H6" s="14" t="s">
        <v>59</v>
      </c>
      <c r="I6" s="15">
        <v>0.26</v>
      </c>
      <c r="J6" s="16">
        <v>0.40100000000000002</v>
      </c>
      <c r="K6" s="17">
        <f t="shared" si="1"/>
        <v>0</v>
      </c>
      <c r="L6" s="18">
        <f t="shared" si="2"/>
        <v>0</v>
      </c>
    </row>
    <row r="7" spans="1:12" x14ac:dyDescent="0.25">
      <c r="A7" s="11">
        <v>5</v>
      </c>
      <c r="B7" s="11" t="str">
        <v>в</v>
      </c>
      <c r="C7" s="12">
        <f>+IF('Задачи - отговори'!B7='Задачи - отговори'!U$2,'Задачи - отговори'!U7,IF('Задачи - отговори'!B7='Задачи - отговори'!V$2,'Задачи - отговори'!V7,IF('Задачи - отговори'!B7='Задачи - отговори'!W$2,'Задачи - отговори'!W7,'Задачи - отговори'!X7)))</f>
        <v>0.83333333333333337</v>
      </c>
      <c r="D7" s="13" t="str">
        <f t="shared" si="0"/>
        <v>Лесна</v>
      </c>
      <c r="H7" s="14" t="s">
        <v>60</v>
      </c>
      <c r="I7" s="15">
        <v>0</v>
      </c>
      <c r="J7" s="16">
        <v>0.25009999999999999</v>
      </c>
      <c r="K7" s="17">
        <f t="shared" si="1"/>
        <v>4</v>
      </c>
      <c r="L7" s="18">
        <f t="shared" si="2"/>
        <v>0.25</v>
      </c>
    </row>
    <row r="8" spans="1:12" x14ac:dyDescent="0.25">
      <c r="A8" s="11">
        <v>6</v>
      </c>
      <c r="B8" s="11" t="str">
        <v>б</v>
      </c>
      <c r="C8" s="12">
        <f>+IF('Задачи - отговори'!B8='Задачи - отговори'!U$2,'Задачи - отговори'!U8,IF('Задачи - отговори'!B8='Задачи - отговори'!V$2,'Задачи - отговори'!V8,IF('Задачи - отговори'!B8='Задачи - отговори'!W$2,'Задачи - отговори'!W8,'Задачи - отговори'!X8)))</f>
        <v>0.82758620689655171</v>
      </c>
      <c r="D8" s="13" t="str">
        <f t="shared" si="0"/>
        <v>Лесна</v>
      </c>
      <c r="H8" s="19" t="s">
        <v>61</v>
      </c>
      <c r="I8" s="19"/>
      <c r="J8" s="19"/>
      <c r="K8" s="19">
        <f>+SUM(K3:K7)</f>
        <v>16</v>
      </c>
      <c r="L8" s="20">
        <f>+SUM(L3:L7)</f>
        <v>1</v>
      </c>
    </row>
    <row r="9" spans="1:12" x14ac:dyDescent="0.25">
      <c r="A9" s="11">
        <v>7</v>
      </c>
      <c r="B9" s="11" t="str">
        <v>г</v>
      </c>
      <c r="C9" s="12">
        <f>+IF('Задачи - отговори'!B9='Задачи - отговори'!U$2,'Задачи - отговори'!U9,IF('Задачи - отговори'!B9='Задачи - отговори'!V$2,'Задачи - отговори'!V9,IF('Задачи - отговори'!B9='Задачи - отговори'!W$2,'Задачи - отговори'!W9,'Задачи - отговори'!X9)))</f>
        <v>0.96666666666666667</v>
      </c>
      <c r="D9" s="13" t="str">
        <f t="shared" si="0"/>
        <v>Много лесна</v>
      </c>
    </row>
    <row r="10" spans="1:12" x14ac:dyDescent="0.25">
      <c r="A10" s="11">
        <v>8</v>
      </c>
      <c r="B10" s="11" t="str">
        <v>б</v>
      </c>
      <c r="C10" s="12">
        <f>+IF('Задачи - отговори'!B10='Задачи - отговори'!U$2,'Задачи - отговори'!U10,IF('Задачи - отговори'!B10='Задачи - отговори'!V$2,'Задачи - отговори'!V10,IF('Задачи - отговори'!B10='Задачи - отговори'!W$2,'Задачи - отговори'!W10,'Задачи - отговори'!X10)))</f>
        <v>0.7931034482758621</v>
      </c>
      <c r="D10" s="13" t="str">
        <f t="shared" si="0"/>
        <v>Лесна</v>
      </c>
      <c r="H10" s="14" t="s">
        <v>71</v>
      </c>
      <c r="I10" s="31">
        <f>AVERAGE(C3:C32)</f>
        <v>0.61691069147965694</v>
      </c>
    </row>
    <row r="11" spans="1:12" x14ac:dyDescent="0.25">
      <c r="A11" s="11">
        <v>9</v>
      </c>
      <c r="B11" s="11" t="str">
        <v>в</v>
      </c>
      <c r="C11" s="12">
        <f>+IF('Задачи - отговори'!B11='Задачи - отговори'!U$2,'Задачи - отговори'!U11,IF('Задачи - отговори'!B11='Задачи - отговори'!V$2,'Задачи - отговори'!V11,IF('Задачи - отговори'!B11='Задачи - отговори'!W$2,'Задачи - отговори'!W11,'Задачи - отговори'!X11)))</f>
        <v>0.8571428571428571</v>
      </c>
      <c r="D11" s="13" t="str">
        <f t="shared" si="0"/>
        <v>Много лесна</v>
      </c>
      <c r="H11" s="14" t="s">
        <v>72</v>
      </c>
      <c r="I11" s="31">
        <f>MIN(C3:C32)</f>
        <v>0</v>
      </c>
    </row>
    <row r="12" spans="1:12" x14ac:dyDescent="0.25">
      <c r="A12" s="11">
        <v>10</v>
      </c>
      <c r="B12" s="11" t="str">
        <v>б</v>
      </c>
      <c r="C12" s="12">
        <f>+IF('Задачи - отговори'!B12='Задачи - отговори'!U$2,'Задачи - отговори'!U12,IF('Задачи - отговори'!B12='Задачи - отговори'!V$2,'Задачи - отговори'!V12,IF('Задачи - отговори'!B12='Задачи - отговори'!W$2,'Задачи - отговори'!W12,'Задачи - отговори'!X12)))</f>
        <v>0.83333333333333337</v>
      </c>
      <c r="D12" s="13" t="str">
        <f t="shared" si="0"/>
        <v>Лесна</v>
      </c>
      <c r="H12" s="14" t="s">
        <v>73</v>
      </c>
      <c r="I12" s="31">
        <f>MAX(C3:C32)</f>
        <v>1</v>
      </c>
    </row>
    <row r="13" spans="1:12" x14ac:dyDescent="0.25">
      <c r="A13" s="11">
        <v>11</v>
      </c>
      <c r="B13" s="11" t="str">
        <v>а</v>
      </c>
      <c r="C13" s="12">
        <f>+IF('Задачи - отговори'!B13='Задачи - отговори'!U$2,'Задачи - отговори'!U13,IF('Задачи - отговори'!B13='Задачи - отговори'!V$2,'Задачи - отговори'!V13,IF('Задачи - отговори'!B13='Задачи - отговори'!W$2,'Задачи - отговори'!W13,'Задачи - отговори'!X13)))</f>
        <v>0.7857142857142857</v>
      </c>
      <c r="D13" s="13" t="str">
        <f t="shared" si="0"/>
        <v>Лесна</v>
      </c>
    </row>
    <row r="14" spans="1:12" x14ac:dyDescent="0.25">
      <c r="A14" s="11">
        <v>12</v>
      </c>
      <c r="B14" s="11" t="str">
        <v>б</v>
      </c>
      <c r="C14" s="12">
        <f>+IF('Задачи - отговори'!B14='Задачи - отговори'!U$2,'Задачи - отговори'!U14,IF('Задачи - отговори'!B14='Задачи - отговори'!V$2,'Задачи - отговори'!V14,IF('Задачи - отговори'!B14='Задачи - отговори'!W$2,'Задачи - отговори'!W14,'Задачи - отговори'!X14)))</f>
        <v>3.4482758620689655E-2</v>
      </c>
      <c r="D14" s="13" t="str">
        <f t="shared" si="0"/>
        <v>Много трудна</v>
      </c>
    </row>
    <row r="15" spans="1:12" x14ac:dyDescent="0.25">
      <c r="A15" s="11">
        <v>13</v>
      </c>
      <c r="B15" s="11" t="str">
        <v>г</v>
      </c>
      <c r="C15" s="12">
        <f>+IF('Задачи - отговори'!B15='Задачи - отговори'!U$2,'Задачи - отговори'!U15,IF('Задачи - отговори'!B15='Задачи - отговори'!V$2,'Задачи - отговори'!V15,IF('Задачи - отговори'!B15='Задачи - отговори'!W$2,'Задачи - отговори'!W15,'Задачи - отговори'!X15)))</f>
        <v>1</v>
      </c>
      <c r="D15" s="13" t="str">
        <f t="shared" si="0"/>
        <v>Много лесна</v>
      </c>
    </row>
    <row r="16" spans="1:12" x14ac:dyDescent="0.25">
      <c r="A16" s="11">
        <v>14</v>
      </c>
      <c r="B16" s="11" t="str">
        <v>б</v>
      </c>
      <c r="C16" s="12">
        <f>+IF('Задачи - отговори'!B16='Задачи - отговори'!U$2,'Задачи - отговори'!U16,IF('Задачи - отговори'!B16='Задачи - отговори'!V$2,'Задачи - отговори'!V16,IF('Задачи - отговори'!B16='Задачи - отговори'!W$2,'Задачи - отговори'!W16,'Задачи - отговори'!X16)))</f>
        <v>0</v>
      </c>
      <c r="D16" s="13" t="str">
        <f t="shared" si="0"/>
        <v>Много трудна</v>
      </c>
    </row>
    <row r="17" spans="1:4" x14ac:dyDescent="0.25">
      <c r="A17" s="11">
        <v>15</v>
      </c>
      <c r="B17" s="11" t="str">
        <v>в</v>
      </c>
      <c r="C17" s="12">
        <f>+IF('Задачи - отговори'!B17='Задачи - отговори'!U$2,'Задачи - отговори'!U17,IF('Задачи - отговори'!B17='Задачи - отговори'!V$2,'Задачи - отговори'!V17,IF('Задачи - отговори'!B17='Задачи - отговори'!W$2,'Задачи - отговори'!W17,'Задачи - отговори'!X17)))</f>
        <v>6.6666666666666666E-2</v>
      </c>
      <c r="D17" s="13" t="str">
        <f t="shared" si="0"/>
        <v>Много трудна</v>
      </c>
    </row>
    <row r="18" spans="1:4" x14ac:dyDescent="0.25">
      <c r="A18" s="11">
        <v>16</v>
      </c>
      <c r="B18" s="11" t="str">
        <v>в</v>
      </c>
      <c r="C18" s="12">
        <f>+IF('Задачи - отговори'!B18='Задачи - отговори'!U$2,'Задачи - отговори'!U18,IF('Задачи - отговори'!B18='Задачи - отговори'!V$2,'Задачи - отговори'!V18,IF('Задачи - отговори'!B18='Задачи - отговори'!W$2,'Задачи - отговори'!W18,'Задачи - отговори'!X18)))</f>
        <v>0.86206896551724133</v>
      </c>
      <c r="D18" s="13" t="str">
        <f t="shared" si="0"/>
        <v>Много лесна</v>
      </c>
    </row>
    <row r="19" spans="1:4" x14ac:dyDescent="0.25">
      <c r="A19" s="11" t="str">
        <v/>
      </c>
      <c r="B19" s="11" t="str">
        <v/>
      </c>
      <c r="C19" s="12" t="str">
        <f>+IF('Задачи - отговори'!B19='Задачи - отговори'!U$2,'Задачи - отговори'!U19,IF('Задачи - отговори'!B19='Задачи - отговори'!V$2,'Задачи - отговори'!V19,IF('Задачи - отговори'!B19='Задачи - отговори'!W$2,'Задачи - отговори'!W19,'Задачи - отговори'!X19)))</f>
        <v/>
      </c>
      <c r="D19" s="13" t="str">
        <f t="shared" si="0"/>
        <v/>
      </c>
    </row>
    <row r="20" spans="1:4" x14ac:dyDescent="0.25">
      <c r="A20" s="11" t="str">
        <v/>
      </c>
      <c r="B20" s="11" t="str">
        <v/>
      </c>
      <c r="C20" s="12" t="str">
        <f>+IF('Задачи - отговори'!B20='Задачи - отговори'!U$2,'Задачи - отговори'!U20,IF('Задачи - отговори'!B20='Задачи - отговори'!V$2,'Задачи - отговори'!V20,IF('Задачи - отговори'!B20='Задачи - отговори'!W$2,'Задачи - отговори'!W20,'Задачи - отговори'!X20)))</f>
        <v/>
      </c>
      <c r="D20" s="13" t="str">
        <f t="shared" si="0"/>
        <v/>
      </c>
    </row>
    <row r="21" spans="1:4" x14ac:dyDescent="0.25">
      <c r="A21" s="11" t="str">
        <v/>
      </c>
      <c r="B21" s="11" t="str">
        <v/>
      </c>
      <c r="C21" s="12" t="str">
        <f>+IF('Задачи - отговори'!B21='Задачи - отговори'!U$2,'Задачи - отговори'!U21,IF('Задачи - отговори'!B21='Задачи - отговори'!V$2,'Задачи - отговори'!V21,IF('Задачи - отговори'!B21='Задачи - отговори'!W$2,'Задачи - отговори'!W21,'Задачи - отговори'!X21)))</f>
        <v/>
      </c>
      <c r="D21" s="13" t="str">
        <f t="shared" si="0"/>
        <v/>
      </c>
    </row>
    <row r="22" spans="1:4" x14ac:dyDescent="0.25">
      <c r="A22" s="11" t="str">
        <v/>
      </c>
      <c r="B22" s="11" t="str">
        <v/>
      </c>
      <c r="C22" s="12" t="str">
        <f>+IF('Задачи - отговори'!B22='Задачи - отговори'!U$2,'Задачи - отговори'!U22,IF('Задачи - отговори'!B22='Задачи - отговори'!V$2,'Задачи - отговори'!V22,IF('Задачи - отговори'!B22='Задачи - отговори'!W$2,'Задачи - отговори'!W22,'Задачи - отговори'!X22)))</f>
        <v/>
      </c>
      <c r="D22" s="13" t="str">
        <f t="shared" si="0"/>
        <v/>
      </c>
    </row>
    <row r="23" spans="1:4" x14ac:dyDescent="0.25">
      <c r="A23" s="11" t="str">
        <v/>
      </c>
      <c r="B23" s="11" t="str">
        <v/>
      </c>
      <c r="C23" s="12" t="str">
        <f>+IF('Задачи - отговори'!B23='Задачи - отговори'!U$2,'Задачи - отговори'!U23,IF('Задачи - отговори'!B23='Задачи - отговори'!V$2,'Задачи - отговори'!V23,IF('Задачи - отговори'!B23='Задачи - отговори'!W$2,'Задачи - отговори'!W23,'Задачи - отговори'!X23)))</f>
        <v/>
      </c>
      <c r="D23" s="13" t="str">
        <f t="shared" si="0"/>
        <v/>
      </c>
    </row>
    <row r="24" spans="1:4" x14ac:dyDescent="0.25">
      <c r="A24" s="11" t="str">
        <v/>
      </c>
      <c r="B24" s="11" t="str">
        <v/>
      </c>
      <c r="C24" s="12" t="str">
        <f>+IF('Задачи - отговори'!B24='Задачи - отговори'!U$2,'Задачи - отговори'!U24,IF('Задачи - отговори'!B24='Задачи - отговори'!V$2,'Задачи - отговори'!V24,IF('Задачи - отговори'!B24='Задачи - отговори'!W$2,'Задачи - отговори'!W24,'Задачи - отговори'!X24)))</f>
        <v/>
      </c>
      <c r="D24" s="13" t="str">
        <f t="shared" si="0"/>
        <v/>
      </c>
    </row>
    <row r="25" spans="1:4" x14ac:dyDescent="0.25">
      <c r="A25" s="11" t="str">
        <v/>
      </c>
      <c r="B25" s="11" t="str">
        <v/>
      </c>
      <c r="C25" s="12" t="str">
        <f>+IF('Задачи - отговори'!B25='Задачи - отговори'!U$2,'Задачи - отговори'!U25,IF('Задачи - отговори'!B25='Задачи - отговори'!V$2,'Задачи - отговори'!V25,IF('Задачи - отговори'!B25='Задачи - отговори'!W$2,'Задачи - отговори'!W25,'Задачи - отговори'!X25)))</f>
        <v/>
      </c>
      <c r="D25" s="13" t="str">
        <f t="shared" si="0"/>
        <v/>
      </c>
    </row>
    <row r="26" spans="1:4" x14ac:dyDescent="0.25">
      <c r="A26" s="11" t="str">
        <v/>
      </c>
      <c r="B26" s="11" t="str">
        <v/>
      </c>
      <c r="C26" s="12" t="str">
        <f>+IF('Задачи - отговори'!B26='Задачи - отговори'!U$2,'Задачи - отговори'!U26,IF('Задачи - отговори'!B26='Задачи - отговори'!V$2,'Задачи - отговори'!V26,IF('Задачи - отговори'!B26='Задачи - отговори'!W$2,'Задачи - отговори'!W26,'Задачи - отговори'!X26)))</f>
        <v/>
      </c>
      <c r="D26" s="13" t="str">
        <f t="shared" si="0"/>
        <v/>
      </c>
    </row>
    <row r="27" spans="1:4" x14ac:dyDescent="0.25">
      <c r="A27" s="11" t="str">
        <v/>
      </c>
      <c r="B27" s="11" t="str">
        <v/>
      </c>
      <c r="C27" s="12" t="str">
        <f>+IF('Задачи - отговори'!B27='Задачи - отговори'!U$2,'Задачи - отговори'!U27,IF('Задачи - отговори'!B27='Задачи - отговори'!V$2,'Задачи - отговори'!V27,IF('Задачи - отговори'!B27='Задачи - отговори'!W$2,'Задачи - отговори'!W27,'Задачи - отговори'!X27)))</f>
        <v/>
      </c>
      <c r="D27" s="13" t="str">
        <f t="shared" si="0"/>
        <v/>
      </c>
    </row>
    <row r="28" spans="1:4" x14ac:dyDescent="0.25">
      <c r="A28" s="11" t="str">
        <v/>
      </c>
      <c r="B28" s="11" t="str">
        <v/>
      </c>
      <c r="C28" s="12" t="str">
        <f>+IF('Задачи - отговори'!B28='Задачи - отговори'!U$2,'Задачи - отговори'!U28,IF('Задачи - отговори'!B28='Задачи - отговори'!V$2,'Задачи - отговори'!V28,IF('Задачи - отговори'!B28='Задачи - отговори'!W$2,'Задачи - отговори'!W28,'Задачи - отговори'!X28)))</f>
        <v/>
      </c>
      <c r="D28" s="13" t="str">
        <f t="shared" si="0"/>
        <v/>
      </c>
    </row>
    <row r="29" spans="1:4" x14ac:dyDescent="0.25">
      <c r="A29" s="11" t="str">
        <v/>
      </c>
      <c r="B29" s="11" t="str">
        <v/>
      </c>
      <c r="C29" s="12" t="str">
        <f>+IF('Задачи - отговори'!B29='Задачи - отговори'!U$2,'Задачи - отговори'!U29,IF('Задачи - отговори'!B29='Задачи - отговори'!V$2,'Задачи - отговори'!V29,IF('Задачи - отговори'!B29='Задачи - отговори'!W$2,'Задачи - отговори'!W29,'Задачи - отговори'!X29)))</f>
        <v/>
      </c>
      <c r="D29" s="13" t="str">
        <f t="shared" si="0"/>
        <v/>
      </c>
    </row>
    <row r="30" spans="1:4" x14ac:dyDescent="0.25">
      <c r="A30" s="11" t="str">
        <v/>
      </c>
      <c r="B30" s="11" t="str">
        <v/>
      </c>
      <c r="C30" s="12" t="str">
        <f>+IF('Задачи - отговори'!B30='Задачи - отговори'!U$2,'Задачи - отговори'!U30,IF('Задачи - отговори'!B30='Задачи - отговори'!V$2,'Задачи - отговори'!V30,IF('Задачи - отговори'!B30='Задачи - отговори'!W$2,'Задачи - отговори'!W30,'Задачи - отговори'!X30)))</f>
        <v/>
      </c>
      <c r="D30" s="13" t="str">
        <f t="shared" si="0"/>
        <v/>
      </c>
    </row>
    <row r="31" spans="1:4" x14ac:dyDescent="0.25">
      <c r="A31" s="11" t="str">
        <v/>
      </c>
      <c r="B31" s="11" t="str">
        <v/>
      </c>
      <c r="C31" s="12" t="str">
        <f>+IF('Задачи - отговори'!B31='Задачи - отговори'!U$2,'Задачи - отговори'!U31,IF('Задачи - отговори'!B31='Задачи - отговори'!V$2,'Задачи - отговори'!V31,IF('Задачи - отговори'!B31='Задачи - отговори'!W$2,'Задачи - отговори'!W31,'Задачи - отговори'!X31)))</f>
        <v/>
      </c>
      <c r="D31" s="13" t="str">
        <f t="shared" si="0"/>
        <v/>
      </c>
    </row>
    <row r="32" spans="1:4" x14ac:dyDescent="0.25">
      <c r="A32" s="11" t="str">
        <v/>
      </c>
      <c r="B32" s="11" t="str">
        <v/>
      </c>
      <c r="C32" s="12" t="str">
        <f>+IF('Задачи - отговори'!B32='Задачи - отговори'!U$2,'Задачи - отговори'!U32,IF('Задачи - отговори'!B32='Задачи - отговори'!V$2,'Задачи - отговори'!V32,IF('Задачи - отговори'!B32='Задачи - отговори'!W$2,'Задачи - отговори'!W32,'Задачи - отговори'!X32)))</f>
        <v/>
      </c>
      <c r="D32" s="13" t="str">
        <f t="shared" si="0"/>
        <v/>
      </c>
    </row>
    <row r="33" ht="15" customHeight="1" x14ac:dyDescent="0.25"/>
  </sheetData>
  <sheetProtection algorithmName="SHA-512" hashValue="/gotgF1IT/j6XBALhNeLEVnJ3UbJfg3Amc+Ed1oD7BOhMUtWHuLnqhaXRDOc7luUjxlLb9kWl4agczkQKYxK3w==" saltValue="toHmEgmsxt9GflM1APLLNA==" spinCount="100000" sheet="1" objects="1" scenarios="1"/>
  <mergeCells count="8">
    <mergeCell ref="I1:I2"/>
    <mergeCell ref="J1:J2"/>
    <mergeCell ref="K1:K2"/>
    <mergeCell ref="L1:L2"/>
    <mergeCell ref="A1:A2"/>
    <mergeCell ref="B1:B2"/>
    <mergeCell ref="C1:D1"/>
    <mergeCell ref="H1:H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I8" sqref="I8"/>
    </sheetView>
  </sheetViews>
  <sheetFormatPr defaultColWidth="9.140625" defaultRowHeight="15" x14ac:dyDescent="0.25"/>
  <cols>
    <col min="1" max="4" width="10" customWidth="1"/>
    <col min="5" max="5" width="12.85546875" customWidth="1"/>
    <col min="6" max="6" width="15" customWidth="1"/>
    <col min="10" max="10" width="33.5703125" customWidth="1"/>
    <col min="15" max="15" width="45.42578125" customWidth="1"/>
  </cols>
  <sheetData>
    <row r="1" spans="1:15" ht="15" customHeight="1" x14ac:dyDescent="0.25">
      <c r="A1" s="102" t="s">
        <v>5</v>
      </c>
      <c r="B1" s="102" t="s">
        <v>0</v>
      </c>
      <c r="C1" s="106" t="s">
        <v>74</v>
      </c>
      <c r="D1" s="107"/>
      <c r="E1" s="107"/>
      <c r="F1" s="108"/>
      <c r="J1" s="104" t="s">
        <v>51</v>
      </c>
      <c r="K1" s="104" t="s">
        <v>52</v>
      </c>
      <c r="L1" s="104" t="s">
        <v>53</v>
      </c>
      <c r="M1" s="104" t="s">
        <v>54</v>
      </c>
      <c r="N1" s="104" t="s">
        <v>55</v>
      </c>
      <c r="O1" s="105" t="s">
        <v>50</v>
      </c>
    </row>
    <row r="2" spans="1:15" x14ac:dyDescent="0.25">
      <c r="A2" s="102"/>
      <c r="B2" s="102"/>
      <c r="C2" s="8" t="s">
        <v>75</v>
      </c>
      <c r="D2" s="8" t="s">
        <v>76</v>
      </c>
      <c r="E2" s="8" t="s">
        <v>49</v>
      </c>
      <c r="F2" s="8" t="s">
        <v>50</v>
      </c>
      <c r="J2" s="104"/>
      <c r="K2" s="104"/>
      <c r="L2" s="104"/>
      <c r="M2" s="104"/>
      <c r="N2" s="104"/>
      <c r="O2" s="105"/>
    </row>
    <row r="3" spans="1:15" x14ac:dyDescent="0.25">
      <c r="A3" s="11" cm="1">
        <f t="array" ref="A3:A32">TRANSPOSE(Call!E2:AH2)</f>
        <v>1</v>
      </c>
      <c r="B3" s="11" t="str" cm="1">
        <f t="array" ref="B3:B32">TRANSPOSE(Call!E1:AH1)</f>
        <v>в</v>
      </c>
      <c r="C3" s="12">
        <f>+IF('Задачи - отговори'!B3='Задачи - отговори'!U$2,'Задачи - отговори'!Y3,IF('Задачи - отговори'!B3='Задачи - отговори'!V$2,'Задачи - отговори'!Z3,IF('Задачи - отговори'!B3='Задачи - отговори'!W$2,'Задачи - отговори'!AA3,'Задачи - отговори'!AB3)))</f>
        <v>1</v>
      </c>
      <c r="D3" s="12">
        <f>+IF('Задачи - отговори'!B3='Задачи - отговори'!U$2,'Задачи - отговори'!AC3,IF('Задачи - отговори'!B3='Задачи - отговори'!V$2,'Задачи - отговори'!AD3,IF('Задачи - отговори'!B3='Задачи - отговори'!W$2,'Задачи - отговори'!AE3,'Задачи - отговори'!AF3)))</f>
        <v>0.625</v>
      </c>
      <c r="E3" s="12">
        <f>IF(A3="","",C3-D3)</f>
        <v>0.375</v>
      </c>
      <c r="F3" s="13" t="str">
        <f>IF(E3="","",IF(E3&lt;=L$7,J$7,IF(E3&lt;=L$6,J$6,IF(E3&lt;=L$5,J$5,IF(E3&lt;=L$4,J$4,J$3)))))</f>
        <v>Добра</v>
      </c>
      <c r="G3" s="36"/>
      <c r="J3" s="14" t="s">
        <v>77</v>
      </c>
      <c r="K3" s="15">
        <v>0.41</v>
      </c>
      <c r="L3" s="16">
        <v>1</v>
      </c>
      <c r="M3" s="17">
        <f>COUNTIF(F$3:F$32,J3)</f>
        <v>1</v>
      </c>
      <c r="N3" s="18">
        <f>+M3/M$8</f>
        <v>6.25E-2</v>
      </c>
      <c r="O3" s="17" t="s">
        <v>82</v>
      </c>
    </row>
    <row r="4" spans="1:15" x14ac:dyDescent="0.25">
      <c r="A4" s="11">
        <v>2</v>
      </c>
      <c r="B4" s="11" t="str">
        <v>а</v>
      </c>
      <c r="C4" s="12">
        <f>+IF('Задачи - отговори'!B4='Задачи - отговори'!U$2,'Задачи - отговори'!Y4,IF('Задачи - отговори'!B4='Задачи - отговори'!V$2,'Задачи - отговори'!Z4,IF('Задачи - отговори'!B4='Задачи - отговори'!W$2,'Задачи - отговори'!AA4,'Задачи - отговори'!AB4)))</f>
        <v>0.7142857142857143</v>
      </c>
      <c r="D4" s="12">
        <f>+IF('Задачи - отговори'!B4='Задачи - отговори'!U$2,'Задачи - отговори'!AC4,IF('Задачи - отговори'!B4='Задачи - отговори'!V$2,'Задачи - отговори'!AD4,IF('Задачи - отговори'!B4='Задачи - отговори'!W$2,'Задачи - отговори'!AE4,'Задачи - отговори'!AF4)))</f>
        <v>0.42857142857142855</v>
      </c>
      <c r="E4" s="12">
        <f t="shared" ref="E4:E32" si="0">IF(A4="","",C4-D4)</f>
        <v>0.28571428571428575</v>
      </c>
      <c r="F4" s="13" t="str">
        <f t="shared" ref="F4:F32" si="1">IF(E4="","",IF(E4&lt;=L$7,J$7,IF(E4&lt;=L$6,J$6,IF(E4&lt;=L$5,J$5,IF(E4&lt;=L$4,J$4,J$3)))))</f>
        <v>Средна</v>
      </c>
      <c r="G4" s="36"/>
      <c r="J4" s="14" t="s">
        <v>78</v>
      </c>
      <c r="K4" s="15">
        <v>0.31</v>
      </c>
      <c r="L4" s="16">
        <v>0.40100000000000002</v>
      </c>
      <c r="M4" s="17">
        <f t="shared" ref="M4:M7" si="2">COUNTIF(F$3:F$32,J4)</f>
        <v>5</v>
      </c>
      <c r="N4" s="18">
        <f t="shared" ref="N4:N7" si="3">+M4/M$8</f>
        <v>0.3125</v>
      </c>
      <c r="O4" s="17" t="s">
        <v>83</v>
      </c>
    </row>
    <row r="5" spans="1:15" x14ac:dyDescent="0.25">
      <c r="A5" s="11">
        <v>3</v>
      </c>
      <c r="B5" s="11" t="str">
        <v>а</v>
      </c>
      <c r="C5" s="12">
        <f>+IF('Задачи - отговори'!B5='Задачи - отговори'!U$2,'Задачи - отговори'!Y5,IF('Задачи - отговори'!B5='Задачи - отговори'!V$2,'Задачи - отговори'!Z5,IF('Задачи - отговори'!B5='Задачи - отговори'!W$2,'Задачи - отговори'!AA5,'Задачи - отговори'!AB5)))</f>
        <v>0.2857142857142857</v>
      </c>
      <c r="D5" s="12">
        <f>+IF('Задачи - отговори'!B5='Задачи - отговори'!U$2,'Задачи - отговори'!AC5,IF('Задачи - отговори'!B5='Задачи - отговори'!V$2,'Задачи - отговори'!AD5,IF('Задачи - отговори'!B5='Задачи - отговори'!W$2,'Задачи - отговори'!AE5,'Задачи - отговори'!AF5)))</f>
        <v>0</v>
      </c>
      <c r="E5" s="12">
        <f t="shared" si="0"/>
        <v>0.2857142857142857</v>
      </c>
      <c r="F5" s="13" t="str">
        <f t="shared" si="1"/>
        <v>Средна</v>
      </c>
      <c r="G5" s="36"/>
      <c r="J5" s="14" t="s">
        <v>79</v>
      </c>
      <c r="K5" s="15">
        <v>0.21</v>
      </c>
      <c r="L5" s="16">
        <v>0.30099999999999999</v>
      </c>
      <c r="M5" s="17">
        <f t="shared" si="2"/>
        <v>4</v>
      </c>
      <c r="N5" s="18">
        <f t="shared" si="3"/>
        <v>0.25</v>
      </c>
      <c r="O5" s="17" t="s">
        <v>84</v>
      </c>
    </row>
    <row r="6" spans="1:15" x14ac:dyDescent="0.25">
      <c r="A6" s="11">
        <v>4</v>
      </c>
      <c r="B6" s="11" t="str">
        <v>в</v>
      </c>
      <c r="C6" s="12">
        <f>+IF('Задачи - отговори'!B6='Задачи - отговори'!U$2,'Задачи - отговори'!Y6,IF('Задачи - отговори'!B6='Задачи - отговори'!V$2,'Задачи - отговори'!Z6,IF('Задачи - отговори'!B6='Задачи - отговори'!W$2,'Задачи - отговори'!AA6,'Задачи - отговори'!AB6)))</f>
        <v>0.875</v>
      </c>
      <c r="D6" s="12">
        <f>+IF('Задачи - отговори'!B6='Задачи - отговори'!U$2,'Задачи - отговори'!AC6,IF('Задачи - отговори'!B6='Задачи - отговори'!V$2,'Задачи - отговори'!AD6,IF('Задачи - отговори'!B6='Задачи - отговори'!W$2,'Задачи - отговори'!AE6,'Задачи - отговори'!AF6)))</f>
        <v>0.25</v>
      </c>
      <c r="E6" s="12">
        <f t="shared" si="0"/>
        <v>0.625</v>
      </c>
      <c r="F6" s="13" t="str">
        <f t="shared" si="1"/>
        <v>Много добра</v>
      </c>
      <c r="G6" s="36"/>
      <c r="J6" s="14" t="s">
        <v>80</v>
      </c>
      <c r="K6" s="15">
        <v>0.11</v>
      </c>
      <c r="L6" s="16">
        <v>0.20100000000000001</v>
      </c>
      <c r="M6" s="17">
        <f t="shared" si="2"/>
        <v>1</v>
      </c>
      <c r="N6" s="18">
        <f t="shared" si="3"/>
        <v>6.25E-2</v>
      </c>
      <c r="O6" s="17" t="s">
        <v>85</v>
      </c>
    </row>
    <row r="7" spans="1:15" x14ac:dyDescent="0.25">
      <c r="A7" s="11">
        <v>5</v>
      </c>
      <c r="B7" s="11" t="str">
        <v>в</v>
      </c>
      <c r="C7" s="12">
        <f>+IF('Задачи - отговори'!B7='Задачи - отговори'!U$2,'Задачи - отговори'!Y7,IF('Задачи - отговори'!B7='Задачи - отговори'!V$2,'Задачи - отговори'!Z7,IF('Задачи - отговори'!B7='Задачи - отговори'!W$2,'Задачи - отговори'!AA7,'Задачи - отговори'!AB7)))</f>
        <v>1</v>
      </c>
      <c r="D7" s="12">
        <f>+IF('Задачи - отговори'!B7='Задачи - отговори'!U$2,'Задачи - отговори'!AC7,IF('Задачи - отговори'!B7='Задачи - отговори'!V$2,'Задачи - отговори'!AD7,IF('Задачи - отговори'!B7='Задачи - отговори'!W$2,'Задачи - отговори'!AE7,'Задачи - отговори'!AF7)))</f>
        <v>0.625</v>
      </c>
      <c r="E7" s="12">
        <f t="shared" si="0"/>
        <v>0.375</v>
      </c>
      <c r="F7" s="13" t="str">
        <f t="shared" si="1"/>
        <v>Добра</v>
      </c>
      <c r="G7" s="36"/>
      <c r="J7" s="14" t="s">
        <v>81</v>
      </c>
      <c r="K7" s="15">
        <v>0</v>
      </c>
      <c r="L7" s="16">
        <v>0.10100000000000001</v>
      </c>
      <c r="M7" s="17">
        <f t="shared" si="2"/>
        <v>5</v>
      </c>
      <c r="N7" s="18">
        <f t="shared" si="3"/>
        <v>0.3125</v>
      </c>
      <c r="O7" s="17" t="s">
        <v>86</v>
      </c>
    </row>
    <row r="8" spans="1:15" x14ac:dyDescent="0.25">
      <c r="A8" s="11">
        <v>6</v>
      </c>
      <c r="B8" s="11" t="str">
        <v>б</v>
      </c>
      <c r="C8" s="12">
        <f>+IF('Задачи - отговори'!B8='Задачи - отговори'!U$2,'Задачи - отговори'!Y8,IF('Задачи - отговори'!B8='Задачи - отговори'!V$2,'Задачи - отговори'!Z8,IF('Задачи - отговори'!B8='Задачи - отговори'!W$2,'Задачи - отговори'!AA8,'Задачи - отговори'!AB8)))</f>
        <v>1</v>
      </c>
      <c r="D8" s="12">
        <f>+IF('Задачи - отговори'!B8='Задачи - отговори'!U$2,'Задачи - отговори'!AC8,IF('Задачи - отговори'!B8='Задачи - отговори'!V$2,'Задачи - отговори'!AD8,IF('Задачи - отговори'!B8='Задачи - отговори'!W$2,'Задачи - отговори'!AE8,'Задачи - отговори'!AF8)))</f>
        <v>0.75</v>
      </c>
      <c r="E8" s="12">
        <f t="shared" si="0"/>
        <v>0.25</v>
      </c>
      <c r="F8" s="13" t="str">
        <f t="shared" si="1"/>
        <v>Средна</v>
      </c>
      <c r="G8" s="36"/>
      <c r="J8" s="19" t="s">
        <v>61</v>
      </c>
      <c r="K8" s="19"/>
      <c r="L8" s="19"/>
      <c r="M8" s="19">
        <f>+SUM(M3:M7)</f>
        <v>16</v>
      </c>
      <c r="N8" s="20">
        <f>+SUM(N3:N7)</f>
        <v>1</v>
      </c>
    </row>
    <row r="9" spans="1:15" x14ac:dyDescent="0.25">
      <c r="A9" s="11">
        <v>7</v>
      </c>
      <c r="B9" s="11" t="str">
        <v>г</v>
      </c>
      <c r="C9" s="12">
        <f>+IF('Задачи - отговори'!B9='Задачи - отговори'!U$2,'Задачи - отговори'!Y9,IF('Задачи - отговори'!B9='Задачи - отговори'!V$2,'Задачи - отговори'!Z9,IF('Задачи - отговори'!B9='Задачи - отговори'!W$2,'Задачи - отговори'!AA9,'Задачи - отговори'!AB9)))</f>
        <v>1</v>
      </c>
      <c r="D9" s="12">
        <f>+IF('Задачи - отговори'!B9='Задачи - отговори'!U$2,'Задачи - отговори'!AC9,IF('Задачи - отговори'!B9='Задачи - отговори'!V$2,'Задачи - отговори'!AD9,IF('Задачи - отговори'!B9='Задачи - отговори'!W$2,'Задачи - отговори'!AE9,'Задачи - отговори'!AF9)))</f>
        <v>0.875</v>
      </c>
      <c r="E9" s="12">
        <f t="shared" si="0"/>
        <v>0.125</v>
      </c>
      <c r="F9" s="13" t="str">
        <f t="shared" si="1"/>
        <v>Ниска</v>
      </c>
      <c r="G9" s="36"/>
    </row>
    <row r="10" spans="1:15" x14ac:dyDescent="0.25">
      <c r="A10" s="11">
        <v>8</v>
      </c>
      <c r="B10" s="11" t="str">
        <v>б</v>
      </c>
      <c r="C10" s="12">
        <f>+IF('Задачи - отговори'!B10='Задачи - отговори'!U$2,'Задачи - отговори'!Y10,IF('Задачи - отговори'!B10='Задачи - отговори'!V$2,'Задачи - отговори'!Z10,IF('Задачи - отговори'!B10='Задачи - отговори'!W$2,'Задачи - отговори'!AA10,'Задачи - отговори'!AB10)))</f>
        <v>0.8571428571428571</v>
      </c>
      <c r="D10" s="12">
        <f>+IF('Задачи - отговори'!B10='Задачи - отговори'!U$2,'Задачи - отговори'!AC10,IF('Задачи - отговори'!B10='Задачи - отговори'!V$2,'Задачи - отговори'!AD10,IF('Задачи - отговори'!B10='Задачи - отговори'!W$2,'Задачи - отговори'!AE10,'Задачи - отговори'!AF10)))</f>
        <v>1</v>
      </c>
      <c r="E10" s="12">
        <f t="shared" si="0"/>
        <v>-0.1428571428571429</v>
      </c>
      <c r="F10" s="13" t="str">
        <f t="shared" si="1"/>
        <v>Много ниска</v>
      </c>
      <c r="G10" s="36"/>
      <c r="J10" s="14" t="s">
        <v>87</v>
      </c>
      <c r="K10" s="31">
        <f>AVERAGE(E3:E32)</f>
        <v>0.20275297619047622</v>
      </c>
    </row>
    <row r="11" spans="1:15" x14ac:dyDescent="0.25">
      <c r="A11" s="11">
        <v>9</v>
      </c>
      <c r="B11" s="11" t="str">
        <v>в</v>
      </c>
      <c r="C11" s="12">
        <f>+IF('Задачи - отговори'!B11='Задачи - отговори'!U$2,'Задачи - отговори'!Y11,IF('Задачи - отговори'!B11='Задачи - отговори'!V$2,'Задачи - отговори'!Z11,IF('Задачи - отговори'!B11='Задачи - отговори'!W$2,'Задачи - отговори'!AA11,'Задачи - отговори'!AB11)))</f>
        <v>1</v>
      </c>
      <c r="D11" s="12">
        <f>+IF('Задачи - отговори'!B11='Задачи - отговори'!U$2,'Задачи - отговори'!AC11,IF('Задачи - отговори'!B11='Задачи - отговори'!V$2,'Задачи - отговори'!AD11,IF('Задачи - отговори'!B11='Задачи - отговори'!W$2,'Задачи - отговори'!AE11,'Задачи - отговори'!AF11)))</f>
        <v>0.66666666666666663</v>
      </c>
      <c r="E11" s="12">
        <f t="shared" si="0"/>
        <v>0.33333333333333337</v>
      </c>
      <c r="F11" s="13" t="str">
        <f t="shared" si="1"/>
        <v>Добра</v>
      </c>
      <c r="G11" s="36"/>
      <c r="J11" s="14" t="s">
        <v>88</v>
      </c>
      <c r="K11" s="31">
        <f>MIN(E3:E32)</f>
        <v>-0.1428571428571429</v>
      </c>
    </row>
    <row r="12" spans="1:15" x14ac:dyDescent="0.25">
      <c r="A12" s="11">
        <v>10</v>
      </c>
      <c r="B12" s="11" t="str">
        <v>б</v>
      </c>
      <c r="C12" s="12">
        <f>+IF('Задачи - отговори'!B12='Задачи - отговори'!U$2,'Задачи - отговори'!Y12,IF('Задачи - отговори'!B12='Задачи - отговори'!V$2,'Задачи - отговори'!Z12,IF('Задачи - отговори'!B12='Задачи - отговори'!W$2,'Задачи - отговори'!AA12,'Задачи - отговори'!AB12)))</f>
        <v>0.875</v>
      </c>
      <c r="D12" s="12">
        <f>+IF('Задачи - отговори'!B12='Задачи - отговори'!U$2,'Задачи - отговори'!AC12,IF('Задачи - отговори'!B12='Задачи - отговори'!V$2,'Задачи - отговори'!AD12,IF('Задачи - отговори'!B12='Задачи - отговори'!W$2,'Задачи - отговори'!AE12,'Задачи - отговори'!AF12)))</f>
        <v>0.625</v>
      </c>
      <c r="E12" s="12">
        <f t="shared" si="0"/>
        <v>0.25</v>
      </c>
      <c r="F12" s="13" t="str">
        <f t="shared" si="1"/>
        <v>Средна</v>
      </c>
      <c r="G12" s="36"/>
      <c r="J12" s="14" t="s">
        <v>89</v>
      </c>
      <c r="K12" s="31">
        <f>MAX(E3:E30)</f>
        <v>0.625</v>
      </c>
    </row>
    <row r="13" spans="1:15" x14ac:dyDescent="0.25">
      <c r="A13" s="11">
        <v>11</v>
      </c>
      <c r="B13" s="11" t="str">
        <v>а</v>
      </c>
      <c r="C13" s="12">
        <f>+IF('Задачи - отговори'!B13='Задачи - отговори'!U$2,'Задачи - отговори'!Y13,IF('Задачи - отговори'!B13='Задачи - отговори'!V$2,'Задачи - отговори'!Z13,IF('Задачи - отговори'!B13='Задачи - отговори'!W$2,'Задачи - отговори'!AA13,'Задачи - отговори'!AB13)))</f>
        <v>0.875</v>
      </c>
      <c r="D13" s="12">
        <f>+IF('Задачи - отговори'!B13='Задачи - отговори'!U$2,'Задачи - отговори'!AC13,IF('Задачи - отговори'!B13='Задачи - отговори'!V$2,'Задачи - отговори'!AD13,IF('Задачи - отговори'!B13='Задачи - отговори'!W$2,'Задачи - отговори'!AE13,'Задачи - отговори'!AF13)))</f>
        <v>0.5714285714285714</v>
      </c>
      <c r="E13" s="12">
        <f t="shared" si="0"/>
        <v>0.3035714285714286</v>
      </c>
      <c r="F13" s="13" t="str">
        <f t="shared" si="1"/>
        <v>Добра</v>
      </c>
      <c r="G13" s="36"/>
    </row>
    <row r="14" spans="1:15" x14ac:dyDescent="0.25">
      <c r="A14" s="11">
        <v>12</v>
      </c>
      <c r="B14" s="11" t="str">
        <v>б</v>
      </c>
      <c r="C14" s="12">
        <f>+IF('Задачи - отговори'!B14='Задачи - отговори'!U$2,'Задачи - отговори'!Y14,IF('Задачи - отговори'!B14='Задачи - отговори'!V$2,'Задачи - отговори'!Z14,IF('Задачи - отговори'!B14='Задачи - отговори'!W$2,'Задачи - отговори'!AA14,'Задачи - отговори'!AB14)))</f>
        <v>0</v>
      </c>
      <c r="D14" s="12">
        <f>+IF('Задачи - отговори'!B14='Задачи - отговори'!U$2,'Задачи - отговори'!AC14,IF('Задачи - отговори'!B14='Задачи - отговори'!V$2,'Задачи - отговори'!AD14,IF('Задачи - отговори'!B14='Задачи - отговори'!W$2,'Задачи - отговори'!AE14,'Задачи - отговори'!AF14)))</f>
        <v>0</v>
      </c>
      <c r="E14" s="12">
        <f t="shared" si="0"/>
        <v>0</v>
      </c>
      <c r="F14" s="13" t="str">
        <f t="shared" si="1"/>
        <v>Много ниска</v>
      </c>
      <c r="G14" s="36"/>
    </row>
    <row r="15" spans="1:15" x14ac:dyDescent="0.25">
      <c r="A15" s="11">
        <v>13</v>
      </c>
      <c r="B15" s="11" t="str">
        <v>г</v>
      </c>
      <c r="C15" s="12">
        <f>+IF('Задачи - отговори'!B15='Задачи - отговори'!U$2,'Задачи - отговори'!Y15,IF('Задачи - отговори'!B15='Задачи - отговори'!V$2,'Задачи - отговори'!Z15,IF('Задачи - отговори'!B15='Задачи - отговори'!W$2,'Задачи - отговори'!AA15,'Задачи - отговори'!AB15)))</f>
        <v>1</v>
      </c>
      <c r="D15" s="12">
        <f>+IF('Задачи - отговори'!B15='Задачи - отговори'!U$2,'Задачи - отговори'!AC15,IF('Задачи - отговори'!B15='Задачи - отговори'!V$2,'Задачи - отговори'!AD15,IF('Задачи - отговори'!B15='Задачи - отговори'!W$2,'Задачи - отговори'!AE15,'Задачи - отговори'!AF15)))</f>
        <v>1</v>
      </c>
      <c r="E15" s="12">
        <f t="shared" si="0"/>
        <v>0</v>
      </c>
      <c r="F15" s="13" t="str">
        <f t="shared" si="1"/>
        <v>Много ниска</v>
      </c>
      <c r="G15" s="36"/>
    </row>
    <row r="16" spans="1:15" x14ac:dyDescent="0.25">
      <c r="A16" s="11">
        <v>14</v>
      </c>
      <c r="B16" s="11" t="str">
        <v>б</v>
      </c>
      <c r="C16" s="12">
        <f>+IF('Задачи - отговори'!B16='Задачи - отговори'!U$2,'Задачи - отговори'!Y16,IF('Задачи - отговори'!B16='Задачи - отговори'!V$2,'Задачи - отговори'!Z16,IF('Задачи - отговори'!B16='Задачи - отговори'!W$2,'Задачи - отговори'!AA16,'Задачи - отговори'!AB16)))</f>
        <v>0</v>
      </c>
      <c r="D16" s="12">
        <f>+IF('Задачи - отговори'!B16='Задачи - отговори'!U$2,'Задачи - отговори'!AC16,IF('Задачи - отговори'!B16='Задачи - отговори'!V$2,'Задачи - отговори'!AD16,IF('Задачи - отговори'!B16='Задачи - отговори'!W$2,'Задачи - отговори'!AE16,'Задачи - отговори'!AF16)))</f>
        <v>0</v>
      </c>
      <c r="E16" s="12">
        <f t="shared" si="0"/>
        <v>0</v>
      </c>
      <c r="F16" s="13" t="str">
        <f t="shared" si="1"/>
        <v>Много ниска</v>
      </c>
      <c r="G16" s="36"/>
    </row>
    <row r="17" spans="1:7" x14ac:dyDescent="0.25">
      <c r="A17" s="11">
        <v>15</v>
      </c>
      <c r="B17" s="11" t="str">
        <v>в</v>
      </c>
      <c r="C17" s="12">
        <f>+IF('Задачи - отговори'!B17='Задачи - отговори'!U$2,'Задачи - отговори'!Y17,IF('Задачи - отговори'!B17='Задачи - отговори'!V$2,'Задачи - отговори'!Z17,IF('Задачи - отговори'!B17='Задачи - отговори'!W$2,'Задачи - отговори'!AA17,'Задачи - отговори'!AB17)))</f>
        <v>0</v>
      </c>
      <c r="D17" s="12">
        <f>+IF('Задачи - отговори'!B17='Задачи - отговори'!U$2,'Задачи - отговори'!AC17,IF('Задачи - отговори'!B17='Задачи - отговори'!V$2,'Задачи - отговори'!AD17,IF('Задачи - отговори'!B17='Задачи - отговори'!W$2,'Задачи - отговори'!AE17,'Задачи - отговори'!AF17)))</f>
        <v>0.125</v>
      </c>
      <c r="E17" s="12">
        <f t="shared" si="0"/>
        <v>-0.125</v>
      </c>
      <c r="F17" s="13" t="str">
        <f t="shared" si="1"/>
        <v>Много ниска</v>
      </c>
      <c r="G17" s="36"/>
    </row>
    <row r="18" spans="1:7" x14ac:dyDescent="0.25">
      <c r="A18" s="11">
        <v>16</v>
      </c>
      <c r="B18" s="11" t="str">
        <v>в</v>
      </c>
      <c r="C18" s="12">
        <f>+IF('Задачи - отговори'!B18='Задачи - отговори'!U$2,'Задачи - отговори'!Y18,IF('Задачи - отговори'!B18='Задачи - отговори'!V$2,'Задачи - отговори'!Z18,IF('Задачи - отговори'!B18='Задачи - отговори'!W$2,'Задачи - отговори'!AA18,'Задачи - отговори'!AB18)))</f>
        <v>0.875</v>
      </c>
      <c r="D18" s="12">
        <f>+IF('Задачи - отговори'!B18='Задачи - отговори'!U$2,'Задачи - отговори'!AC18,IF('Задачи - отговори'!B18='Задачи - отговори'!V$2,'Задачи - отговори'!AD18,IF('Задачи - отговори'!B18='Задачи - отговори'!W$2,'Задачи - отговори'!AE18,'Задачи - отговори'!AF18)))</f>
        <v>0.5714285714285714</v>
      </c>
      <c r="E18" s="12">
        <f t="shared" si="0"/>
        <v>0.3035714285714286</v>
      </c>
      <c r="F18" s="13" t="str">
        <f t="shared" si="1"/>
        <v>Добра</v>
      </c>
      <c r="G18" s="36"/>
    </row>
    <row r="19" spans="1:7" x14ac:dyDescent="0.25">
      <c r="A19" s="11" t="str">
        <v/>
      </c>
      <c r="B19" s="11" t="str">
        <v/>
      </c>
      <c r="C19" s="12" t="str">
        <f>+IF('Задачи - отговори'!B19='Задачи - отговори'!U$2,'Задачи - отговори'!Y19,IF('Задачи - отговори'!B19='Задачи - отговори'!V$2,'Задачи - отговори'!Z19,IF('Задачи - отговори'!B19='Задачи - отговори'!W$2,'Задачи - отговори'!AA19,'Задачи - отговори'!AB19)))</f>
        <v/>
      </c>
      <c r="D19" s="12" t="str">
        <f>+IF('Задачи - отговори'!B19='Задачи - отговори'!U$2,'Задачи - отговори'!AC19,IF('Задачи - отговори'!B19='Задачи - отговори'!V$2,'Задачи - отговори'!AD19,IF('Задачи - отговори'!B19='Задачи - отговори'!W$2,'Задачи - отговори'!AE19,'Задачи - отговори'!AF19)))</f>
        <v/>
      </c>
      <c r="E19" s="12" t="str">
        <f t="shared" si="0"/>
        <v/>
      </c>
      <c r="F19" s="13" t="str">
        <f t="shared" si="1"/>
        <v/>
      </c>
      <c r="G19" s="36"/>
    </row>
    <row r="20" spans="1:7" x14ac:dyDescent="0.25">
      <c r="A20" s="11" t="str">
        <v/>
      </c>
      <c r="B20" s="11" t="str">
        <v/>
      </c>
      <c r="C20" s="12" t="str">
        <f>+IF('Задачи - отговори'!B20='Задачи - отговори'!U$2,'Задачи - отговори'!Y20,IF('Задачи - отговори'!B20='Задачи - отговори'!V$2,'Задачи - отговори'!Z20,IF('Задачи - отговори'!B20='Задачи - отговори'!W$2,'Задачи - отговори'!AA20,'Задачи - отговори'!AB20)))</f>
        <v/>
      </c>
      <c r="D20" s="12" t="str">
        <f>+IF('Задачи - отговори'!B20='Задачи - отговори'!U$2,'Задачи - отговори'!AC20,IF('Задачи - отговори'!B20='Задачи - отговори'!V$2,'Задачи - отговори'!AD20,IF('Задачи - отговори'!B20='Задачи - отговори'!W$2,'Задачи - отговори'!AE20,'Задачи - отговори'!AF20)))</f>
        <v/>
      </c>
      <c r="E20" s="12" t="str">
        <f t="shared" si="0"/>
        <v/>
      </c>
      <c r="F20" s="13" t="str">
        <f t="shared" si="1"/>
        <v/>
      </c>
      <c r="G20" s="36"/>
    </row>
    <row r="21" spans="1:7" x14ac:dyDescent="0.25">
      <c r="A21" s="11" t="str">
        <v/>
      </c>
      <c r="B21" s="11" t="str">
        <v/>
      </c>
      <c r="C21" s="12" t="str">
        <f>+IF('Задачи - отговори'!B21='Задачи - отговори'!U$2,'Задачи - отговори'!Y21,IF('Задачи - отговори'!B21='Задачи - отговори'!V$2,'Задачи - отговори'!Z21,IF('Задачи - отговори'!B21='Задачи - отговори'!W$2,'Задачи - отговори'!AA21,'Задачи - отговори'!AB21)))</f>
        <v/>
      </c>
      <c r="D21" s="12" t="str">
        <f>+IF('Задачи - отговори'!B21='Задачи - отговори'!U$2,'Задачи - отговори'!AC21,IF('Задачи - отговори'!B21='Задачи - отговори'!V$2,'Задачи - отговори'!AD21,IF('Задачи - отговори'!B21='Задачи - отговори'!W$2,'Задачи - отговори'!AE21,'Задачи - отговори'!AF21)))</f>
        <v/>
      </c>
      <c r="E21" s="12" t="str">
        <f t="shared" si="0"/>
        <v/>
      </c>
      <c r="F21" s="13" t="str">
        <f t="shared" si="1"/>
        <v/>
      </c>
      <c r="G21" s="36"/>
    </row>
    <row r="22" spans="1:7" x14ac:dyDescent="0.25">
      <c r="A22" s="11" t="str">
        <v/>
      </c>
      <c r="B22" s="11" t="str">
        <v/>
      </c>
      <c r="C22" s="12" t="str">
        <f>+IF('Задачи - отговори'!B22='Задачи - отговори'!U$2,'Задачи - отговори'!Y22,IF('Задачи - отговори'!B22='Задачи - отговори'!V$2,'Задачи - отговори'!Z22,IF('Задачи - отговори'!B22='Задачи - отговори'!W$2,'Задачи - отговори'!AA22,'Задачи - отговори'!AB22)))</f>
        <v/>
      </c>
      <c r="D22" s="12" t="str">
        <f>+IF('Задачи - отговори'!B22='Задачи - отговори'!U$2,'Задачи - отговори'!AC22,IF('Задачи - отговори'!B22='Задачи - отговори'!V$2,'Задачи - отговори'!AD22,IF('Задачи - отговори'!B22='Задачи - отговори'!W$2,'Задачи - отговори'!AE22,'Задачи - отговори'!AF22)))</f>
        <v/>
      </c>
      <c r="E22" s="12" t="str">
        <f t="shared" si="0"/>
        <v/>
      </c>
      <c r="F22" s="13" t="str">
        <f t="shared" si="1"/>
        <v/>
      </c>
      <c r="G22" s="36"/>
    </row>
    <row r="23" spans="1:7" x14ac:dyDescent="0.25">
      <c r="A23" s="11" t="str">
        <v/>
      </c>
      <c r="B23" s="11" t="str">
        <v/>
      </c>
      <c r="C23" s="12" t="str">
        <f>+IF('Задачи - отговори'!B23='Задачи - отговори'!U$2,'Задачи - отговори'!Y23,IF('Задачи - отговори'!B23='Задачи - отговори'!V$2,'Задачи - отговори'!Z23,IF('Задачи - отговори'!B23='Задачи - отговори'!W$2,'Задачи - отговори'!AA23,'Задачи - отговори'!AB23)))</f>
        <v/>
      </c>
      <c r="D23" s="12" t="str">
        <f>+IF('Задачи - отговори'!B23='Задачи - отговори'!U$2,'Задачи - отговори'!AC23,IF('Задачи - отговори'!B23='Задачи - отговори'!V$2,'Задачи - отговори'!AD23,IF('Задачи - отговори'!B23='Задачи - отговори'!W$2,'Задачи - отговори'!AE23,'Задачи - отговори'!AF23)))</f>
        <v/>
      </c>
      <c r="E23" s="12" t="str">
        <f t="shared" si="0"/>
        <v/>
      </c>
      <c r="F23" s="13" t="str">
        <f t="shared" si="1"/>
        <v/>
      </c>
      <c r="G23" s="36"/>
    </row>
    <row r="24" spans="1:7" x14ac:dyDescent="0.25">
      <c r="A24" s="11" t="str">
        <v/>
      </c>
      <c r="B24" s="11" t="str">
        <v/>
      </c>
      <c r="C24" s="12" t="str">
        <f>+IF('Задачи - отговори'!B24='Задачи - отговори'!U$2,'Задачи - отговори'!Y24,IF('Задачи - отговори'!B24='Задачи - отговори'!V$2,'Задачи - отговори'!Z24,IF('Задачи - отговори'!B24='Задачи - отговори'!W$2,'Задачи - отговори'!AA24,'Задачи - отговори'!AB24)))</f>
        <v/>
      </c>
      <c r="D24" s="12" t="str">
        <f>+IF('Задачи - отговори'!B24='Задачи - отговори'!U$2,'Задачи - отговори'!AC24,IF('Задачи - отговори'!B24='Задачи - отговори'!V$2,'Задачи - отговори'!AD24,IF('Задачи - отговори'!B24='Задачи - отговори'!W$2,'Задачи - отговори'!AE24,'Задачи - отговори'!AF24)))</f>
        <v/>
      </c>
      <c r="E24" s="12" t="str">
        <f t="shared" si="0"/>
        <v/>
      </c>
      <c r="F24" s="13" t="str">
        <f t="shared" si="1"/>
        <v/>
      </c>
      <c r="G24" s="36"/>
    </row>
    <row r="25" spans="1:7" x14ac:dyDescent="0.25">
      <c r="A25" s="11" t="str">
        <v/>
      </c>
      <c r="B25" s="11" t="str">
        <v/>
      </c>
      <c r="C25" s="12" t="str">
        <f>+IF('Задачи - отговори'!B25='Задачи - отговори'!U$2,'Задачи - отговори'!Y25,IF('Задачи - отговори'!B25='Задачи - отговори'!V$2,'Задачи - отговори'!Z25,IF('Задачи - отговори'!B25='Задачи - отговори'!W$2,'Задачи - отговори'!AA25,'Задачи - отговори'!AB25)))</f>
        <v/>
      </c>
      <c r="D25" s="12" t="str">
        <f>+IF('Задачи - отговори'!B25='Задачи - отговори'!U$2,'Задачи - отговори'!AC25,IF('Задачи - отговори'!B25='Задачи - отговори'!V$2,'Задачи - отговори'!AD25,IF('Задачи - отговори'!B25='Задачи - отговори'!W$2,'Задачи - отговори'!AE25,'Задачи - отговори'!AF25)))</f>
        <v/>
      </c>
      <c r="E25" s="12" t="str">
        <f t="shared" si="0"/>
        <v/>
      </c>
      <c r="F25" s="13" t="str">
        <f t="shared" si="1"/>
        <v/>
      </c>
      <c r="G25" s="36"/>
    </row>
    <row r="26" spans="1:7" x14ac:dyDescent="0.25">
      <c r="A26" s="11" t="str">
        <v/>
      </c>
      <c r="B26" s="11" t="str">
        <v/>
      </c>
      <c r="C26" s="12" t="str">
        <f>+IF('Задачи - отговори'!B26='Задачи - отговори'!U$2,'Задачи - отговори'!Y26,IF('Задачи - отговори'!B26='Задачи - отговори'!V$2,'Задачи - отговори'!Z26,IF('Задачи - отговори'!B26='Задачи - отговори'!W$2,'Задачи - отговори'!AA26,'Задачи - отговори'!AB26)))</f>
        <v/>
      </c>
      <c r="D26" s="12" t="str">
        <f>+IF('Задачи - отговори'!B26='Задачи - отговори'!U$2,'Задачи - отговори'!AC26,IF('Задачи - отговори'!B26='Задачи - отговори'!V$2,'Задачи - отговори'!AD26,IF('Задачи - отговори'!B26='Задачи - отговори'!W$2,'Задачи - отговори'!AE26,'Задачи - отговори'!AF26)))</f>
        <v/>
      </c>
      <c r="E26" s="12" t="str">
        <f t="shared" si="0"/>
        <v/>
      </c>
      <c r="F26" s="13" t="str">
        <f t="shared" si="1"/>
        <v/>
      </c>
      <c r="G26" s="36"/>
    </row>
    <row r="27" spans="1:7" x14ac:dyDescent="0.25">
      <c r="A27" s="11" t="str">
        <v/>
      </c>
      <c r="B27" s="11" t="str">
        <v/>
      </c>
      <c r="C27" s="12" t="str">
        <f>+IF('Задачи - отговори'!B27='Задачи - отговори'!U$2,'Задачи - отговори'!Y27,IF('Задачи - отговори'!B27='Задачи - отговори'!V$2,'Задачи - отговори'!Z27,IF('Задачи - отговори'!B27='Задачи - отговори'!W$2,'Задачи - отговори'!AA27,'Задачи - отговори'!AB27)))</f>
        <v/>
      </c>
      <c r="D27" s="12" t="str">
        <f>+IF('Задачи - отговори'!B27='Задачи - отговори'!U$2,'Задачи - отговори'!AC27,IF('Задачи - отговори'!B27='Задачи - отговори'!V$2,'Задачи - отговори'!AD27,IF('Задачи - отговори'!B27='Задачи - отговори'!W$2,'Задачи - отговори'!AE27,'Задачи - отговори'!AF27)))</f>
        <v/>
      </c>
      <c r="E27" s="12" t="str">
        <f t="shared" si="0"/>
        <v/>
      </c>
      <c r="F27" s="13" t="str">
        <f t="shared" si="1"/>
        <v/>
      </c>
    </row>
    <row r="28" spans="1:7" x14ac:dyDescent="0.25">
      <c r="A28" s="11" t="str">
        <v/>
      </c>
      <c r="B28" s="11" t="str">
        <v/>
      </c>
      <c r="C28" s="12" t="str">
        <f>+IF('Задачи - отговори'!B28='Задачи - отговори'!U$2,'Задачи - отговори'!Y28,IF('Задачи - отговори'!B28='Задачи - отговори'!V$2,'Задачи - отговори'!Z28,IF('Задачи - отговори'!B28='Задачи - отговори'!W$2,'Задачи - отговори'!AA28,'Задачи - отговори'!AB28)))</f>
        <v/>
      </c>
      <c r="D28" s="12" t="str">
        <f>+IF('Задачи - отговори'!B28='Задачи - отговори'!U$2,'Задачи - отговори'!AC28,IF('Задачи - отговори'!B28='Задачи - отговори'!V$2,'Задачи - отговори'!AD28,IF('Задачи - отговори'!B28='Задачи - отговори'!W$2,'Задачи - отговори'!AE28,'Задачи - отговори'!AF28)))</f>
        <v/>
      </c>
      <c r="E28" s="12" t="str">
        <f t="shared" si="0"/>
        <v/>
      </c>
      <c r="F28" s="13" t="str">
        <f t="shared" si="1"/>
        <v/>
      </c>
    </row>
    <row r="29" spans="1:7" x14ac:dyDescent="0.25">
      <c r="A29" s="11" t="str">
        <v/>
      </c>
      <c r="B29" s="11" t="str">
        <v/>
      </c>
      <c r="C29" s="12" t="str">
        <f>+IF('Задачи - отговори'!B29='Задачи - отговори'!U$2,'Задачи - отговори'!Y29,IF('Задачи - отговори'!B29='Задачи - отговори'!V$2,'Задачи - отговори'!Z29,IF('Задачи - отговори'!B29='Задачи - отговори'!W$2,'Задачи - отговори'!AA29,'Задачи - отговори'!AB29)))</f>
        <v/>
      </c>
      <c r="D29" s="12" t="str">
        <f>+IF('Задачи - отговори'!B29='Задачи - отговори'!U$2,'Задачи - отговори'!AC29,IF('Задачи - отговори'!B29='Задачи - отговори'!V$2,'Задачи - отговори'!AD29,IF('Задачи - отговори'!B29='Задачи - отговори'!W$2,'Задачи - отговори'!AE29,'Задачи - отговори'!AF29)))</f>
        <v/>
      </c>
      <c r="E29" s="12" t="str">
        <f t="shared" si="0"/>
        <v/>
      </c>
      <c r="F29" s="13" t="str">
        <f t="shared" si="1"/>
        <v/>
      </c>
    </row>
    <row r="30" spans="1:7" x14ac:dyDescent="0.25">
      <c r="A30" s="11" t="str">
        <v/>
      </c>
      <c r="B30" s="11" t="str">
        <v/>
      </c>
      <c r="C30" s="12" t="str">
        <f>+IF('Задачи - отговори'!B30='Задачи - отговори'!U$2,'Задачи - отговори'!Y30,IF('Задачи - отговори'!B30='Задачи - отговори'!V$2,'Задачи - отговори'!Z30,IF('Задачи - отговори'!B30='Задачи - отговори'!W$2,'Задачи - отговори'!AA30,'Задачи - отговори'!AB30)))</f>
        <v/>
      </c>
      <c r="D30" s="12" t="str">
        <f>+IF('Задачи - отговори'!B30='Задачи - отговори'!U$2,'Задачи - отговори'!AC30,IF('Задачи - отговори'!B30='Задачи - отговори'!V$2,'Задачи - отговори'!AD30,IF('Задачи - отговори'!B30='Задачи - отговори'!W$2,'Задачи - отговори'!AE30,'Задачи - отговори'!AF30)))</f>
        <v/>
      </c>
      <c r="E30" s="12" t="str">
        <f t="shared" si="0"/>
        <v/>
      </c>
      <c r="F30" s="13" t="str">
        <f t="shared" si="1"/>
        <v/>
      </c>
    </row>
    <row r="31" spans="1:7" x14ac:dyDescent="0.25">
      <c r="A31" s="11" t="str">
        <v/>
      </c>
      <c r="B31" s="11" t="str">
        <v/>
      </c>
      <c r="C31" s="12" t="str">
        <f>+IF('Задачи - отговори'!B31='Задачи - отговори'!U$2,'Задачи - отговори'!Y31,IF('Задачи - отговори'!B31='Задачи - отговори'!V$2,'Задачи - отговори'!Z31,IF('Задачи - отговори'!B31='Задачи - отговори'!W$2,'Задачи - отговори'!AA31,'Задачи - отговори'!AB31)))</f>
        <v/>
      </c>
      <c r="D31" s="12" t="str">
        <f>+IF('Задачи - отговори'!B31='Задачи - отговори'!U$2,'Задачи - отговори'!AC31,IF('Задачи - отговори'!B31='Задачи - отговори'!V$2,'Задачи - отговори'!AD31,IF('Задачи - отговори'!B31='Задачи - отговори'!W$2,'Задачи - отговори'!AE31,'Задачи - отговори'!AF31)))</f>
        <v/>
      </c>
      <c r="E31" s="12" t="str">
        <f t="shared" si="0"/>
        <v/>
      </c>
      <c r="F31" s="13" t="str">
        <f t="shared" si="1"/>
        <v/>
      </c>
    </row>
    <row r="32" spans="1:7" x14ac:dyDescent="0.25">
      <c r="A32" s="11" t="str">
        <v/>
      </c>
      <c r="B32" s="11" t="str">
        <v/>
      </c>
      <c r="C32" s="12" t="str">
        <f>+IF('Задачи - отговори'!B32='Задачи - отговори'!U$2,'Задачи - отговори'!Y32,IF('Задачи - отговори'!B32='Задачи - отговори'!V$2,'Задачи - отговори'!Z32,IF('Задачи - отговори'!B32='Задачи - отговори'!W$2,'Задачи - отговори'!AA32,'Задачи - отговори'!AB32)))</f>
        <v/>
      </c>
      <c r="D32" s="12" t="str">
        <f>+IF('Задачи - отговори'!B32='Задачи - отговори'!U$2,'Задачи - отговори'!AC32,IF('Задачи - отговори'!B32='Задачи - отговори'!V$2,'Задачи - отговори'!AD32,IF('Задачи - отговори'!B32='Задачи - отговори'!W$2,'Задачи - отговори'!AE32,'Задачи - отговори'!AF32)))</f>
        <v/>
      </c>
      <c r="E32" s="12" t="str">
        <f t="shared" si="0"/>
        <v/>
      </c>
      <c r="F32" s="13" t="str">
        <f t="shared" si="1"/>
        <v/>
      </c>
    </row>
    <row r="33" ht="15" customHeight="1" x14ac:dyDescent="0.25"/>
  </sheetData>
  <sheetProtection algorithmName="SHA-512" hashValue="vTD/WUFxxrnXSBW99J18nhvy+r6kFhIHfwoDpEgzTuXNofF/XLtVXaeB8E/BRcdkzo7s3XrFgvISVRl6xDUtew==" saltValue="sXYREpupoRggv2nQY3+5Og==" spinCount="100000" sheet="1" objects="1" scenarios="1"/>
  <mergeCells count="9">
    <mergeCell ref="O1:O2"/>
    <mergeCell ref="M1:M2"/>
    <mergeCell ref="N1:N2"/>
    <mergeCell ref="A1:A2"/>
    <mergeCell ref="B1:B2"/>
    <mergeCell ref="J1:J2"/>
    <mergeCell ref="K1:K2"/>
    <mergeCell ref="L1:L2"/>
    <mergeCell ref="C1:F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15" sqref="C15"/>
    </sheetView>
  </sheetViews>
  <sheetFormatPr defaultColWidth="9.140625" defaultRowHeight="15" x14ac:dyDescent="0.25"/>
  <cols>
    <col min="1" max="2" width="10" customWidth="1"/>
    <col min="3" max="3" width="12.85546875" customWidth="1"/>
    <col min="4" max="4" width="15" customWidth="1"/>
    <col min="8" max="8" width="23.140625" customWidth="1"/>
  </cols>
  <sheetData>
    <row r="1" spans="1:12" ht="15" customHeight="1" x14ac:dyDescent="0.25">
      <c r="A1" s="102" t="s">
        <v>5</v>
      </c>
      <c r="B1" s="102" t="s">
        <v>0</v>
      </c>
      <c r="C1" s="101" t="s">
        <v>90</v>
      </c>
      <c r="D1" s="101"/>
      <c r="H1" s="104" t="s">
        <v>51</v>
      </c>
      <c r="I1" s="104" t="s">
        <v>52</v>
      </c>
      <c r="J1" s="104" t="s">
        <v>53</v>
      </c>
      <c r="K1" s="104" t="s">
        <v>54</v>
      </c>
      <c r="L1" s="104" t="s">
        <v>55</v>
      </c>
    </row>
    <row r="2" spans="1:12" x14ac:dyDescent="0.25">
      <c r="A2" s="102"/>
      <c r="B2" s="102"/>
      <c r="C2" s="8" t="s">
        <v>49</v>
      </c>
      <c r="D2" s="8" t="s">
        <v>50</v>
      </c>
      <c r="H2" s="104"/>
      <c r="I2" s="104"/>
      <c r="J2" s="104"/>
      <c r="K2" s="104"/>
      <c r="L2" s="104"/>
    </row>
    <row r="3" spans="1:12" x14ac:dyDescent="0.25">
      <c r="A3" s="11" cm="1">
        <f t="array" ref="A3:A32">TRANSPOSE(Call!E2:AH2)</f>
        <v>1</v>
      </c>
      <c r="B3" s="11" t="str" cm="1">
        <f t="array" ref="B3:B32">TRANSPOSE(Call!E1:AH1)</f>
        <v>в</v>
      </c>
      <c r="C3" s="12" cm="1">
        <f t="array" ref="C3:C32">TRANSPOSE(Call!E125:AH125)</f>
        <v>0.3427875281769806</v>
      </c>
      <c r="D3" s="13" t="str">
        <f>IF(C3="","",IF(C3&lt;=J$7,H$7,IF(C3&lt;=J$6,H$6,IF(C3&lt;=J$5,H$5,IF(C3&lt;=J$4,H$4,H$3)))))</f>
        <v>Добра</v>
      </c>
      <c r="H3" s="14" t="s">
        <v>77</v>
      </c>
      <c r="I3" s="15">
        <v>0.41</v>
      </c>
      <c r="J3" s="16">
        <v>1</v>
      </c>
      <c r="K3" s="17">
        <f>COUNTIF(D$3:D$32,H3)</f>
        <v>2</v>
      </c>
      <c r="L3" s="18">
        <f>+K3/K$8</f>
        <v>0.14285714285714285</v>
      </c>
    </row>
    <row r="4" spans="1:12" x14ac:dyDescent="0.25">
      <c r="A4" s="11">
        <v>2</v>
      </c>
      <c r="B4" s="11" t="str">
        <v>а</v>
      </c>
      <c r="C4" s="12">
        <v>0.21074438018433456</v>
      </c>
      <c r="D4" s="13" t="str">
        <f t="shared" ref="D4:D32" si="0">IF(C4="","",IF(C4&lt;=J$7,H$7,IF(C4&lt;=J$6,H$6,IF(C4&lt;=J$5,H$5,IF(C4&lt;=J$4,H$4,H$3)))))</f>
        <v>Средна</v>
      </c>
      <c r="H4" s="14" t="s">
        <v>78</v>
      </c>
      <c r="I4" s="15">
        <v>0.31</v>
      </c>
      <c r="J4" s="16">
        <v>0.40100000000000002</v>
      </c>
      <c r="K4" s="17">
        <f t="shared" ref="K4:K7" si="1">COUNTIF(D$3:D$32,H4)</f>
        <v>4</v>
      </c>
      <c r="L4" s="18">
        <f t="shared" ref="L4:L7" si="2">+K4/K$8</f>
        <v>0.2857142857142857</v>
      </c>
    </row>
    <row r="5" spans="1:12" x14ac:dyDescent="0.25">
      <c r="A5" s="11">
        <v>3</v>
      </c>
      <c r="B5" s="11" t="str">
        <v>а</v>
      </c>
      <c r="C5" s="12">
        <v>0.37172242437225622</v>
      </c>
      <c r="D5" s="13" t="str">
        <f t="shared" si="0"/>
        <v>Добра</v>
      </c>
      <c r="H5" s="14" t="s">
        <v>79</v>
      </c>
      <c r="I5" s="15">
        <v>0.21</v>
      </c>
      <c r="J5" s="16">
        <v>0.30099999999999999</v>
      </c>
      <c r="K5" s="17">
        <f t="shared" si="1"/>
        <v>4</v>
      </c>
      <c r="L5" s="18">
        <f t="shared" si="2"/>
        <v>0.2857142857142857</v>
      </c>
    </row>
    <row r="6" spans="1:12" x14ac:dyDescent="0.25">
      <c r="A6" s="11">
        <v>4</v>
      </c>
      <c r="B6" s="11" t="str">
        <v>в</v>
      </c>
      <c r="C6" s="12">
        <v>0.58444807493565087</v>
      </c>
      <c r="D6" s="13" t="str">
        <f>IF(C6="","",IF(C6&lt;=J$7,H$7,IF(C6&lt;=J$6,H$6,IF(C6&lt;=J$5,H$5,IF(C6&lt;=J$4,H$4,H$3)))))</f>
        <v>Много добра</v>
      </c>
      <c r="H6" s="14" t="s">
        <v>80</v>
      </c>
      <c r="I6" s="15">
        <v>0.11</v>
      </c>
      <c r="J6" s="16">
        <v>0.20100000000000001</v>
      </c>
      <c r="K6" s="17">
        <f t="shared" si="1"/>
        <v>1</v>
      </c>
      <c r="L6" s="18">
        <f t="shared" si="2"/>
        <v>7.1428571428571425E-2</v>
      </c>
    </row>
    <row r="7" spans="1:12" x14ac:dyDescent="0.25">
      <c r="A7" s="11">
        <v>5</v>
      </c>
      <c r="B7" s="11" t="str">
        <v>в</v>
      </c>
      <c r="C7" s="12">
        <v>0.38405924688438281</v>
      </c>
      <c r="D7" s="13" t="str">
        <f t="shared" si="0"/>
        <v>Добра</v>
      </c>
      <c r="H7" s="14" t="s">
        <v>81</v>
      </c>
      <c r="I7" s="15">
        <v>0</v>
      </c>
      <c r="J7" s="16">
        <v>0.10100000000000001</v>
      </c>
      <c r="K7" s="17">
        <f t="shared" si="1"/>
        <v>3</v>
      </c>
      <c r="L7" s="18">
        <f t="shared" si="2"/>
        <v>0.21428571428571427</v>
      </c>
    </row>
    <row r="8" spans="1:12" x14ac:dyDescent="0.25">
      <c r="A8" s="11">
        <v>6</v>
      </c>
      <c r="B8" s="11" t="str">
        <v>б</v>
      </c>
      <c r="C8" s="12">
        <v>0.24875732820026286</v>
      </c>
      <c r="D8" s="13" t="str">
        <f t="shared" si="0"/>
        <v>Средна</v>
      </c>
      <c r="H8" s="19" t="s">
        <v>61</v>
      </c>
      <c r="I8" s="19"/>
      <c r="J8" s="19"/>
      <c r="K8" s="19">
        <f>+SUM(K3:K7)</f>
        <v>14</v>
      </c>
      <c r="L8" s="20">
        <f>+SUM(L3:L7)</f>
        <v>0.99999999999999989</v>
      </c>
    </row>
    <row r="9" spans="1:12" x14ac:dyDescent="0.25">
      <c r="A9" s="11">
        <v>7</v>
      </c>
      <c r="B9" s="11" t="str">
        <v>г</v>
      </c>
      <c r="C9" s="12">
        <v>0.2141480098770914</v>
      </c>
      <c r="D9" s="13" t="str">
        <f t="shared" si="0"/>
        <v>Средна</v>
      </c>
    </row>
    <row r="10" spans="1:12" x14ac:dyDescent="0.25">
      <c r="A10" s="11">
        <v>8</v>
      </c>
      <c r="B10" s="11" t="str">
        <v>б</v>
      </c>
      <c r="C10" s="12">
        <v>-0.18197682975875559</v>
      </c>
      <c r="D10" s="13" t="str">
        <f t="shared" si="0"/>
        <v>Много ниска</v>
      </c>
      <c r="H10" s="14" t="s">
        <v>92</v>
      </c>
      <c r="I10" s="31" t="e">
        <f>AVERAGE(C3:C32)</f>
        <v>#DIV/0!</v>
      </c>
    </row>
    <row r="11" spans="1:12" x14ac:dyDescent="0.25">
      <c r="A11" s="11">
        <v>9</v>
      </c>
      <c r="B11" s="11" t="str">
        <v>в</v>
      </c>
      <c r="C11" s="12">
        <v>0.28337979857421391</v>
      </c>
      <c r="D11" s="13" t="str">
        <f t="shared" si="0"/>
        <v>Средна</v>
      </c>
      <c r="H11" s="14" t="s">
        <v>93</v>
      </c>
      <c r="I11" s="31" t="e">
        <f>MIN(C3:C32)</f>
        <v>#DIV/0!</v>
      </c>
    </row>
    <row r="12" spans="1:12" x14ac:dyDescent="0.25">
      <c r="A12" s="11">
        <v>10</v>
      </c>
      <c r="B12" s="11" t="str">
        <v>б</v>
      </c>
      <c r="C12" s="12">
        <v>0.18654306277241459</v>
      </c>
      <c r="D12" s="13" t="str">
        <f t="shared" si="0"/>
        <v>Ниска</v>
      </c>
      <c r="H12" s="14" t="s">
        <v>94</v>
      </c>
      <c r="I12" s="31" t="e">
        <f>MAX(C3:C32)</f>
        <v>#DIV/0!</v>
      </c>
    </row>
    <row r="13" spans="1:12" x14ac:dyDescent="0.25">
      <c r="A13" s="11">
        <v>11</v>
      </c>
      <c r="B13" s="11" t="str">
        <v>а</v>
      </c>
      <c r="C13" s="12">
        <v>0.32145641575186001</v>
      </c>
      <c r="D13" s="13" t="str">
        <f t="shared" si="0"/>
        <v>Добра</v>
      </c>
    </row>
    <row r="14" spans="1:12" x14ac:dyDescent="0.25">
      <c r="A14" s="11">
        <v>12</v>
      </c>
      <c r="B14" s="11" t="str">
        <v>б</v>
      </c>
      <c r="C14" s="12">
        <v>6.7332598022627019E-2</v>
      </c>
      <c r="D14" s="13" t="str">
        <f t="shared" si="0"/>
        <v>Много ниска</v>
      </c>
    </row>
    <row r="15" spans="1:12" x14ac:dyDescent="0.25">
      <c r="A15" s="11">
        <v>13</v>
      </c>
      <c r="B15" s="11" t="str">
        <v>г</v>
      </c>
      <c r="C15" s="12" t="e">
        <v>#DIV/0!</v>
      </c>
      <c r="D15" s="13" t="e">
        <f t="shared" si="0"/>
        <v>#DIV/0!</v>
      </c>
    </row>
    <row r="16" spans="1:12" x14ac:dyDescent="0.25">
      <c r="A16" s="11">
        <v>14</v>
      </c>
      <c r="B16" s="11" t="str">
        <v>б</v>
      </c>
      <c r="C16" s="12" t="e">
        <v>#DIV/0!</v>
      </c>
      <c r="D16" s="13" t="e">
        <f t="shared" si="0"/>
        <v>#DIV/0!</v>
      </c>
    </row>
    <row r="17" spans="1:4" x14ac:dyDescent="0.25">
      <c r="A17" s="11">
        <v>15</v>
      </c>
      <c r="B17" s="11" t="str">
        <v>в</v>
      </c>
      <c r="C17" s="12">
        <v>-0.1114808027492257</v>
      </c>
      <c r="D17" s="13" t="str">
        <f t="shared" si="0"/>
        <v>Много ниска</v>
      </c>
    </row>
    <row r="18" spans="1:4" x14ac:dyDescent="0.25">
      <c r="A18" s="11">
        <v>16</v>
      </c>
      <c r="B18" s="11" t="str">
        <v>в</v>
      </c>
      <c r="C18" s="12">
        <v>0.43439645957455586</v>
      </c>
      <c r="D18" s="13" t="str">
        <f t="shared" si="0"/>
        <v>Много добра</v>
      </c>
    </row>
    <row r="19" spans="1:4" x14ac:dyDescent="0.25">
      <c r="A19" s="11" t="str">
        <v/>
      </c>
      <c r="B19" s="11" t="str">
        <v/>
      </c>
      <c r="C19" s="12" t="str">
        <v/>
      </c>
      <c r="D19" s="13" t="str">
        <f t="shared" si="0"/>
        <v/>
      </c>
    </row>
    <row r="20" spans="1:4" x14ac:dyDescent="0.25">
      <c r="A20" s="11" t="str">
        <v/>
      </c>
      <c r="B20" s="11" t="str">
        <v/>
      </c>
      <c r="C20" s="12" t="str">
        <v/>
      </c>
      <c r="D20" s="13" t="str">
        <f t="shared" si="0"/>
        <v/>
      </c>
    </row>
    <row r="21" spans="1:4" x14ac:dyDescent="0.25">
      <c r="A21" s="11" t="str">
        <v/>
      </c>
      <c r="B21" s="11" t="str">
        <v/>
      </c>
      <c r="C21" s="12" t="str">
        <v/>
      </c>
      <c r="D21" s="13" t="str">
        <f t="shared" si="0"/>
        <v/>
      </c>
    </row>
    <row r="22" spans="1:4" x14ac:dyDescent="0.25">
      <c r="A22" s="11" t="str">
        <v/>
      </c>
      <c r="B22" s="11" t="str">
        <v/>
      </c>
      <c r="C22" s="12" t="str">
        <v/>
      </c>
      <c r="D22" s="13" t="str">
        <f t="shared" si="0"/>
        <v/>
      </c>
    </row>
    <row r="23" spans="1:4" x14ac:dyDescent="0.25">
      <c r="A23" s="11" t="str">
        <v/>
      </c>
      <c r="B23" s="11" t="str">
        <v/>
      </c>
      <c r="C23" s="12" t="str">
        <v/>
      </c>
      <c r="D23" s="13" t="str">
        <f t="shared" si="0"/>
        <v/>
      </c>
    </row>
    <row r="24" spans="1:4" x14ac:dyDescent="0.25">
      <c r="A24" s="11" t="str">
        <v/>
      </c>
      <c r="B24" s="11" t="str">
        <v/>
      </c>
      <c r="C24" s="12" t="str">
        <v/>
      </c>
      <c r="D24" s="13" t="str">
        <f t="shared" si="0"/>
        <v/>
      </c>
    </row>
    <row r="25" spans="1:4" x14ac:dyDescent="0.25">
      <c r="A25" s="11" t="str">
        <v/>
      </c>
      <c r="B25" s="11" t="str">
        <v/>
      </c>
      <c r="C25" s="12" t="str">
        <v/>
      </c>
      <c r="D25" s="13" t="str">
        <f t="shared" si="0"/>
        <v/>
      </c>
    </row>
    <row r="26" spans="1:4" x14ac:dyDescent="0.25">
      <c r="A26" s="11" t="str">
        <v/>
      </c>
      <c r="B26" s="11" t="str">
        <v/>
      </c>
      <c r="C26" s="12" t="str">
        <v/>
      </c>
      <c r="D26" s="13" t="str">
        <f t="shared" si="0"/>
        <v/>
      </c>
    </row>
    <row r="27" spans="1:4" x14ac:dyDescent="0.25">
      <c r="A27" s="11" t="str">
        <v/>
      </c>
      <c r="B27" s="11" t="str">
        <v/>
      </c>
      <c r="C27" s="12" t="str">
        <v/>
      </c>
      <c r="D27" s="13" t="str">
        <f t="shared" si="0"/>
        <v/>
      </c>
    </row>
    <row r="28" spans="1:4" x14ac:dyDescent="0.25">
      <c r="A28" s="11" t="str">
        <v/>
      </c>
      <c r="B28" s="11" t="str">
        <v/>
      </c>
      <c r="C28" s="12" t="str">
        <v/>
      </c>
      <c r="D28" s="13" t="str">
        <f t="shared" si="0"/>
        <v/>
      </c>
    </row>
    <row r="29" spans="1:4" x14ac:dyDescent="0.25">
      <c r="A29" s="11" t="str">
        <v/>
      </c>
      <c r="B29" s="11" t="str">
        <v/>
      </c>
      <c r="C29" s="12" t="str">
        <v/>
      </c>
      <c r="D29" s="13" t="str">
        <f t="shared" si="0"/>
        <v/>
      </c>
    </row>
    <row r="30" spans="1:4" x14ac:dyDescent="0.25">
      <c r="A30" s="11" t="str">
        <v/>
      </c>
      <c r="B30" s="11" t="str">
        <v/>
      </c>
      <c r="C30" s="12" t="str">
        <v/>
      </c>
      <c r="D30" s="13" t="str">
        <f t="shared" si="0"/>
        <v/>
      </c>
    </row>
    <row r="31" spans="1:4" x14ac:dyDescent="0.25">
      <c r="A31" s="11" t="str">
        <v/>
      </c>
      <c r="B31" s="11" t="str">
        <v/>
      </c>
      <c r="C31" s="12" t="str">
        <v/>
      </c>
      <c r="D31" s="13" t="str">
        <f t="shared" si="0"/>
        <v/>
      </c>
    </row>
    <row r="32" spans="1:4" x14ac:dyDescent="0.25">
      <c r="A32" s="11" t="str">
        <v/>
      </c>
      <c r="B32" s="11" t="str">
        <v/>
      </c>
      <c r="C32" s="12" t="str">
        <v/>
      </c>
      <c r="D32" s="13" t="str">
        <f t="shared" si="0"/>
        <v/>
      </c>
    </row>
    <row r="33" ht="15" customHeight="1" x14ac:dyDescent="0.25"/>
  </sheetData>
  <sheetProtection algorithmName="SHA-512" hashValue="e3vOmojJM19F2YXX+oHEksOej/3MOuATqn7wnv8OkrQ4UAy29g04CbqTBtN10fLqR58VOp3QwjzM4vyYxlTHjg==" saltValue="Acc+BkS9NIFye3CbiILXLA==" spinCount="100000" sheet="1" objects="1" scenarios="1"/>
  <mergeCells count="8">
    <mergeCell ref="K1:K2"/>
    <mergeCell ref="L1:L2"/>
    <mergeCell ref="A1:A2"/>
    <mergeCell ref="B1:B2"/>
    <mergeCell ref="C1:D1"/>
    <mergeCell ref="H1:H2"/>
    <mergeCell ref="I1:I2"/>
    <mergeCell ref="J1:J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30" sqref="J30"/>
    </sheetView>
  </sheetViews>
  <sheetFormatPr defaultRowHeight="15" x14ac:dyDescent="0.25"/>
  <cols>
    <col min="1" max="2" width="10" customWidth="1"/>
    <col min="3" max="10" width="5.85546875" customWidth="1"/>
  </cols>
  <sheetData>
    <row r="1" spans="1:10" s="27" customFormat="1" ht="34.5" customHeight="1" x14ac:dyDescent="0.25">
      <c r="A1" s="102" t="s">
        <v>5</v>
      </c>
      <c r="B1" s="102" t="s">
        <v>0</v>
      </c>
      <c r="C1" s="103" t="s">
        <v>96</v>
      </c>
      <c r="D1" s="103"/>
      <c r="E1" s="103"/>
      <c r="F1" s="103"/>
      <c r="G1" s="100" t="s">
        <v>95</v>
      </c>
      <c r="H1" s="100"/>
      <c r="I1" s="100"/>
      <c r="J1" s="100"/>
    </row>
    <row r="2" spans="1:10" s="27" customFormat="1" x14ac:dyDescent="0.25">
      <c r="A2" s="102"/>
      <c r="B2" s="102"/>
      <c r="C2" s="9" t="s">
        <v>2</v>
      </c>
      <c r="D2" s="9" t="s">
        <v>3</v>
      </c>
      <c r="E2" s="9" t="s">
        <v>1</v>
      </c>
      <c r="F2" s="9" t="s">
        <v>4</v>
      </c>
      <c r="G2" s="10" t="s">
        <v>2</v>
      </c>
      <c r="H2" s="10" t="s">
        <v>3</v>
      </c>
      <c r="I2" s="10" t="s">
        <v>1</v>
      </c>
      <c r="J2" s="10" t="s">
        <v>4</v>
      </c>
    </row>
    <row r="3" spans="1:10" x14ac:dyDescent="0.25">
      <c r="A3" s="21" cm="1">
        <f t="array" ref="A3:A32">TRANSPOSE(Call!E2:AH2)</f>
        <v>1</v>
      </c>
      <c r="B3" s="22" t="str" cm="1">
        <f t="array" ref="B3:B32">TRANSPOSE(Call!E1:AH1)</f>
        <v>в</v>
      </c>
      <c r="C3" s="28">
        <f>IF($B3=C$2,"",'Задачи - отговори'!U3)</f>
        <v>0</v>
      </c>
      <c r="D3" s="28">
        <f>IF($B3=D$2,"",'Задачи - отговори'!V3)</f>
        <v>0.17241379310344829</v>
      </c>
      <c r="E3" s="28" t="str">
        <f>IF($B3=E$2,"",'Задачи - отговори'!W3)</f>
        <v/>
      </c>
      <c r="F3" s="28">
        <f>IF($B3=F$2,"",'Задачи - отговори'!X3)</f>
        <v>0.17241379310344829</v>
      </c>
      <c r="G3" s="30">
        <f>IF($B3="","",IF($B3=G$2,"",'Задачи - отговори'!Y3-'Задачи - отговори'!AC3))</f>
        <v>0</v>
      </c>
      <c r="H3" s="30">
        <f>IF($B3="","",IF($B3=H$2,"",'Задачи - отговори'!Z3-'Задачи - отговори'!AD3))</f>
        <v>-0.25</v>
      </c>
      <c r="I3" s="30" t="str">
        <f>IF($B3="","",IF($B3=I$2,"",'Задачи - отговори'!AA3-'Задачи - отговори'!AE3))</f>
        <v/>
      </c>
      <c r="J3" s="30">
        <f>IF($B3="","",IF($B3=J$2,"",'Задачи - отговори'!AB3-'Задачи - отговори'!AF3))</f>
        <v>-0.125</v>
      </c>
    </row>
    <row r="4" spans="1:10" x14ac:dyDescent="0.25">
      <c r="A4" s="21">
        <v>2</v>
      </c>
      <c r="B4" s="22" t="str">
        <v>а</v>
      </c>
      <c r="C4" s="28" t="str">
        <f>IF($B4=C$2,"",'Задачи - отговори'!U4)</f>
        <v/>
      </c>
      <c r="D4" s="28">
        <f>IF($B4=D$2,"",'Задачи - отговори'!V4)</f>
        <v>3.7037037037037035E-2</v>
      </c>
      <c r="E4" s="28">
        <f>IF($B4=E$2,"",'Задачи - отговори'!W4)</f>
        <v>3.7037037037037035E-2</v>
      </c>
      <c r="F4" s="28">
        <f>IF($B4=F$2,"",'Задачи - отговори'!X4)</f>
        <v>0.40740740740740738</v>
      </c>
      <c r="G4" s="30" t="str">
        <f>IF($B4="","",IF($B4=G$2,"",'Задачи - отговори'!Y4-'Задачи - отговори'!AC4))</f>
        <v/>
      </c>
      <c r="H4" s="30">
        <f>IF($B4="","",IF($B4=H$2,"",'Задачи - отговори'!Z4-'Задачи - отговори'!AD4))</f>
        <v>0.14285714285714285</v>
      </c>
      <c r="I4" s="30">
        <f>IF($B4="","",IF($B4=I$2,"",'Задачи - отговори'!AA4-'Задачи - отговори'!AE4))</f>
        <v>0</v>
      </c>
      <c r="J4" s="30">
        <f>IF($B4="","",IF($B4=J$2,"",'Задачи - отговори'!AB4-'Задачи - отговори'!AF4))</f>
        <v>-0.42857142857142855</v>
      </c>
    </row>
    <row r="5" spans="1:10" x14ac:dyDescent="0.25">
      <c r="A5" s="21">
        <v>3</v>
      </c>
      <c r="B5" s="22" t="str">
        <v>а</v>
      </c>
      <c r="C5" s="28" t="str">
        <f>IF($B5=C$2,"",'Задачи - отговори'!U5)</f>
        <v/>
      </c>
      <c r="D5" s="28">
        <f>IF($B5=D$2,"",'Задачи - отговори'!V5)</f>
        <v>3.4482758620689655E-2</v>
      </c>
      <c r="E5" s="28">
        <f>IF($B5=E$2,"",'Задачи - отговори'!W5)</f>
        <v>0.7931034482758621</v>
      </c>
      <c r="F5" s="28">
        <f>IF($B5=F$2,"",'Задачи - отговори'!X5)</f>
        <v>6.8965517241379309E-2</v>
      </c>
      <c r="G5" s="30" t="str">
        <f>IF($B5="","",IF($B5=G$2,"",'Задачи - отговори'!Y5-'Задачи - отговори'!AC5))</f>
        <v/>
      </c>
      <c r="H5" s="30">
        <f>IF($B5="","",IF($B5=H$2,"",'Задачи - отговори'!Z5-'Задачи - отговори'!AD5))</f>
        <v>0</v>
      </c>
      <c r="I5" s="30">
        <f>IF($B5="","",IF($B5=I$2,"",'Задачи - отговори'!AA5-'Задачи - отговори'!AE5))</f>
        <v>-0.4285714285714286</v>
      </c>
      <c r="J5" s="30">
        <f>IF($B5="","",IF($B5=J$2,"",'Задачи - отговори'!AB5-'Задачи - отговори'!AF5))</f>
        <v>0.14285714285714285</v>
      </c>
    </row>
    <row r="6" spans="1:10" x14ac:dyDescent="0.25">
      <c r="A6" s="21">
        <v>4</v>
      </c>
      <c r="B6" s="22" t="str">
        <v>в</v>
      </c>
      <c r="C6" s="28">
        <f>IF($B6=C$2,"",'Задачи - отговори'!U6)</f>
        <v>0</v>
      </c>
      <c r="D6" s="28">
        <f>IF($B6=D$2,"",'Задачи - отговори'!V6)</f>
        <v>0.1</v>
      </c>
      <c r="E6" s="28" t="str">
        <f>IF($B6=E$2,"",'Задачи - отговори'!W6)</f>
        <v/>
      </c>
      <c r="F6" s="28">
        <f>IF($B6=F$2,"",'Задачи - отговори'!X6)</f>
        <v>0.16666666666666666</v>
      </c>
      <c r="G6" s="30">
        <f>IF($B6="","",IF($B6=G$2,"",'Задачи - отговори'!Y6-'Задачи - отговори'!AC6))</f>
        <v>0</v>
      </c>
      <c r="H6" s="30">
        <f>IF($B6="","",IF($B6=H$2,"",'Задачи - отговори'!Z6-'Задачи - отговори'!AD6))</f>
        <v>-0.125</v>
      </c>
      <c r="I6" s="30" t="str">
        <f>IF($B6="","",IF($B6=I$2,"",'Задачи - отговори'!AA6-'Задачи - отговори'!AE6))</f>
        <v/>
      </c>
      <c r="J6" s="30">
        <f>IF($B6="","",IF($B6=J$2,"",'Задачи - отговори'!AB6-'Задачи - отговори'!AF6))</f>
        <v>-0.5</v>
      </c>
    </row>
    <row r="7" spans="1:10" x14ac:dyDescent="0.25">
      <c r="A7" s="21">
        <v>5</v>
      </c>
      <c r="B7" s="22" t="str">
        <v>в</v>
      </c>
      <c r="C7" s="28">
        <f>IF($B7=C$2,"",'Задачи - отговори'!U7)</f>
        <v>0</v>
      </c>
      <c r="D7" s="28">
        <f>IF($B7=D$2,"",'Задачи - отговори'!V7)</f>
        <v>0</v>
      </c>
      <c r="E7" s="28" t="str">
        <f>IF($B7=E$2,"",'Задачи - отговори'!W7)</f>
        <v/>
      </c>
      <c r="F7" s="28">
        <f>IF($B7=F$2,"",'Задачи - отговори'!X7)</f>
        <v>0.16666666666666666</v>
      </c>
      <c r="G7" s="30">
        <f>IF($B7="","",IF($B7=G$2,"",'Задачи - отговори'!Y7-'Задачи - отговори'!AC7))</f>
        <v>0</v>
      </c>
      <c r="H7" s="30">
        <f>IF($B7="","",IF($B7=H$2,"",'Задачи - отговори'!Z7-'Задачи - отговори'!AD7))</f>
        <v>0</v>
      </c>
      <c r="I7" s="30" t="str">
        <f>IF($B7="","",IF($B7=I$2,"",'Задачи - отговори'!AA7-'Задачи - отговори'!AE7))</f>
        <v/>
      </c>
      <c r="J7" s="30">
        <f>IF($B7="","",IF($B7=J$2,"",'Задачи - отговори'!AB7-'Задачи - отговори'!AF7))</f>
        <v>-0.375</v>
      </c>
    </row>
    <row r="8" spans="1:10" x14ac:dyDescent="0.25">
      <c r="A8" s="21">
        <v>6</v>
      </c>
      <c r="B8" s="22" t="str">
        <v>б</v>
      </c>
      <c r="C8" s="28">
        <f>IF($B8=C$2,"",'Задачи - отговори'!U8)</f>
        <v>0</v>
      </c>
      <c r="D8" s="28" t="str">
        <f>IF($B8=D$2,"",'Задачи - отговори'!V8)</f>
        <v/>
      </c>
      <c r="E8" s="28">
        <f>IF($B8=E$2,"",'Задачи - отговори'!W8)</f>
        <v>0</v>
      </c>
      <c r="F8" s="28">
        <f>IF($B8=F$2,"",'Задачи - отговори'!X8)</f>
        <v>0.17241379310344829</v>
      </c>
      <c r="G8" s="30">
        <f>IF($B8="","",IF($B8=G$2,"",'Задачи - отговори'!Y8-'Задачи - отговори'!AC8))</f>
        <v>0</v>
      </c>
      <c r="H8" s="30" t="str">
        <f>IF($B8="","",IF($B8=H$2,"",'Задачи - отговори'!Z8-'Задачи - отговори'!AD8))</f>
        <v/>
      </c>
      <c r="I8" s="30">
        <f>IF($B8="","",IF($B8=I$2,"",'Задачи - отговори'!AA8-'Задачи - отговори'!AE8))</f>
        <v>0</v>
      </c>
      <c r="J8" s="30">
        <f>IF($B8="","",IF($B8=J$2,"",'Задачи - отговори'!AB8-'Задачи - отговори'!AF8))</f>
        <v>-0.25</v>
      </c>
    </row>
    <row r="9" spans="1:10" x14ac:dyDescent="0.25">
      <c r="A9" s="21">
        <v>7</v>
      </c>
      <c r="B9" s="22" t="str">
        <v>г</v>
      </c>
      <c r="C9" s="28">
        <f>IF($B9=C$2,"",'Задачи - отговори'!U9)</f>
        <v>0</v>
      </c>
      <c r="D9" s="28">
        <f>IF($B9=D$2,"",'Задачи - отговори'!V9)</f>
        <v>0</v>
      </c>
      <c r="E9" s="28">
        <f>IF($B9=E$2,"",'Задачи - отговори'!W9)</f>
        <v>3.3333333333333333E-2</v>
      </c>
      <c r="F9" s="28" t="str">
        <f>IF($B9=F$2,"",'Задачи - отговори'!X9)</f>
        <v/>
      </c>
      <c r="G9" s="30">
        <f>IF($B9="","",IF($B9=G$2,"",'Задачи - отговори'!Y9-'Задачи - отговори'!AC9))</f>
        <v>0</v>
      </c>
      <c r="H9" s="30">
        <f>IF($B9="","",IF($B9=H$2,"",'Задачи - отговори'!Z9-'Задачи - отговори'!AD9))</f>
        <v>0</v>
      </c>
      <c r="I9" s="30">
        <f>IF($B9="","",IF($B9=I$2,"",'Задачи - отговори'!AA9-'Задачи - отговори'!AE9))</f>
        <v>-0.125</v>
      </c>
      <c r="J9" s="30" t="str">
        <f>IF($B9="","",IF($B9=J$2,"",'Задачи - отговори'!AB9-'Задачи - отговори'!AF9))</f>
        <v/>
      </c>
    </row>
    <row r="10" spans="1:10" x14ac:dyDescent="0.25">
      <c r="A10" s="21">
        <v>8</v>
      </c>
      <c r="B10" s="22" t="str">
        <v>б</v>
      </c>
      <c r="C10" s="28">
        <f>IF($B10=C$2,"",'Задачи - отговори'!U10)</f>
        <v>0</v>
      </c>
      <c r="D10" s="28" t="str">
        <f>IF($B10=D$2,"",'Задачи - отговори'!V10)</f>
        <v/>
      </c>
      <c r="E10" s="28">
        <f>IF($B10=E$2,"",'Задачи - отговори'!W10)</f>
        <v>0</v>
      </c>
      <c r="F10" s="28">
        <f>IF($B10=F$2,"",'Задачи - отговори'!X10)</f>
        <v>0.20689655172413793</v>
      </c>
      <c r="G10" s="30">
        <f>IF($B10="","",IF($B10=G$2,"",'Задачи - отговори'!Y10-'Задачи - отговори'!AC10))</f>
        <v>0</v>
      </c>
      <c r="H10" s="30" t="str">
        <f>IF($B10="","",IF($B10=H$2,"",'Задачи - отговори'!Z10-'Задачи - отговори'!AD10))</f>
        <v/>
      </c>
      <c r="I10" s="30">
        <f>IF($B10="","",IF($B10=I$2,"",'Задачи - отговори'!AA10-'Задачи - отговори'!AE10))</f>
        <v>0</v>
      </c>
      <c r="J10" s="30">
        <f>IF($B10="","",IF($B10=J$2,"",'Задачи - отговори'!AB10-'Задачи - отговори'!AF10))</f>
        <v>0.14285714285714285</v>
      </c>
    </row>
    <row r="11" spans="1:10" x14ac:dyDescent="0.25">
      <c r="A11" s="21">
        <v>9</v>
      </c>
      <c r="B11" s="22" t="str">
        <v>в</v>
      </c>
      <c r="C11" s="28">
        <f>IF($B11=C$2,"",'Задачи - отговори'!U11)</f>
        <v>0</v>
      </c>
      <c r="D11" s="28">
        <f>IF($B11=D$2,"",'Задачи - отговори'!V11)</f>
        <v>0</v>
      </c>
      <c r="E11" s="28" t="str">
        <f>IF($B11=E$2,"",'Задачи - отговори'!W11)</f>
        <v/>
      </c>
      <c r="F11" s="28">
        <f>IF($B11=F$2,"",'Задачи - отговори'!X11)</f>
        <v>0.14285714285714285</v>
      </c>
      <c r="G11" s="30">
        <f>IF($B11="","",IF($B11=G$2,"",'Задачи - отговори'!Y11-'Задачи - отговори'!AC11))</f>
        <v>0</v>
      </c>
      <c r="H11" s="30">
        <f>IF($B11="","",IF($B11=H$2,"",'Задачи - отговори'!Z11-'Задачи - отговори'!AD11))</f>
        <v>0</v>
      </c>
      <c r="I11" s="30" t="str">
        <f>IF($B11="","",IF($B11=I$2,"",'Задачи - отговори'!AA11-'Задачи - отговори'!AE11))</f>
        <v/>
      </c>
      <c r="J11" s="30">
        <f>IF($B11="","",IF($B11=J$2,"",'Задачи - отговори'!AB11-'Задачи - отговори'!AF11))</f>
        <v>-0.33333333333333331</v>
      </c>
    </row>
    <row r="12" spans="1:10" x14ac:dyDescent="0.25">
      <c r="A12" s="21">
        <v>10</v>
      </c>
      <c r="B12" s="22" t="str">
        <v>б</v>
      </c>
      <c r="C12" s="28">
        <f>IF($B12=C$2,"",'Задачи - отговори'!U12)</f>
        <v>0</v>
      </c>
      <c r="D12" s="28" t="str">
        <f>IF($B12=D$2,"",'Задачи - отговори'!V12)</f>
        <v/>
      </c>
      <c r="E12" s="28">
        <f>IF($B12=E$2,"",'Задачи - отговори'!W12)</f>
        <v>0</v>
      </c>
      <c r="F12" s="28">
        <f>IF($B12=F$2,"",'Задачи - отговори'!X12)</f>
        <v>0.16666666666666666</v>
      </c>
      <c r="G12" s="30">
        <f>IF($B12="","",IF($B12=G$2,"",'Задачи - отговори'!Y12-'Задачи - отговори'!AC12))</f>
        <v>0</v>
      </c>
      <c r="H12" s="30" t="str">
        <f>IF($B12="","",IF($B12=H$2,"",'Задачи - отговори'!Z12-'Задачи - отговори'!AD12))</f>
        <v/>
      </c>
      <c r="I12" s="30">
        <f>IF($B12="","",IF($B12=I$2,"",'Задачи - отговори'!AA12-'Задачи - отговори'!AE12))</f>
        <v>0</v>
      </c>
      <c r="J12" s="30">
        <f>IF($B12="","",IF($B12=J$2,"",'Задачи - отговори'!AB12-'Задачи - отговори'!AF12))</f>
        <v>-0.25</v>
      </c>
    </row>
    <row r="13" spans="1:10" x14ac:dyDescent="0.25">
      <c r="A13" s="21">
        <v>11</v>
      </c>
      <c r="B13" s="22" t="str">
        <v>а</v>
      </c>
      <c r="C13" s="28" t="str">
        <f>IF($B13=C$2,"",'Задачи - отговори'!U13)</f>
        <v/>
      </c>
      <c r="D13" s="28">
        <f>IF($B13=D$2,"",'Задачи - отговори'!V13)</f>
        <v>7.1428571428571425E-2</v>
      </c>
      <c r="E13" s="28">
        <f>IF($B13=E$2,"",'Задачи - отговори'!W13)</f>
        <v>7.1428571428571425E-2</v>
      </c>
      <c r="F13" s="28">
        <f>IF($B13=F$2,"",'Задачи - отговори'!X13)</f>
        <v>7.1428571428571425E-2</v>
      </c>
      <c r="G13" s="30" t="str">
        <f>IF($B13="","",IF($B13=G$2,"",'Задачи - отговори'!Y13-'Задачи - отговори'!AC13))</f>
        <v/>
      </c>
      <c r="H13" s="30">
        <f>IF($B13="","",IF($B13=H$2,"",'Задачи - отговори'!Z13-'Задачи - отговори'!AD13))</f>
        <v>-0.14285714285714285</v>
      </c>
      <c r="I13" s="30">
        <f>IF($B13="","",IF($B13=I$2,"",'Задачи - отговори'!AA13-'Задачи - отговори'!AE13))</f>
        <v>-0.2857142857142857</v>
      </c>
      <c r="J13" s="30">
        <f>IF($B13="","",IF($B13=J$2,"",'Задачи - отговори'!AB13-'Задачи - отговори'!AF13))</f>
        <v>0.125</v>
      </c>
    </row>
    <row r="14" spans="1:10" x14ac:dyDescent="0.25">
      <c r="A14" s="21">
        <v>12</v>
      </c>
      <c r="B14" s="22" t="str">
        <v>б</v>
      </c>
      <c r="C14" s="28">
        <f>IF($B14=C$2,"",'Задачи - отговори'!U14)</f>
        <v>0</v>
      </c>
      <c r="D14" s="28" t="str">
        <f>IF($B14=D$2,"",'Задачи - отговори'!V14)</f>
        <v/>
      </c>
      <c r="E14" s="28">
        <f>IF($B14=E$2,"",'Задачи - отговори'!W14)</f>
        <v>0.86206896551724133</v>
      </c>
      <c r="F14" s="28">
        <f>IF($B14=F$2,"",'Задачи - отговори'!X14)</f>
        <v>0.10344827586206896</v>
      </c>
      <c r="G14" s="30">
        <f>IF($B14="","",IF($B14=G$2,"",'Задачи - отговори'!Y14-'Задачи - отговори'!AC14))</f>
        <v>0</v>
      </c>
      <c r="H14" s="30" t="str">
        <f>IF($B14="","",IF($B14=H$2,"",'Задачи - отговори'!Z14-'Задачи - отговори'!AD14))</f>
        <v/>
      </c>
      <c r="I14" s="30">
        <f>IF($B14="","",IF($B14=I$2,"",'Задачи - отговори'!AA14-'Задачи - отговори'!AE14))</f>
        <v>-0.1428571428571429</v>
      </c>
      <c r="J14" s="30">
        <f>IF($B14="","",IF($B14=J$2,"",'Задачи - отговори'!AB14-'Задачи - отговори'!AF14))</f>
        <v>0.14285714285714285</v>
      </c>
    </row>
    <row r="15" spans="1:10" x14ac:dyDescent="0.25">
      <c r="A15" s="21">
        <v>13</v>
      </c>
      <c r="B15" s="22" t="str">
        <v>г</v>
      </c>
      <c r="C15" s="28">
        <f>IF($B15=C$2,"",'Задачи - отговори'!U15)</f>
        <v>0</v>
      </c>
      <c r="D15" s="28">
        <f>IF($B15=D$2,"",'Задачи - отговори'!V15)</f>
        <v>0</v>
      </c>
      <c r="E15" s="28">
        <f>IF($B15=E$2,"",'Задачи - отговори'!W15)</f>
        <v>0</v>
      </c>
      <c r="F15" s="28" t="str">
        <f>IF($B15=F$2,"",'Задачи - отговори'!X15)</f>
        <v/>
      </c>
      <c r="G15" s="30">
        <f>IF($B15="","",IF($B15=G$2,"",'Задачи - отговори'!Y15-'Задачи - отговори'!AC15))</f>
        <v>0</v>
      </c>
      <c r="H15" s="30">
        <f>IF($B15="","",IF($B15=H$2,"",'Задачи - отговори'!Z15-'Задачи - отговори'!AD15))</f>
        <v>0</v>
      </c>
      <c r="I15" s="30">
        <f>IF($B15="","",IF($B15=I$2,"",'Задачи - отговори'!AA15-'Задачи - отговори'!AE15))</f>
        <v>0</v>
      </c>
      <c r="J15" s="30" t="str">
        <f>IF($B15="","",IF($B15=J$2,"",'Задачи - отговори'!AB15-'Задачи - отговори'!AF15))</f>
        <v/>
      </c>
    </row>
    <row r="16" spans="1:10" x14ac:dyDescent="0.25">
      <c r="A16" s="21">
        <v>14</v>
      </c>
      <c r="B16" s="22" t="str">
        <v>б</v>
      </c>
      <c r="C16" s="28">
        <f>IF($B16=C$2,"",'Задачи - отговори'!U16)</f>
        <v>0</v>
      </c>
      <c r="D16" s="28" t="str">
        <f>IF($B16=D$2,"",'Задачи - отговори'!V16)</f>
        <v/>
      </c>
      <c r="E16" s="28">
        <f>IF($B16=E$2,"",'Задачи - отговори'!W16)</f>
        <v>0.93103448275862066</v>
      </c>
      <c r="F16" s="28">
        <f>IF($B16=F$2,"",'Задачи - отговори'!X16)</f>
        <v>6.8965517241379309E-2</v>
      </c>
      <c r="G16" s="30">
        <f>IF($B16="","",IF($B16=G$2,"",'Задачи - отговори'!Y16-'Задачи - отговори'!AC16))</f>
        <v>0</v>
      </c>
      <c r="H16" s="30" t="str">
        <f>IF($B16="","",IF($B16=H$2,"",'Задачи - отговори'!Z16-'Задачи - отговори'!AD16))</f>
        <v/>
      </c>
      <c r="I16" s="30">
        <f>IF($B16="","",IF($B16=I$2,"",'Задачи - отговори'!AA16-'Задачи - отговори'!AE16))</f>
        <v>0</v>
      </c>
      <c r="J16" s="30">
        <f>IF($B16="","",IF($B16=J$2,"",'Задачи - отговори'!AB16-'Задачи - отговори'!AF16))</f>
        <v>0</v>
      </c>
    </row>
    <row r="17" spans="1:10" x14ac:dyDescent="0.25">
      <c r="A17" s="21">
        <v>15</v>
      </c>
      <c r="B17" s="22" t="str">
        <v>в</v>
      </c>
      <c r="C17" s="28">
        <f>IF($B17=C$2,"",'Задачи - отговори'!U17)</f>
        <v>0</v>
      </c>
      <c r="D17" s="28">
        <f>IF($B17=D$2,"",'Задачи - отговори'!V17)</f>
        <v>0</v>
      </c>
      <c r="E17" s="28" t="str">
        <f>IF($B17=E$2,"",'Задачи - отговори'!W17)</f>
        <v/>
      </c>
      <c r="F17" s="28">
        <f>IF($B17=F$2,"",'Задачи - отговори'!X17)</f>
        <v>0.93333333333333335</v>
      </c>
      <c r="G17" s="30">
        <f>IF($B17="","",IF($B17=G$2,"",'Задачи - отговори'!Y17-'Задачи - отговори'!AC17))</f>
        <v>0</v>
      </c>
      <c r="H17" s="30">
        <f>IF($B17="","",IF($B17=H$2,"",'Задачи - отговори'!Z17-'Задачи - отговори'!AD17))</f>
        <v>0</v>
      </c>
      <c r="I17" s="30" t="str">
        <f>IF($B17="","",IF($B17=I$2,"",'Задачи - отговори'!AA17-'Задачи - отговори'!AE17))</f>
        <v/>
      </c>
      <c r="J17" s="30">
        <f>IF($B17="","",IF($B17=J$2,"",'Задачи - отговори'!AB17-'Задачи - отговори'!AF17))</f>
        <v>0.125</v>
      </c>
    </row>
    <row r="18" spans="1:10" x14ac:dyDescent="0.25">
      <c r="A18" s="21">
        <v>16</v>
      </c>
      <c r="B18" s="22" t="str">
        <v>в</v>
      </c>
      <c r="C18" s="28">
        <f>IF($B18=C$2,"",'Задачи - отговори'!U18)</f>
        <v>0</v>
      </c>
      <c r="D18" s="28">
        <f>IF($B18=D$2,"",'Задачи - отговори'!V18)</f>
        <v>0</v>
      </c>
      <c r="E18" s="28" t="str">
        <f>IF($B18=E$2,"",'Задачи - отговори'!W18)</f>
        <v/>
      </c>
      <c r="F18" s="28">
        <f>IF($B18=F$2,"",'Задачи - отговори'!X18)</f>
        <v>0.13793103448275862</v>
      </c>
      <c r="G18" s="30">
        <f>IF($B18="","",IF($B18=G$2,"",'Задачи - отговори'!Y18-'Задачи - отговори'!AC18))</f>
        <v>0</v>
      </c>
      <c r="H18" s="30">
        <f>IF($B18="","",IF($B18=H$2,"",'Задачи - отговори'!Z18-'Задачи - отговори'!AD18))</f>
        <v>0</v>
      </c>
      <c r="I18" s="30" t="str">
        <f>IF($B18="","",IF($B18=I$2,"",'Задачи - отговори'!AA18-'Задачи - отговори'!AE18))</f>
        <v/>
      </c>
      <c r="J18" s="30">
        <f>IF($B18="","",IF($B18=J$2,"",'Задачи - отговори'!AB18-'Задачи - отговори'!AF18))</f>
        <v>-0.30357142857142855</v>
      </c>
    </row>
    <row r="19" spans="1:10" x14ac:dyDescent="0.25">
      <c r="A19" s="21" t="str">
        <v/>
      </c>
      <c r="B19" s="22" t="str">
        <v/>
      </c>
      <c r="C19" s="28" t="str">
        <f>IF($B19=C$2,"",'Задачи - отговори'!U19)</f>
        <v/>
      </c>
      <c r="D19" s="28" t="str">
        <f>IF($B19=D$2,"",'Задачи - отговори'!V19)</f>
        <v/>
      </c>
      <c r="E19" s="28" t="str">
        <f>IF($B19=E$2,"",'Задачи - отговори'!W19)</f>
        <v/>
      </c>
      <c r="F19" s="28" t="str">
        <f>IF($B19=F$2,"",'Задачи - отговори'!X19)</f>
        <v/>
      </c>
      <c r="G19" s="30" t="str">
        <f>IF($B19="","",IF($B19=G$2,"",'Задачи - отговори'!Y19-'Задачи - отговори'!AC19))</f>
        <v/>
      </c>
      <c r="H19" s="30" t="str">
        <f>IF($B19="","",IF($B19=H$2,"",'Задачи - отговори'!Z19-'Задачи - отговори'!AD19))</f>
        <v/>
      </c>
      <c r="I19" s="30" t="str">
        <f>IF($B19="","",IF($B19=I$2,"",'Задачи - отговори'!AA19-'Задачи - отговори'!AE19))</f>
        <v/>
      </c>
      <c r="J19" s="30" t="str">
        <f>IF($B19="","",IF($B19=J$2,"",'Задачи - отговори'!AB19-'Задачи - отговори'!AF19))</f>
        <v/>
      </c>
    </row>
    <row r="20" spans="1:10" x14ac:dyDescent="0.25">
      <c r="A20" s="21" t="str">
        <v/>
      </c>
      <c r="B20" s="22" t="str">
        <v/>
      </c>
      <c r="C20" s="28" t="str">
        <f>IF($B20=C$2,"",'Задачи - отговори'!U20)</f>
        <v/>
      </c>
      <c r="D20" s="28" t="str">
        <f>IF($B20=D$2,"",'Задачи - отговори'!V20)</f>
        <v/>
      </c>
      <c r="E20" s="28" t="str">
        <f>IF($B20=E$2,"",'Задачи - отговори'!W20)</f>
        <v/>
      </c>
      <c r="F20" s="28" t="str">
        <f>IF($B20=F$2,"",'Задачи - отговори'!X20)</f>
        <v/>
      </c>
      <c r="G20" s="30" t="str">
        <f>IF($B20="","",IF($B20=G$2,"",'Задачи - отговори'!Y20-'Задачи - отговори'!AC20))</f>
        <v/>
      </c>
      <c r="H20" s="30" t="str">
        <f>IF($B20="","",IF($B20=H$2,"",'Задачи - отговори'!Z20-'Задачи - отговори'!AD20))</f>
        <v/>
      </c>
      <c r="I20" s="30" t="str">
        <f>IF($B20="","",IF($B20=I$2,"",'Задачи - отговори'!AA20-'Задачи - отговори'!AE20))</f>
        <v/>
      </c>
      <c r="J20" s="30" t="str">
        <f>IF($B20="","",IF($B20=J$2,"",'Задачи - отговори'!AB20-'Задачи - отговори'!AF20))</f>
        <v/>
      </c>
    </row>
    <row r="21" spans="1:10" x14ac:dyDescent="0.25">
      <c r="A21" s="21" t="str">
        <v/>
      </c>
      <c r="B21" s="22" t="str">
        <v/>
      </c>
      <c r="C21" s="28" t="str">
        <f>IF($B21=C$2,"",'Задачи - отговори'!U21)</f>
        <v/>
      </c>
      <c r="D21" s="28" t="str">
        <f>IF($B21=D$2,"",'Задачи - отговори'!V21)</f>
        <v/>
      </c>
      <c r="E21" s="28" t="str">
        <f>IF($B21=E$2,"",'Задачи - отговори'!W21)</f>
        <v/>
      </c>
      <c r="F21" s="28" t="str">
        <f>IF($B21=F$2,"",'Задачи - отговори'!X21)</f>
        <v/>
      </c>
      <c r="G21" s="30" t="str">
        <f>IF($B21="","",IF($B21=G$2,"",'Задачи - отговори'!Y21-'Задачи - отговори'!AC21))</f>
        <v/>
      </c>
      <c r="H21" s="30" t="str">
        <f>IF($B21="","",IF($B21=H$2,"",'Задачи - отговори'!Z21-'Задачи - отговори'!AD21))</f>
        <v/>
      </c>
      <c r="I21" s="30" t="str">
        <f>IF($B21="","",IF($B21=I$2,"",'Задачи - отговори'!AA21-'Задачи - отговори'!AE21))</f>
        <v/>
      </c>
      <c r="J21" s="30" t="str">
        <f>IF($B21="","",IF($B21=J$2,"",'Задачи - отговори'!AB21-'Задачи - отговори'!AF21))</f>
        <v/>
      </c>
    </row>
    <row r="22" spans="1:10" x14ac:dyDescent="0.25">
      <c r="A22" s="21" t="str">
        <v/>
      </c>
      <c r="B22" s="22" t="str">
        <v/>
      </c>
      <c r="C22" s="28" t="str">
        <f>IF($B22=C$2,"",'Задачи - отговори'!U22)</f>
        <v/>
      </c>
      <c r="D22" s="28" t="str">
        <f>IF($B22=D$2,"",'Задачи - отговори'!V22)</f>
        <v/>
      </c>
      <c r="E22" s="28" t="str">
        <f>IF($B22=E$2,"",'Задачи - отговори'!W22)</f>
        <v/>
      </c>
      <c r="F22" s="28" t="str">
        <f>IF($B22=F$2,"",'Задачи - отговори'!X22)</f>
        <v/>
      </c>
      <c r="G22" s="30" t="str">
        <f>IF($B22="","",IF($B22=G$2,"",'Задачи - отговори'!Y22-'Задачи - отговори'!AC22))</f>
        <v/>
      </c>
      <c r="H22" s="30" t="str">
        <f>IF($B22="","",IF($B22=H$2,"",'Задачи - отговори'!Z22-'Задачи - отговори'!AD22))</f>
        <v/>
      </c>
      <c r="I22" s="30" t="str">
        <f>IF($B22="","",IF($B22=I$2,"",'Задачи - отговори'!AA22-'Задачи - отговори'!AE22))</f>
        <v/>
      </c>
      <c r="J22" s="30" t="str">
        <f>IF($B22="","",IF($B22=J$2,"",'Задачи - отговори'!AB22-'Задачи - отговори'!AF22))</f>
        <v/>
      </c>
    </row>
    <row r="23" spans="1:10" x14ac:dyDescent="0.25">
      <c r="A23" s="21" t="str">
        <v/>
      </c>
      <c r="B23" s="22" t="str">
        <v/>
      </c>
      <c r="C23" s="28" t="str">
        <f>IF($B23=C$2,"",'Задачи - отговори'!U23)</f>
        <v/>
      </c>
      <c r="D23" s="28" t="str">
        <f>IF($B23=D$2,"",'Задачи - отговори'!V23)</f>
        <v/>
      </c>
      <c r="E23" s="28" t="str">
        <f>IF($B23=E$2,"",'Задачи - отговори'!W23)</f>
        <v/>
      </c>
      <c r="F23" s="28" t="str">
        <f>IF($B23=F$2,"",'Задачи - отговори'!X23)</f>
        <v/>
      </c>
      <c r="G23" s="30" t="str">
        <f>IF($B23="","",IF($B23=G$2,"",'Задачи - отговори'!Y23-'Задачи - отговори'!AC23))</f>
        <v/>
      </c>
      <c r="H23" s="30" t="str">
        <f>IF($B23="","",IF($B23=H$2,"",'Задачи - отговори'!Z23-'Задачи - отговори'!AD23))</f>
        <v/>
      </c>
      <c r="I23" s="30" t="str">
        <f>IF($B23="","",IF($B23=I$2,"",'Задачи - отговори'!AA23-'Задачи - отговори'!AE23))</f>
        <v/>
      </c>
      <c r="J23" s="30" t="str">
        <f>IF($B23="","",IF($B23=J$2,"",'Задачи - отговори'!AB23-'Задачи - отговори'!AF23))</f>
        <v/>
      </c>
    </row>
    <row r="24" spans="1:10" x14ac:dyDescent="0.25">
      <c r="A24" s="21" t="str">
        <v/>
      </c>
      <c r="B24" s="22" t="str">
        <v/>
      </c>
      <c r="C24" s="28" t="str">
        <f>IF($B24=C$2,"",'Задачи - отговори'!U24)</f>
        <v/>
      </c>
      <c r="D24" s="28" t="str">
        <f>IF($B24=D$2,"",'Задачи - отговори'!V24)</f>
        <v/>
      </c>
      <c r="E24" s="28" t="str">
        <f>IF($B24=E$2,"",'Задачи - отговори'!W24)</f>
        <v/>
      </c>
      <c r="F24" s="28" t="str">
        <f>IF($B24=F$2,"",'Задачи - отговори'!X24)</f>
        <v/>
      </c>
      <c r="G24" s="30" t="str">
        <f>IF($B24="","",IF($B24=G$2,"",'Задачи - отговори'!Y24-'Задачи - отговори'!AC24))</f>
        <v/>
      </c>
      <c r="H24" s="30" t="str">
        <f>IF($B24="","",IF($B24=H$2,"",'Задачи - отговори'!Z24-'Задачи - отговори'!AD24))</f>
        <v/>
      </c>
      <c r="I24" s="30" t="str">
        <f>IF($B24="","",IF($B24=I$2,"",'Задачи - отговори'!AA24-'Задачи - отговори'!AE24))</f>
        <v/>
      </c>
      <c r="J24" s="30" t="str">
        <f>IF($B24="","",IF($B24=J$2,"",'Задачи - отговори'!AB24-'Задачи - отговори'!AF24))</f>
        <v/>
      </c>
    </row>
    <row r="25" spans="1:10" x14ac:dyDescent="0.25">
      <c r="A25" s="21" t="str">
        <v/>
      </c>
      <c r="B25" s="22" t="str">
        <v/>
      </c>
      <c r="C25" s="28" t="str">
        <f>IF($B25=C$2,"",'Задачи - отговори'!U25)</f>
        <v/>
      </c>
      <c r="D25" s="28" t="str">
        <f>IF($B25=D$2,"",'Задачи - отговори'!V25)</f>
        <v/>
      </c>
      <c r="E25" s="28" t="str">
        <f>IF($B25=E$2,"",'Задачи - отговори'!W25)</f>
        <v/>
      </c>
      <c r="F25" s="28" t="str">
        <f>IF($B25=F$2,"",'Задачи - отговори'!X25)</f>
        <v/>
      </c>
      <c r="G25" s="30" t="str">
        <f>IF($B25="","",IF($B25=G$2,"",'Задачи - отговори'!Y25-'Задачи - отговори'!AC25))</f>
        <v/>
      </c>
      <c r="H25" s="30" t="str">
        <f>IF($B25="","",IF($B25=H$2,"",'Задачи - отговори'!Z25-'Задачи - отговори'!AD25))</f>
        <v/>
      </c>
      <c r="I25" s="30" t="str">
        <f>IF($B25="","",IF($B25=I$2,"",'Задачи - отговори'!AA25-'Задачи - отговори'!AE25))</f>
        <v/>
      </c>
      <c r="J25" s="30" t="str">
        <f>IF($B25="","",IF($B25=J$2,"",'Задачи - отговори'!AB25-'Задачи - отговори'!AF25))</f>
        <v/>
      </c>
    </row>
    <row r="26" spans="1:10" x14ac:dyDescent="0.25">
      <c r="A26" s="21" t="str">
        <v/>
      </c>
      <c r="B26" s="22" t="str">
        <v/>
      </c>
      <c r="C26" s="28" t="str">
        <f>IF($B26=C$2,"",'Задачи - отговори'!U26)</f>
        <v/>
      </c>
      <c r="D26" s="28" t="str">
        <f>IF($B26=D$2,"",'Задачи - отговори'!V26)</f>
        <v/>
      </c>
      <c r="E26" s="28" t="str">
        <f>IF($B26=E$2,"",'Задачи - отговори'!W26)</f>
        <v/>
      </c>
      <c r="F26" s="28" t="str">
        <f>IF($B26=F$2,"",'Задачи - отговори'!X26)</f>
        <v/>
      </c>
      <c r="G26" s="30" t="str">
        <f>IF($B26="","",IF($B26=G$2,"",'Задачи - отговори'!Y26-'Задачи - отговори'!AC26))</f>
        <v/>
      </c>
      <c r="H26" s="30" t="str">
        <f>IF($B26="","",IF($B26=H$2,"",'Задачи - отговори'!Z26-'Задачи - отговори'!AD26))</f>
        <v/>
      </c>
      <c r="I26" s="30" t="str">
        <f>IF($B26="","",IF($B26=I$2,"",'Задачи - отговори'!AA26-'Задачи - отговори'!AE26))</f>
        <v/>
      </c>
      <c r="J26" s="30" t="str">
        <f>IF($B26="","",IF($B26=J$2,"",'Задачи - отговори'!AB26-'Задачи - отговори'!AF26))</f>
        <v/>
      </c>
    </row>
    <row r="27" spans="1:10" x14ac:dyDescent="0.25">
      <c r="A27" s="21" t="str">
        <v/>
      </c>
      <c r="B27" s="22" t="str">
        <v/>
      </c>
      <c r="C27" s="28" t="str">
        <f>IF($B27=C$2,"",'Задачи - отговори'!U27)</f>
        <v/>
      </c>
      <c r="D27" s="28" t="str">
        <f>IF($B27=D$2,"",'Задачи - отговори'!V27)</f>
        <v/>
      </c>
      <c r="E27" s="28" t="str">
        <f>IF($B27=E$2,"",'Задачи - отговори'!W27)</f>
        <v/>
      </c>
      <c r="F27" s="28" t="str">
        <f>IF($B27=F$2,"",'Задачи - отговори'!X27)</f>
        <v/>
      </c>
      <c r="G27" s="30" t="str">
        <f>IF($B27="","",IF($B27=G$2,"",'Задачи - отговори'!Y27-'Задачи - отговори'!AC27))</f>
        <v/>
      </c>
      <c r="H27" s="30" t="str">
        <f>IF($B27="","",IF($B27=H$2,"",'Задачи - отговори'!Z27-'Задачи - отговори'!AD27))</f>
        <v/>
      </c>
      <c r="I27" s="30" t="str">
        <f>IF($B27="","",IF($B27=I$2,"",'Задачи - отговори'!AA27-'Задачи - отговори'!AE27))</f>
        <v/>
      </c>
      <c r="J27" s="30" t="str">
        <f>IF($B27="","",IF($B27=J$2,"",'Задачи - отговори'!AB27-'Задачи - отговори'!AF27))</f>
        <v/>
      </c>
    </row>
    <row r="28" spans="1:10" x14ac:dyDescent="0.25">
      <c r="A28" s="21" t="str">
        <v/>
      </c>
      <c r="B28" s="22" t="str">
        <v/>
      </c>
      <c r="C28" s="28" t="str">
        <f>IF($B28=C$2,"",'Задачи - отговори'!U28)</f>
        <v/>
      </c>
      <c r="D28" s="28" t="str">
        <f>IF($B28=D$2,"",'Задачи - отговори'!V28)</f>
        <v/>
      </c>
      <c r="E28" s="28" t="str">
        <f>IF($B28=E$2,"",'Задачи - отговори'!W28)</f>
        <v/>
      </c>
      <c r="F28" s="28" t="str">
        <f>IF($B28=F$2,"",'Задачи - отговори'!X28)</f>
        <v/>
      </c>
      <c r="G28" s="30" t="str">
        <f>IF($B28="","",IF($B28=G$2,"",'Задачи - отговори'!Y28-'Задачи - отговори'!AC28))</f>
        <v/>
      </c>
      <c r="H28" s="30" t="str">
        <f>IF($B28="","",IF($B28=H$2,"",'Задачи - отговори'!Z28-'Задачи - отговори'!AD28))</f>
        <v/>
      </c>
      <c r="I28" s="30" t="str">
        <f>IF($B28="","",IF($B28=I$2,"",'Задачи - отговори'!AA28-'Задачи - отговори'!AE28))</f>
        <v/>
      </c>
      <c r="J28" s="30" t="str">
        <f>IF($B28="","",IF($B28=J$2,"",'Задачи - отговори'!AB28-'Задачи - отговори'!AF28))</f>
        <v/>
      </c>
    </row>
    <row r="29" spans="1:10" x14ac:dyDescent="0.25">
      <c r="A29" s="21" t="str">
        <v/>
      </c>
      <c r="B29" s="22" t="str">
        <v/>
      </c>
      <c r="C29" s="28" t="str">
        <f>IF($B29=C$2,"",'Задачи - отговори'!U29)</f>
        <v/>
      </c>
      <c r="D29" s="28" t="str">
        <f>IF($B29=D$2,"",'Задачи - отговори'!V29)</f>
        <v/>
      </c>
      <c r="E29" s="28" t="str">
        <f>IF($B29=E$2,"",'Задачи - отговори'!W29)</f>
        <v/>
      </c>
      <c r="F29" s="28" t="str">
        <f>IF($B29=F$2,"",'Задачи - отговори'!X29)</f>
        <v/>
      </c>
      <c r="G29" s="30" t="str">
        <f>IF($B29="","",IF($B29=G$2,"",'Задачи - отговори'!Y29-'Задачи - отговори'!AC29))</f>
        <v/>
      </c>
      <c r="H29" s="30" t="str">
        <f>IF($B29="","",IF($B29=H$2,"",'Задачи - отговори'!Z29-'Задачи - отговори'!AD29))</f>
        <v/>
      </c>
      <c r="I29" s="30" t="str">
        <f>IF($B29="","",IF($B29=I$2,"",'Задачи - отговори'!AA29-'Задачи - отговори'!AE29))</f>
        <v/>
      </c>
      <c r="J29" s="30" t="str">
        <f>IF($B29="","",IF($B29=J$2,"",'Задачи - отговори'!AB29-'Задачи - отговори'!AF29))</f>
        <v/>
      </c>
    </row>
    <row r="30" spans="1:10" x14ac:dyDescent="0.25">
      <c r="A30" s="21" t="str">
        <v/>
      </c>
      <c r="B30" s="22" t="str">
        <v/>
      </c>
      <c r="C30" s="28" t="str">
        <f>IF($B30=C$2,"",'Задачи - отговори'!U30)</f>
        <v/>
      </c>
      <c r="D30" s="28" t="str">
        <f>IF($B30=D$2,"",'Задачи - отговори'!V30)</f>
        <v/>
      </c>
      <c r="E30" s="28" t="str">
        <f>IF($B30=E$2,"",'Задачи - отговори'!W30)</f>
        <v/>
      </c>
      <c r="F30" s="28" t="str">
        <f>IF($B30=F$2,"",'Задачи - отговори'!X30)</f>
        <v/>
      </c>
      <c r="G30" s="30" t="str">
        <f>IF($B30="","",IF($B30=G$2,"",'Задачи - отговори'!Y30-'Задачи - отговори'!AC30))</f>
        <v/>
      </c>
      <c r="H30" s="30" t="str">
        <f>IF($B30="","",IF($B30=H$2,"",'Задачи - отговори'!Z30-'Задачи - отговори'!AD30))</f>
        <v/>
      </c>
      <c r="I30" s="30" t="str">
        <f>IF($B30="","",IF($B30=I$2,"",'Задачи - отговори'!AA30-'Задачи - отговори'!AE30))</f>
        <v/>
      </c>
      <c r="J30" s="30" t="str">
        <f>IF($B30="","",IF($B30=J$2,"",'Задачи - отговори'!AB30-'Задачи - отговори'!AF30))</f>
        <v/>
      </c>
    </row>
    <row r="31" spans="1:10" x14ac:dyDescent="0.25">
      <c r="A31" s="21" t="str">
        <v/>
      </c>
      <c r="B31" s="22" t="str">
        <v/>
      </c>
      <c r="C31" s="28" t="str">
        <f>IF($B31=C$2,"",'Задачи - отговори'!U31)</f>
        <v/>
      </c>
      <c r="D31" s="28" t="str">
        <f>IF($B31=D$2,"",'Задачи - отговори'!V31)</f>
        <v/>
      </c>
      <c r="E31" s="28" t="str">
        <f>IF($B31=E$2,"",'Задачи - отговори'!W31)</f>
        <v/>
      </c>
      <c r="F31" s="28" t="str">
        <f>IF($B31=F$2,"",'Задачи - отговори'!X31)</f>
        <v/>
      </c>
      <c r="G31" s="30" t="str">
        <f>IF($B31="","",IF($B31=G$2,"",'Задачи - отговори'!Y31-'Задачи - отговори'!AC31))</f>
        <v/>
      </c>
      <c r="H31" s="30" t="str">
        <f>IF($B31="","",IF($B31=H$2,"",'Задачи - отговори'!Z31-'Задачи - отговори'!AD31))</f>
        <v/>
      </c>
      <c r="I31" s="30" t="str">
        <f>IF($B31="","",IF($B31=I$2,"",'Задачи - отговори'!AA31-'Задачи - отговори'!AE31))</f>
        <v/>
      </c>
      <c r="J31" s="30" t="str">
        <f>IF($B31="","",IF($B31=J$2,"",'Задачи - отговори'!AB31-'Задачи - отговори'!AF31))</f>
        <v/>
      </c>
    </row>
    <row r="32" spans="1:10" x14ac:dyDescent="0.25">
      <c r="A32" s="21" t="str">
        <v/>
      </c>
      <c r="B32" s="22" t="str">
        <v/>
      </c>
      <c r="C32" s="28" t="str">
        <f>IF($B32=C$2,"",'Задачи - отговори'!U32)</f>
        <v/>
      </c>
      <c r="D32" s="28" t="str">
        <f>IF($B32=D$2,"",'Задачи - отговори'!V32)</f>
        <v/>
      </c>
      <c r="E32" s="28" t="str">
        <f>IF($B32=E$2,"",'Задачи - отговори'!W32)</f>
        <v/>
      </c>
      <c r="F32" s="28" t="str">
        <f>IF($B32=F$2,"",'Задачи - отговори'!X32)</f>
        <v/>
      </c>
      <c r="G32" s="30" t="str">
        <f>IF($B32="","",IF($B32=G$2,"",'Задачи - отговори'!Y32-'Задачи - отговори'!AC32))</f>
        <v/>
      </c>
      <c r="H32" s="30" t="str">
        <f>IF($B32="","",IF($B32=H$2,"",'Задачи - отговори'!Z32-'Задачи - отговори'!AD32))</f>
        <v/>
      </c>
      <c r="I32" s="30" t="str">
        <f>IF($B32="","",IF($B32=I$2,"",'Задачи - отговори'!AA32-'Задачи - отговори'!AE32))</f>
        <v/>
      </c>
      <c r="J32" s="30" t="str">
        <f>IF($B32="","",IF($B32=J$2,"",'Задачи - отговори'!AB32-'Задачи - отговори'!AF32))</f>
        <v/>
      </c>
    </row>
    <row r="33" ht="15" customHeight="1" x14ac:dyDescent="0.25"/>
  </sheetData>
  <sheetProtection algorithmName="SHA-512" hashValue="RcFaiaQOG3/31IeaPD7LEfYvlZhKKgn9XJw9W21Ke90tLaMAymL6CmzvDpDRrxnrNLmxiuFausuAOvLrmqIGHA==" saltValue="Lgi5pVcvnnRVC/YKlNpKtg==" spinCount="100000" sheet="1" objects="1" scenarios="1"/>
  <mergeCells count="4">
    <mergeCell ref="C1:F1"/>
    <mergeCell ref="G1:J1"/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E24" sqref="E24"/>
    </sheetView>
  </sheetViews>
  <sheetFormatPr defaultRowHeight="15" x14ac:dyDescent="0.25"/>
  <cols>
    <col min="1" max="3" width="10" customWidth="1"/>
    <col min="4" max="4" width="10.5703125" customWidth="1"/>
    <col min="5" max="5" width="11.42578125" customWidth="1"/>
    <col min="6" max="13" width="5.85546875" customWidth="1"/>
  </cols>
  <sheetData>
    <row r="1" spans="1:13" s="27" customFormat="1" ht="34.5" customHeight="1" x14ac:dyDescent="0.25">
      <c r="A1" s="102" t="s">
        <v>5</v>
      </c>
      <c r="B1" s="102" t="s">
        <v>0</v>
      </c>
      <c r="C1" s="109" t="s">
        <v>97</v>
      </c>
      <c r="D1" s="109" t="s">
        <v>74</v>
      </c>
      <c r="E1" s="109" t="s">
        <v>91</v>
      </c>
      <c r="F1" s="103" t="s">
        <v>96</v>
      </c>
      <c r="G1" s="103"/>
      <c r="H1" s="103"/>
      <c r="I1" s="103"/>
      <c r="J1" s="100" t="s">
        <v>95</v>
      </c>
      <c r="K1" s="100"/>
      <c r="L1" s="100"/>
      <c r="M1" s="100"/>
    </row>
    <row r="2" spans="1:13" s="27" customFormat="1" x14ac:dyDescent="0.25">
      <c r="A2" s="102"/>
      <c r="B2" s="102"/>
      <c r="C2" s="110"/>
      <c r="D2" s="110"/>
      <c r="E2" s="110"/>
      <c r="F2" s="9" t="s">
        <v>2</v>
      </c>
      <c r="G2" s="9" t="s">
        <v>3</v>
      </c>
      <c r="H2" s="9" t="s">
        <v>1</v>
      </c>
      <c r="I2" s="9" t="s">
        <v>4</v>
      </c>
      <c r="J2" s="10" t="s">
        <v>2</v>
      </c>
      <c r="K2" s="10" t="s">
        <v>3</v>
      </c>
      <c r="L2" s="10" t="s">
        <v>1</v>
      </c>
      <c r="M2" s="10" t="s">
        <v>4</v>
      </c>
    </row>
    <row r="3" spans="1:13" x14ac:dyDescent="0.25">
      <c r="A3" s="21" cm="1">
        <f t="array" ref="A3:A32">TRANSPOSE(Call!E2:AH2)</f>
        <v>1</v>
      </c>
      <c r="B3" s="22" t="str" cm="1">
        <f t="array" ref="B3:B32">TRANSPOSE(Call!E1:AH1)</f>
        <v>в</v>
      </c>
      <c r="C3" s="37">
        <f>'Коефициент на ТРУДНОСТ'!C3</f>
        <v>0.65517241379310343</v>
      </c>
      <c r="D3" s="37">
        <f>'Коефициент на дискриминация'!E3</f>
        <v>0.375</v>
      </c>
      <c r="E3" s="37">
        <f>'Коефициент на Корелация'!C3</f>
        <v>0.3427875281769806</v>
      </c>
      <c r="F3" s="28">
        <f>IF($B3=F$2,"",'Задачи - отговори'!U3)</f>
        <v>0</v>
      </c>
      <c r="G3" s="28">
        <f>IF($B3=G$2,"",'Задачи - отговори'!V3)</f>
        <v>0.17241379310344829</v>
      </c>
      <c r="H3" s="28" t="str">
        <f>IF($B3=H$2,"",'Задачи - отговори'!W3)</f>
        <v/>
      </c>
      <c r="I3" s="28">
        <f>IF($B3=I$2,"",'Задачи - отговори'!X3)</f>
        <v>0.17241379310344829</v>
      </c>
      <c r="J3" s="30">
        <f>IF($B3="","",IF($B3=J$2,"",'Задачи - отговори'!Y3-'Задачи - отговори'!AC3))</f>
        <v>0</v>
      </c>
      <c r="K3" s="30">
        <f>IF($B3="","",IF($B3=K$2,"",'Задачи - отговори'!Z3-'Задачи - отговори'!AD3))</f>
        <v>-0.25</v>
      </c>
      <c r="L3" s="30" t="str">
        <f>IF($B3="","",IF($B3=L$2,"",'Задачи - отговори'!AA3-'Задачи - отговори'!AE3))</f>
        <v/>
      </c>
      <c r="M3" s="30">
        <f>IF($B3="","",IF($B3=M$2,"",'Задачи - отговори'!AB3-'Задачи - отговори'!AF3))</f>
        <v>-0.125</v>
      </c>
    </row>
    <row r="4" spans="1:13" x14ac:dyDescent="0.25">
      <c r="A4" s="21">
        <v>2</v>
      </c>
      <c r="B4" s="22" t="str">
        <v>а</v>
      </c>
      <c r="C4" s="37">
        <f>'Коефициент на ТРУДНОСТ'!C4</f>
        <v>0.51851851851851849</v>
      </c>
      <c r="D4" s="37">
        <f>'Коефициент на дискриминация'!E4</f>
        <v>0.28571428571428575</v>
      </c>
      <c r="E4" s="37">
        <f>'Коефициент на Корелация'!C4</f>
        <v>0.21074438018433456</v>
      </c>
      <c r="F4" s="28" t="str">
        <f>IF($B4=F$2,"",'Задачи - отговори'!U4)</f>
        <v/>
      </c>
      <c r="G4" s="28">
        <f>IF($B4=G$2,"",'Задачи - отговори'!V4)</f>
        <v>3.7037037037037035E-2</v>
      </c>
      <c r="H4" s="28">
        <f>IF($B4=H$2,"",'Задачи - отговори'!W4)</f>
        <v>3.7037037037037035E-2</v>
      </c>
      <c r="I4" s="28">
        <f>IF($B4=I$2,"",'Задачи - отговори'!X4)</f>
        <v>0.40740740740740738</v>
      </c>
      <c r="J4" s="30" t="str">
        <f>IF($B4="","",IF($B4=J$2,"",'Задачи - отговори'!Y4-'Задачи - отговори'!AC4))</f>
        <v/>
      </c>
      <c r="K4" s="30">
        <f>IF($B4="","",IF($B4=K$2,"",'Задачи - отговори'!Z4-'Задачи - отговори'!AD4))</f>
        <v>0.14285714285714285</v>
      </c>
      <c r="L4" s="30">
        <f>IF($B4="","",IF($B4=L$2,"",'Задачи - отговори'!AA4-'Задачи - отговори'!AE4))</f>
        <v>0</v>
      </c>
      <c r="M4" s="30">
        <f>IF($B4="","",IF($B4=M$2,"",'Задачи - отговори'!AB4-'Задачи - отговори'!AF4))</f>
        <v>-0.42857142857142855</v>
      </c>
    </row>
    <row r="5" spans="1:13" x14ac:dyDescent="0.25">
      <c r="A5" s="21">
        <v>3</v>
      </c>
      <c r="B5" s="22" t="str">
        <v>а</v>
      </c>
      <c r="C5" s="37">
        <f>'Коефициент на ТРУДНОСТ'!C5</f>
        <v>0.10344827586206896</v>
      </c>
      <c r="D5" s="37">
        <f>'Коефициент на дискриминация'!E5</f>
        <v>0.2857142857142857</v>
      </c>
      <c r="E5" s="37">
        <f>'Коефициент на Корелация'!C5</f>
        <v>0.37172242437225622</v>
      </c>
      <c r="F5" s="28" t="str">
        <f>IF($B5=F$2,"",'Задачи - отговори'!U5)</f>
        <v/>
      </c>
      <c r="G5" s="28">
        <f>IF($B5=G$2,"",'Задачи - отговори'!V5)</f>
        <v>3.4482758620689655E-2</v>
      </c>
      <c r="H5" s="28">
        <f>IF($B5=H$2,"",'Задачи - отговори'!W5)</f>
        <v>0.7931034482758621</v>
      </c>
      <c r="I5" s="28">
        <f>IF($B5=I$2,"",'Задачи - отговори'!X5)</f>
        <v>6.8965517241379309E-2</v>
      </c>
      <c r="J5" s="30" t="str">
        <f>IF($B5="","",IF($B5=J$2,"",'Задачи - отговори'!Y5-'Задачи - отговори'!AC5))</f>
        <v/>
      </c>
      <c r="K5" s="30">
        <f>IF($B5="","",IF($B5=K$2,"",'Задачи - отговори'!Z5-'Задачи - отговори'!AD5))</f>
        <v>0</v>
      </c>
      <c r="L5" s="30">
        <f>IF($B5="","",IF($B5=L$2,"",'Задачи - отговори'!AA5-'Задачи - отговори'!AE5))</f>
        <v>-0.4285714285714286</v>
      </c>
      <c r="M5" s="30">
        <f>IF($B5="","",IF($B5=M$2,"",'Задачи - отговори'!AB5-'Задачи - отговори'!AF5))</f>
        <v>0.14285714285714285</v>
      </c>
    </row>
    <row r="6" spans="1:13" x14ac:dyDescent="0.25">
      <c r="A6" s="21">
        <v>4</v>
      </c>
      <c r="B6" s="22" t="str">
        <v>в</v>
      </c>
      <c r="C6" s="37">
        <f>'Коефициент на ТРУДНОСТ'!C6</f>
        <v>0.73333333333333328</v>
      </c>
      <c r="D6" s="37">
        <f>'Коефициент на дискриминация'!E6</f>
        <v>0.625</v>
      </c>
      <c r="E6" s="37">
        <f>'Коефициент на Корелация'!C6</f>
        <v>0.58444807493565087</v>
      </c>
      <c r="F6" s="28">
        <f>IF($B6=F$2,"",'Задачи - отговори'!U6)</f>
        <v>0</v>
      </c>
      <c r="G6" s="28">
        <f>IF($B6=G$2,"",'Задачи - отговори'!V6)</f>
        <v>0.1</v>
      </c>
      <c r="H6" s="28" t="str">
        <f>IF($B6=H$2,"",'Задачи - отговори'!W6)</f>
        <v/>
      </c>
      <c r="I6" s="28">
        <f>IF($B6=I$2,"",'Задачи - отговори'!X6)</f>
        <v>0.16666666666666666</v>
      </c>
      <c r="J6" s="30">
        <f>IF($B6="","",IF($B6=J$2,"",'Задачи - отговори'!Y6-'Задачи - отговори'!AC6))</f>
        <v>0</v>
      </c>
      <c r="K6" s="30">
        <f>IF($B6="","",IF($B6=K$2,"",'Задачи - отговори'!Z6-'Задачи - отговори'!AD6))</f>
        <v>-0.125</v>
      </c>
      <c r="L6" s="30" t="str">
        <f>IF($B6="","",IF($B6=L$2,"",'Задачи - отговори'!AA6-'Задачи - отговори'!AE6))</f>
        <v/>
      </c>
      <c r="M6" s="30">
        <f>IF($B6="","",IF($B6=M$2,"",'Задачи - отговори'!AB6-'Задачи - отговори'!AF6))</f>
        <v>-0.5</v>
      </c>
    </row>
    <row r="7" spans="1:13" x14ac:dyDescent="0.25">
      <c r="A7" s="21">
        <v>5</v>
      </c>
      <c r="B7" s="22" t="str">
        <v>в</v>
      </c>
      <c r="C7" s="37">
        <f>'Коефициент на ТРУДНОСТ'!C7</f>
        <v>0.83333333333333337</v>
      </c>
      <c r="D7" s="37">
        <f>'Коефициент на дискриминация'!E7</f>
        <v>0.375</v>
      </c>
      <c r="E7" s="37">
        <f>'Коефициент на Корелация'!C7</f>
        <v>0.38405924688438281</v>
      </c>
      <c r="F7" s="28">
        <f>IF($B7=F$2,"",'Задачи - отговори'!U7)</f>
        <v>0</v>
      </c>
      <c r="G7" s="28">
        <f>IF($B7=G$2,"",'Задачи - отговори'!V7)</f>
        <v>0</v>
      </c>
      <c r="H7" s="28" t="str">
        <f>IF($B7=H$2,"",'Задачи - отговори'!W7)</f>
        <v/>
      </c>
      <c r="I7" s="28">
        <f>IF($B7=I$2,"",'Задачи - отговори'!X7)</f>
        <v>0.16666666666666666</v>
      </c>
      <c r="J7" s="30">
        <f>IF($B7="","",IF($B7=J$2,"",'Задачи - отговори'!Y7-'Задачи - отговори'!AC7))</f>
        <v>0</v>
      </c>
      <c r="K7" s="30">
        <f>IF($B7="","",IF($B7=K$2,"",'Задачи - отговори'!Z7-'Задачи - отговори'!AD7))</f>
        <v>0</v>
      </c>
      <c r="L7" s="30" t="str">
        <f>IF($B7="","",IF($B7=L$2,"",'Задачи - отговори'!AA7-'Задачи - отговори'!AE7))</f>
        <v/>
      </c>
      <c r="M7" s="30">
        <f>IF($B7="","",IF($B7=M$2,"",'Задачи - отговори'!AB7-'Задачи - отговори'!AF7))</f>
        <v>-0.375</v>
      </c>
    </row>
    <row r="8" spans="1:13" x14ac:dyDescent="0.25">
      <c r="A8" s="21">
        <v>6</v>
      </c>
      <c r="B8" s="22" t="str">
        <v>б</v>
      </c>
      <c r="C8" s="37">
        <f>'Коефициент на ТРУДНОСТ'!C8</f>
        <v>0.82758620689655171</v>
      </c>
      <c r="D8" s="37">
        <f>'Коефициент на дискриминация'!E8</f>
        <v>0.25</v>
      </c>
      <c r="E8" s="37">
        <f>'Коефициент на Корелация'!C8</f>
        <v>0.24875732820026286</v>
      </c>
      <c r="F8" s="28">
        <f>IF($B8=F$2,"",'Задачи - отговори'!U8)</f>
        <v>0</v>
      </c>
      <c r="G8" s="28" t="str">
        <f>IF($B8=G$2,"",'Задачи - отговори'!V8)</f>
        <v/>
      </c>
      <c r="H8" s="28">
        <f>IF($B8=H$2,"",'Задачи - отговори'!W8)</f>
        <v>0</v>
      </c>
      <c r="I8" s="28">
        <f>IF($B8=I$2,"",'Задачи - отговори'!X8)</f>
        <v>0.17241379310344829</v>
      </c>
      <c r="J8" s="30">
        <f>IF($B8="","",IF($B8=J$2,"",'Задачи - отговори'!Y8-'Задачи - отговори'!AC8))</f>
        <v>0</v>
      </c>
      <c r="K8" s="30" t="str">
        <f>IF($B8="","",IF($B8=K$2,"",'Задачи - отговори'!Z8-'Задачи - отговори'!AD8))</f>
        <v/>
      </c>
      <c r="L8" s="30">
        <f>IF($B8="","",IF($B8=L$2,"",'Задачи - отговори'!AA8-'Задачи - отговори'!AE8))</f>
        <v>0</v>
      </c>
      <c r="M8" s="30">
        <f>IF($B8="","",IF($B8=M$2,"",'Задачи - отговори'!AB8-'Задачи - отговори'!AF8))</f>
        <v>-0.25</v>
      </c>
    </row>
    <row r="9" spans="1:13" x14ac:dyDescent="0.25">
      <c r="A9" s="21">
        <v>7</v>
      </c>
      <c r="B9" s="22" t="str">
        <v>г</v>
      </c>
      <c r="C9" s="37">
        <f>'Коефициент на ТРУДНОСТ'!C9</f>
        <v>0.96666666666666667</v>
      </c>
      <c r="D9" s="37">
        <f>'Коефициент на дискриминация'!E9</f>
        <v>0.125</v>
      </c>
      <c r="E9" s="37">
        <f>'Коефициент на Корелация'!C9</f>
        <v>0.2141480098770914</v>
      </c>
      <c r="F9" s="28">
        <f>IF($B9=F$2,"",'Задачи - отговори'!U9)</f>
        <v>0</v>
      </c>
      <c r="G9" s="28">
        <f>IF($B9=G$2,"",'Задачи - отговори'!V9)</f>
        <v>0</v>
      </c>
      <c r="H9" s="28">
        <f>IF($B9=H$2,"",'Задачи - отговори'!W9)</f>
        <v>3.3333333333333333E-2</v>
      </c>
      <c r="I9" s="28" t="str">
        <f>IF($B9=I$2,"",'Задачи - отговори'!X9)</f>
        <v/>
      </c>
      <c r="J9" s="30">
        <f>IF($B9="","",IF($B9=J$2,"",'Задачи - отговори'!Y9-'Задачи - отговори'!AC9))</f>
        <v>0</v>
      </c>
      <c r="K9" s="30">
        <f>IF($B9="","",IF($B9=K$2,"",'Задачи - отговори'!Z9-'Задачи - отговори'!AD9))</f>
        <v>0</v>
      </c>
      <c r="L9" s="30">
        <f>IF($B9="","",IF($B9=L$2,"",'Задачи - отговори'!AA9-'Задачи - отговори'!AE9))</f>
        <v>-0.125</v>
      </c>
      <c r="M9" s="30" t="str">
        <f>IF($B9="","",IF($B9=M$2,"",'Задачи - отговори'!AB9-'Задачи - отговори'!AF9))</f>
        <v/>
      </c>
    </row>
    <row r="10" spans="1:13" x14ac:dyDescent="0.25">
      <c r="A10" s="21">
        <v>8</v>
      </c>
      <c r="B10" s="22" t="str">
        <v>б</v>
      </c>
      <c r="C10" s="37">
        <f>'Коефициент на ТРУДНОСТ'!C10</f>
        <v>0.7931034482758621</v>
      </c>
      <c r="D10" s="37">
        <f>'Коефициент на дискриминация'!E10</f>
        <v>-0.1428571428571429</v>
      </c>
      <c r="E10" s="37">
        <f>'Коефициент на Корелация'!C10</f>
        <v>-0.18197682975875559</v>
      </c>
      <c r="F10" s="28">
        <f>IF($B10=F$2,"",'Задачи - отговори'!U10)</f>
        <v>0</v>
      </c>
      <c r="G10" s="28" t="str">
        <f>IF($B10=G$2,"",'Задачи - отговори'!V10)</f>
        <v/>
      </c>
      <c r="H10" s="28">
        <f>IF($B10=H$2,"",'Задачи - отговори'!W10)</f>
        <v>0</v>
      </c>
      <c r="I10" s="28">
        <f>IF($B10=I$2,"",'Задачи - отговори'!X10)</f>
        <v>0.20689655172413793</v>
      </c>
      <c r="J10" s="30">
        <f>IF($B10="","",IF($B10=J$2,"",'Задачи - отговори'!Y10-'Задачи - отговори'!AC10))</f>
        <v>0</v>
      </c>
      <c r="K10" s="30" t="str">
        <f>IF($B10="","",IF($B10=K$2,"",'Задачи - отговори'!Z10-'Задачи - отговори'!AD10))</f>
        <v/>
      </c>
      <c r="L10" s="30">
        <f>IF($B10="","",IF($B10=L$2,"",'Задачи - отговори'!AA10-'Задачи - отговори'!AE10))</f>
        <v>0</v>
      </c>
      <c r="M10" s="30">
        <f>IF($B10="","",IF($B10=M$2,"",'Задачи - отговори'!AB10-'Задачи - отговори'!AF10))</f>
        <v>0.14285714285714285</v>
      </c>
    </row>
    <row r="11" spans="1:13" x14ac:dyDescent="0.25">
      <c r="A11" s="21">
        <v>9</v>
      </c>
      <c r="B11" s="22" t="str">
        <v>в</v>
      </c>
      <c r="C11" s="37">
        <f>'Коефициент на ТРУДНОСТ'!C11</f>
        <v>0.8571428571428571</v>
      </c>
      <c r="D11" s="37">
        <f>'Коефициент на дискриминация'!E11</f>
        <v>0.33333333333333337</v>
      </c>
      <c r="E11" s="37">
        <f>'Коефициент на Корелация'!C11</f>
        <v>0.28337979857421391</v>
      </c>
      <c r="F11" s="28">
        <f>IF($B11=F$2,"",'Задачи - отговори'!U11)</f>
        <v>0</v>
      </c>
      <c r="G11" s="28">
        <f>IF($B11=G$2,"",'Задачи - отговори'!V11)</f>
        <v>0</v>
      </c>
      <c r="H11" s="28" t="str">
        <f>IF($B11=H$2,"",'Задачи - отговори'!W11)</f>
        <v/>
      </c>
      <c r="I11" s="28">
        <f>IF($B11=I$2,"",'Задачи - отговори'!X11)</f>
        <v>0.14285714285714285</v>
      </c>
      <c r="J11" s="30">
        <f>IF($B11="","",IF($B11=J$2,"",'Задачи - отговори'!Y11-'Задачи - отговори'!AC11))</f>
        <v>0</v>
      </c>
      <c r="K11" s="30">
        <f>IF($B11="","",IF($B11=K$2,"",'Задачи - отговори'!Z11-'Задачи - отговори'!AD11))</f>
        <v>0</v>
      </c>
      <c r="L11" s="30" t="str">
        <f>IF($B11="","",IF($B11=L$2,"",'Задачи - отговори'!AA11-'Задачи - отговори'!AE11))</f>
        <v/>
      </c>
      <c r="M11" s="30">
        <f>IF($B11="","",IF($B11=M$2,"",'Задачи - отговори'!AB11-'Задачи - отговори'!AF11))</f>
        <v>-0.33333333333333331</v>
      </c>
    </row>
    <row r="12" spans="1:13" x14ac:dyDescent="0.25">
      <c r="A12" s="21">
        <v>10</v>
      </c>
      <c r="B12" s="22" t="str">
        <v>б</v>
      </c>
      <c r="C12" s="37">
        <f>'Коефициент на ТРУДНОСТ'!C12</f>
        <v>0.83333333333333337</v>
      </c>
      <c r="D12" s="37">
        <f>'Коефициент на дискриминация'!E12</f>
        <v>0.25</v>
      </c>
      <c r="E12" s="37">
        <f>'Коефициент на Корелация'!C12</f>
        <v>0.18654306277241459</v>
      </c>
      <c r="F12" s="28">
        <f>IF($B12=F$2,"",'Задачи - отговори'!U12)</f>
        <v>0</v>
      </c>
      <c r="G12" s="28" t="str">
        <f>IF($B12=G$2,"",'Задачи - отговори'!V12)</f>
        <v/>
      </c>
      <c r="H12" s="28">
        <f>IF($B12=H$2,"",'Задачи - отговори'!W12)</f>
        <v>0</v>
      </c>
      <c r="I12" s="28">
        <f>IF($B12=I$2,"",'Задачи - отговори'!X12)</f>
        <v>0.16666666666666666</v>
      </c>
      <c r="J12" s="30">
        <f>IF($B12="","",IF($B12=J$2,"",'Задачи - отговори'!Y12-'Задачи - отговори'!AC12))</f>
        <v>0</v>
      </c>
      <c r="K12" s="30" t="str">
        <f>IF($B12="","",IF($B12=K$2,"",'Задачи - отговори'!Z12-'Задачи - отговори'!AD12))</f>
        <v/>
      </c>
      <c r="L12" s="30">
        <f>IF($B12="","",IF($B12=L$2,"",'Задачи - отговори'!AA12-'Задачи - отговори'!AE12))</f>
        <v>0</v>
      </c>
      <c r="M12" s="30">
        <f>IF($B12="","",IF($B12=M$2,"",'Задачи - отговори'!AB12-'Задачи - отговори'!AF12))</f>
        <v>-0.25</v>
      </c>
    </row>
    <row r="13" spans="1:13" x14ac:dyDescent="0.25">
      <c r="A13" s="21">
        <v>11</v>
      </c>
      <c r="B13" s="22" t="str">
        <v>а</v>
      </c>
      <c r="C13" s="37">
        <f>'Коефициент на ТРУДНОСТ'!C13</f>
        <v>0.7857142857142857</v>
      </c>
      <c r="D13" s="37">
        <f>'Коефициент на дискриминация'!E13</f>
        <v>0.3035714285714286</v>
      </c>
      <c r="E13" s="37">
        <f>'Коефициент на Корелация'!C13</f>
        <v>0.32145641575186001</v>
      </c>
      <c r="F13" s="28" t="str">
        <f>IF($B13=F$2,"",'Задачи - отговори'!U13)</f>
        <v/>
      </c>
      <c r="G13" s="28">
        <f>IF($B13=G$2,"",'Задачи - отговори'!V13)</f>
        <v>7.1428571428571425E-2</v>
      </c>
      <c r="H13" s="28">
        <f>IF($B13=H$2,"",'Задачи - отговори'!W13)</f>
        <v>7.1428571428571425E-2</v>
      </c>
      <c r="I13" s="28">
        <f>IF($B13=I$2,"",'Задачи - отговори'!X13)</f>
        <v>7.1428571428571425E-2</v>
      </c>
      <c r="J13" s="30" t="str">
        <f>IF($B13="","",IF($B13=J$2,"",'Задачи - отговори'!Y13-'Задачи - отговори'!AC13))</f>
        <v/>
      </c>
      <c r="K13" s="30">
        <f>IF($B13="","",IF($B13=K$2,"",'Задачи - отговори'!Z13-'Задачи - отговори'!AD13))</f>
        <v>-0.14285714285714285</v>
      </c>
      <c r="L13" s="30">
        <f>IF($B13="","",IF($B13=L$2,"",'Задачи - отговори'!AA13-'Задачи - отговори'!AE13))</f>
        <v>-0.2857142857142857</v>
      </c>
      <c r="M13" s="30">
        <f>IF($B13="","",IF($B13=M$2,"",'Задачи - отговори'!AB13-'Задачи - отговори'!AF13))</f>
        <v>0.125</v>
      </c>
    </row>
    <row r="14" spans="1:13" x14ac:dyDescent="0.25">
      <c r="A14" s="21">
        <v>12</v>
      </c>
      <c r="B14" s="22" t="str">
        <v>б</v>
      </c>
      <c r="C14" s="37">
        <f>'Коефициент на ТРУДНОСТ'!C14</f>
        <v>3.4482758620689655E-2</v>
      </c>
      <c r="D14" s="37">
        <f>'Коефициент на дискриминация'!E14</f>
        <v>0</v>
      </c>
      <c r="E14" s="37">
        <f>'Коефициент на Корелация'!C14</f>
        <v>6.7332598022627019E-2</v>
      </c>
      <c r="F14" s="28">
        <f>IF($B14=F$2,"",'Задачи - отговори'!U14)</f>
        <v>0</v>
      </c>
      <c r="G14" s="28" t="str">
        <f>IF($B14=G$2,"",'Задачи - отговори'!V14)</f>
        <v/>
      </c>
      <c r="H14" s="28">
        <f>IF($B14=H$2,"",'Задачи - отговори'!W14)</f>
        <v>0.86206896551724133</v>
      </c>
      <c r="I14" s="28">
        <f>IF($B14=I$2,"",'Задачи - отговори'!X14)</f>
        <v>0.10344827586206896</v>
      </c>
      <c r="J14" s="30">
        <f>IF($B14="","",IF($B14=J$2,"",'Задачи - отговори'!Y14-'Задачи - отговори'!AC14))</f>
        <v>0</v>
      </c>
      <c r="K14" s="30" t="str">
        <f>IF($B14="","",IF($B14=K$2,"",'Задачи - отговори'!Z14-'Задачи - отговори'!AD14))</f>
        <v/>
      </c>
      <c r="L14" s="30">
        <f>IF($B14="","",IF($B14=L$2,"",'Задачи - отговори'!AA14-'Задачи - отговори'!AE14))</f>
        <v>-0.1428571428571429</v>
      </c>
      <c r="M14" s="30">
        <f>IF($B14="","",IF($B14=M$2,"",'Задачи - отговори'!AB14-'Задачи - отговори'!AF14))</f>
        <v>0.14285714285714285</v>
      </c>
    </row>
    <row r="15" spans="1:13" x14ac:dyDescent="0.25">
      <c r="A15" s="21">
        <v>13</v>
      </c>
      <c r="B15" s="22" t="str">
        <v>г</v>
      </c>
      <c r="C15" s="37">
        <f>'Коефициент на ТРУДНОСТ'!C15</f>
        <v>1</v>
      </c>
      <c r="D15" s="37">
        <f>'Коефициент на дискриминация'!E15</f>
        <v>0</v>
      </c>
      <c r="E15" s="37" t="e">
        <f>'Коефициент на Корелация'!C15</f>
        <v>#DIV/0!</v>
      </c>
      <c r="F15" s="28">
        <f>IF($B15=F$2,"",'Задачи - отговори'!U15)</f>
        <v>0</v>
      </c>
      <c r="G15" s="28">
        <f>IF($B15=G$2,"",'Задачи - отговори'!V15)</f>
        <v>0</v>
      </c>
      <c r="H15" s="28">
        <f>IF($B15=H$2,"",'Задачи - отговори'!W15)</f>
        <v>0</v>
      </c>
      <c r="I15" s="28" t="str">
        <f>IF($B15=I$2,"",'Задачи - отговори'!X15)</f>
        <v/>
      </c>
      <c r="J15" s="30">
        <f>IF($B15="","",IF($B15=J$2,"",'Задачи - отговори'!Y15-'Задачи - отговори'!AC15))</f>
        <v>0</v>
      </c>
      <c r="K15" s="30">
        <f>IF($B15="","",IF($B15=K$2,"",'Задачи - отговори'!Z15-'Задачи - отговори'!AD15))</f>
        <v>0</v>
      </c>
      <c r="L15" s="30">
        <f>IF($B15="","",IF($B15=L$2,"",'Задачи - отговори'!AA15-'Задачи - отговори'!AE15))</f>
        <v>0</v>
      </c>
      <c r="M15" s="30" t="str">
        <f>IF($B15="","",IF($B15=M$2,"",'Задачи - отговори'!AB15-'Задачи - отговори'!AF15))</f>
        <v/>
      </c>
    </row>
    <row r="16" spans="1:13" x14ac:dyDescent="0.25">
      <c r="A16" s="21">
        <v>14</v>
      </c>
      <c r="B16" s="22" t="str">
        <v>б</v>
      </c>
      <c r="C16" s="37">
        <f>'Коефициент на ТРУДНОСТ'!C16</f>
        <v>0</v>
      </c>
      <c r="D16" s="37">
        <f>'Коефициент на дискриминация'!E16</f>
        <v>0</v>
      </c>
      <c r="E16" s="37" t="e">
        <f>'Коефициент на Корелация'!C16</f>
        <v>#DIV/0!</v>
      </c>
      <c r="F16" s="28">
        <f>IF($B16=F$2,"",'Задачи - отговори'!U16)</f>
        <v>0</v>
      </c>
      <c r="G16" s="28" t="str">
        <f>IF($B16=G$2,"",'Задачи - отговори'!V16)</f>
        <v/>
      </c>
      <c r="H16" s="28">
        <f>IF($B16=H$2,"",'Задачи - отговори'!W16)</f>
        <v>0.93103448275862066</v>
      </c>
      <c r="I16" s="28">
        <f>IF($B16=I$2,"",'Задачи - отговори'!X16)</f>
        <v>6.8965517241379309E-2</v>
      </c>
      <c r="J16" s="30">
        <f>IF($B16="","",IF($B16=J$2,"",'Задачи - отговори'!Y16-'Задачи - отговори'!AC16))</f>
        <v>0</v>
      </c>
      <c r="K16" s="30" t="str">
        <f>IF($B16="","",IF($B16=K$2,"",'Задачи - отговори'!Z16-'Задачи - отговори'!AD16))</f>
        <v/>
      </c>
      <c r="L16" s="30">
        <f>IF($B16="","",IF($B16=L$2,"",'Задачи - отговори'!AA16-'Задачи - отговори'!AE16))</f>
        <v>0</v>
      </c>
      <c r="M16" s="30">
        <f>IF($B16="","",IF($B16=M$2,"",'Задачи - отговори'!AB16-'Задачи - отговори'!AF16))</f>
        <v>0</v>
      </c>
    </row>
    <row r="17" spans="1:13" x14ac:dyDescent="0.25">
      <c r="A17" s="21">
        <v>15</v>
      </c>
      <c r="B17" s="22" t="str">
        <v>в</v>
      </c>
      <c r="C17" s="37">
        <f>'Коефициент на ТРУДНОСТ'!C17</f>
        <v>6.6666666666666666E-2</v>
      </c>
      <c r="D17" s="37">
        <f>'Коефициент на дискриминация'!E17</f>
        <v>-0.125</v>
      </c>
      <c r="E17" s="37">
        <f>'Коефициент на Корелация'!C17</f>
        <v>-0.1114808027492257</v>
      </c>
      <c r="F17" s="28">
        <f>IF($B17=F$2,"",'Задачи - отговори'!U17)</f>
        <v>0</v>
      </c>
      <c r="G17" s="28">
        <f>IF($B17=G$2,"",'Задачи - отговори'!V17)</f>
        <v>0</v>
      </c>
      <c r="H17" s="28" t="str">
        <f>IF($B17=H$2,"",'Задачи - отговори'!W17)</f>
        <v/>
      </c>
      <c r="I17" s="28">
        <f>IF($B17=I$2,"",'Задачи - отговори'!X17)</f>
        <v>0.93333333333333335</v>
      </c>
      <c r="J17" s="30">
        <f>IF($B17="","",IF($B17=J$2,"",'Задачи - отговори'!Y17-'Задачи - отговори'!AC17))</f>
        <v>0</v>
      </c>
      <c r="K17" s="30">
        <f>IF($B17="","",IF($B17=K$2,"",'Задачи - отговори'!Z17-'Задачи - отговори'!AD17))</f>
        <v>0</v>
      </c>
      <c r="L17" s="30" t="str">
        <f>IF($B17="","",IF($B17=L$2,"",'Задачи - отговори'!AA17-'Задачи - отговори'!AE17))</f>
        <v/>
      </c>
      <c r="M17" s="30">
        <f>IF($B17="","",IF($B17=M$2,"",'Задачи - отговори'!AB17-'Задачи - отговори'!AF17))</f>
        <v>0.125</v>
      </c>
    </row>
    <row r="18" spans="1:13" x14ac:dyDescent="0.25">
      <c r="A18" s="21">
        <v>16</v>
      </c>
      <c r="B18" s="22" t="str">
        <v>в</v>
      </c>
      <c r="C18" s="37">
        <f>'Коефициент на ТРУДНОСТ'!C18</f>
        <v>0.86206896551724133</v>
      </c>
      <c r="D18" s="37">
        <f>'Коефициент на дискриминация'!E18</f>
        <v>0.3035714285714286</v>
      </c>
      <c r="E18" s="37">
        <f>'Коефициент на Корелация'!C18</f>
        <v>0.43439645957455586</v>
      </c>
      <c r="F18" s="28">
        <f>IF($B18=F$2,"",'Задачи - отговори'!U18)</f>
        <v>0</v>
      </c>
      <c r="G18" s="28">
        <f>IF($B18=G$2,"",'Задачи - отговори'!V18)</f>
        <v>0</v>
      </c>
      <c r="H18" s="28" t="str">
        <f>IF($B18=H$2,"",'Задачи - отговори'!W18)</f>
        <v/>
      </c>
      <c r="I18" s="28">
        <f>IF($B18=I$2,"",'Задачи - отговори'!X18)</f>
        <v>0.13793103448275862</v>
      </c>
      <c r="J18" s="30">
        <f>IF($B18="","",IF($B18=J$2,"",'Задачи - отговори'!Y18-'Задачи - отговори'!AC18))</f>
        <v>0</v>
      </c>
      <c r="K18" s="30">
        <f>IF($B18="","",IF($B18=K$2,"",'Задачи - отговори'!Z18-'Задачи - отговори'!AD18))</f>
        <v>0</v>
      </c>
      <c r="L18" s="30" t="str">
        <f>IF($B18="","",IF($B18=L$2,"",'Задачи - отговори'!AA18-'Задачи - отговори'!AE18))</f>
        <v/>
      </c>
      <c r="M18" s="30">
        <f>IF($B18="","",IF($B18=M$2,"",'Задачи - отговори'!AB18-'Задачи - отговори'!AF18))</f>
        <v>-0.30357142857142855</v>
      </c>
    </row>
    <row r="19" spans="1:13" x14ac:dyDescent="0.25">
      <c r="A19" s="21" t="str">
        <v/>
      </c>
      <c r="B19" s="22" t="str">
        <v/>
      </c>
      <c r="C19" s="37" t="str">
        <f>'Коефициент на ТРУДНОСТ'!C19</f>
        <v/>
      </c>
      <c r="D19" s="37" t="str">
        <f>'Коефициент на дискриминация'!E19</f>
        <v/>
      </c>
      <c r="E19" s="37" t="str">
        <f>'Коефициент на Корелация'!C19</f>
        <v/>
      </c>
      <c r="F19" s="28" t="str">
        <f>IF($B19=F$2,"",'Задачи - отговори'!U19)</f>
        <v/>
      </c>
      <c r="G19" s="28" t="str">
        <f>IF($B19=G$2,"",'Задачи - отговори'!V19)</f>
        <v/>
      </c>
      <c r="H19" s="28" t="str">
        <f>IF($B19=H$2,"",'Задачи - отговори'!W19)</f>
        <v/>
      </c>
      <c r="I19" s="28" t="str">
        <f>IF($B19=I$2,"",'Задачи - отговори'!X19)</f>
        <v/>
      </c>
      <c r="J19" s="30" t="str">
        <f>IF($B19="","",IF($B19=J$2,"",'Задачи - отговори'!Y19-'Задачи - отговори'!AC19))</f>
        <v/>
      </c>
      <c r="K19" s="30" t="str">
        <f>IF($B19="","",IF($B19=K$2,"",'Задачи - отговори'!Z19-'Задачи - отговори'!AD19))</f>
        <v/>
      </c>
      <c r="L19" s="30" t="str">
        <f>IF($B19="","",IF($B19=L$2,"",'Задачи - отговори'!AA19-'Задачи - отговори'!AE19))</f>
        <v/>
      </c>
      <c r="M19" s="30" t="str">
        <f>IF($B19="","",IF($B19=M$2,"",'Задачи - отговори'!AB19-'Задачи - отговори'!AF19))</f>
        <v/>
      </c>
    </row>
    <row r="20" spans="1:13" x14ac:dyDescent="0.25">
      <c r="A20" s="21" t="str">
        <v/>
      </c>
      <c r="B20" s="22" t="str">
        <v/>
      </c>
      <c r="C20" s="37" t="str">
        <f>'Коефициент на ТРУДНОСТ'!C20</f>
        <v/>
      </c>
      <c r="D20" s="37" t="str">
        <f>'Коефициент на дискриминация'!E20</f>
        <v/>
      </c>
      <c r="E20" s="37" t="str">
        <f>'Коефициент на Корелация'!C20</f>
        <v/>
      </c>
      <c r="F20" s="28" t="str">
        <f>IF($B20=F$2,"",'Задачи - отговори'!U20)</f>
        <v/>
      </c>
      <c r="G20" s="28" t="str">
        <f>IF($B20=G$2,"",'Задачи - отговори'!V20)</f>
        <v/>
      </c>
      <c r="H20" s="28" t="str">
        <f>IF($B20=H$2,"",'Задачи - отговори'!W20)</f>
        <v/>
      </c>
      <c r="I20" s="28" t="str">
        <f>IF($B20=I$2,"",'Задачи - отговори'!X20)</f>
        <v/>
      </c>
      <c r="J20" s="30" t="str">
        <f>IF($B20="","",IF($B20=J$2,"",'Задачи - отговори'!Y20-'Задачи - отговори'!AC20))</f>
        <v/>
      </c>
      <c r="K20" s="30" t="str">
        <f>IF($B20="","",IF($B20=K$2,"",'Задачи - отговори'!Z20-'Задачи - отговори'!AD20))</f>
        <v/>
      </c>
      <c r="L20" s="30" t="str">
        <f>IF($B20="","",IF($B20=L$2,"",'Задачи - отговори'!AA20-'Задачи - отговори'!AE20))</f>
        <v/>
      </c>
      <c r="M20" s="30" t="str">
        <f>IF($B20="","",IF($B20=M$2,"",'Задачи - отговори'!AB20-'Задачи - отговори'!AF20))</f>
        <v/>
      </c>
    </row>
    <row r="21" spans="1:13" x14ac:dyDescent="0.25">
      <c r="A21" s="21" t="str">
        <v/>
      </c>
      <c r="B21" s="22" t="str">
        <v/>
      </c>
      <c r="C21" s="37" t="str">
        <f>'Коефициент на ТРУДНОСТ'!C21</f>
        <v/>
      </c>
      <c r="D21" s="37" t="str">
        <f>'Коефициент на дискриминация'!E21</f>
        <v/>
      </c>
      <c r="E21" s="37" t="str">
        <f>'Коефициент на Корелация'!C21</f>
        <v/>
      </c>
      <c r="F21" s="28" t="str">
        <f>IF($B21=F$2,"",'Задачи - отговори'!U21)</f>
        <v/>
      </c>
      <c r="G21" s="28" t="str">
        <f>IF($B21=G$2,"",'Задачи - отговори'!V21)</f>
        <v/>
      </c>
      <c r="H21" s="28" t="str">
        <f>IF($B21=H$2,"",'Задачи - отговори'!W21)</f>
        <v/>
      </c>
      <c r="I21" s="28" t="str">
        <f>IF($B21=I$2,"",'Задачи - отговори'!X21)</f>
        <v/>
      </c>
      <c r="J21" s="30" t="str">
        <f>IF($B21="","",IF($B21=J$2,"",'Задачи - отговори'!Y21-'Задачи - отговори'!AC21))</f>
        <v/>
      </c>
      <c r="K21" s="30" t="str">
        <f>IF($B21="","",IF($B21=K$2,"",'Задачи - отговори'!Z21-'Задачи - отговори'!AD21))</f>
        <v/>
      </c>
      <c r="L21" s="30" t="str">
        <f>IF($B21="","",IF($B21=L$2,"",'Задачи - отговори'!AA21-'Задачи - отговори'!AE21))</f>
        <v/>
      </c>
      <c r="M21" s="30" t="str">
        <f>IF($B21="","",IF($B21=M$2,"",'Задачи - отговори'!AB21-'Задачи - отговори'!AF21))</f>
        <v/>
      </c>
    </row>
    <row r="22" spans="1:13" x14ac:dyDescent="0.25">
      <c r="A22" s="21" t="str">
        <v/>
      </c>
      <c r="B22" s="22" t="str">
        <v/>
      </c>
      <c r="C22" s="37" t="str">
        <f>'Коефициент на ТРУДНОСТ'!C22</f>
        <v/>
      </c>
      <c r="D22" s="37" t="str">
        <f>'Коефициент на дискриминация'!E22</f>
        <v/>
      </c>
      <c r="E22" s="37" t="str">
        <f>'Коефициент на Корелация'!C22</f>
        <v/>
      </c>
      <c r="F22" s="28" t="str">
        <f>IF($B22=F$2,"",'Задачи - отговори'!U22)</f>
        <v/>
      </c>
      <c r="G22" s="28" t="str">
        <f>IF($B22=G$2,"",'Задачи - отговори'!V22)</f>
        <v/>
      </c>
      <c r="H22" s="28" t="str">
        <f>IF($B22=H$2,"",'Задачи - отговори'!W22)</f>
        <v/>
      </c>
      <c r="I22" s="28" t="str">
        <f>IF($B22=I$2,"",'Задачи - отговори'!X22)</f>
        <v/>
      </c>
      <c r="J22" s="30" t="str">
        <f>IF($B22="","",IF($B22=J$2,"",'Задачи - отговори'!Y22-'Задачи - отговори'!AC22))</f>
        <v/>
      </c>
      <c r="K22" s="30" t="str">
        <f>IF($B22="","",IF($B22=K$2,"",'Задачи - отговори'!Z22-'Задачи - отговори'!AD22))</f>
        <v/>
      </c>
      <c r="L22" s="30" t="str">
        <f>IF($B22="","",IF($B22=L$2,"",'Задачи - отговори'!AA22-'Задачи - отговори'!AE22))</f>
        <v/>
      </c>
      <c r="M22" s="30" t="str">
        <f>IF($B22="","",IF($B22=M$2,"",'Задачи - отговори'!AB22-'Задачи - отговори'!AF22))</f>
        <v/>
      </c>
    </row>
    <row r="23" spans="1:13" x14ac:dyDescent="0.25">
      <c r="A23" s="21" t="str">
        <v/>
      </c>
      <c r="B23" s="22" t="str">
        <v/>
      </c>
      <c r="C23" s="37" t="str">
        <f>'Коефициент на ТРУДНОСТ'!C23</f>
        <v/>
      </c>
      <c r="D23" s="37" t="str">
        <f>'Коефициент на дискриминация'!E23</f>
        <v/>
      </c>
      <c r="E23" s="37" t="str">
        <f>'Коефициент на Корелация'!C23</f>
        <v/>
      </c>
      <c r="F23" s="28" t="str">
        <f>IF($B23=F$2,"",'Задачи - отговори'!U23)</f>
        <v/>
      </c>
      <c r="G23" s="28" t="str">
        <f>IF($B23=G$2,"",'Задачи - отговори'!V23)</f>
        <v/>
      </c>
      <c r="H23" s="28" t="str">
        <f>IF($B23=H$2,"",'Задачи - отговори'!W23)</f>
        <v/>
      </c>
      <c r="I23" s="28" t="str">
        <f>IF($B23=I$2,"",'Задачи - отговори'!X23)</f>
        <v/>
      </c>
      <c r="J23" s="30" t="str">
        <f>IF($B23="","",IF($B23=J$2,"",'Задачи - отговори'!Y23-'Задачи - отговори'!AC23))</f>
        <v/>
      </c>
      <c r="K23" s="30" t="str">
        <f>IF($B23="","",IF($B23=K$2,"",'Задачи - отговори'!Z23-'Задачи - отговори'!AD23))</f>
        <v/>
      </c>
      <c r="L23" s="30" t="str">
        <f>IF($B23="","",IF($B23=L$2,"",'Задачи - отговори'!AA23-'Задачи - отговори'!AE23))</f>
        <v/>
      </c>
      <c r="M23" s="30" t="str">
        <f>IF($B23="","",IF($B23=M$2,"",'Задачи - отговори'!AB23-'Задачи - отговори'!AF23))</f>
        <v/>
      </c>
    </row>
    <row r="24" spans="1:13" x14ac:dyDescent="0.25">
      <c r="A24" s="21" t="str">
        <v/>
      </c>
      <c r="B24" s="22" t="str">
        <v/>
      </c>
      <c r="C24" s="37" t="str">
        <f>'Коефициент на ТРУДНОСТ'!C24</f>
        <v/>
      </c>
      <c r="D24" s="37" t="str">
        <f>'Коефициент на дискриминация'!E24</f>
        <v/>
      </c>
      <c r="E24" s="37" t="str">
        <f>'Коефициент на Корелация'!C24</f>
        <v/>
      </c>
      <c r="F24" s="28" t="str">
        <f>IF($B24=F$2,"",'Задачи - отговори'!U24)</f>
        <v/>
      </c>
      <c r="G24" s="28" t="str">
        <f>IF($B24=G$2,"",'Задачи - отговори'!V24)</f>
        <v/>
      </c>
      <c r="H24" s="28" t="str">
        <f>IF($B24=H$2,"",'Задачи - отговори'!W24)</f>
        <v/>
      </c>
      <c r="I24" s="28" t="str">
        <f>IF($B24=I$2,"",'Задачи - отговори'!X24)</f>
        <v/>
      </c>
      <c r="J24" s="30" t="str">
        <f>IF($B24="","",IF($B24=J$2,"",'Задачи - отговори'!Y24-'Задачи - отговори'!AC24))</f>
        <v/>
      </c>
      <c r="K24" s="30" t="str">
        <f>IF($B24="","",IF($B24=K$2,"",'Задачи - отговори'!Z24-'Задачи - отговори'!AD24))</f>
        <v/>
      </c>
      <c r="L24" s="30" t="str">
        <f>IF($B24="","",IF($B24=L$2,"",'Задачи - отговори'!AA24-'Задачи - отговори'!AE24))</f>
        <v/>
      </c>
      <c r="M24" s="30" t="str">
        <f>IF($B24="","",IF($B24=M$2,"",'Задачи - отговори'!AB24-'Задачи - отговори'!AF24))</f>
        <v/>
      </c>
    </row>
    <row r="25" spans="1:13" x14ac:dyDescent="0.25">
      <c r="A25" s="21" t="str">
        <v/>
      </c>
      <c r="B25" s="22" t="str">
        <v/>
      </c>
      <c r="C25" s="37" t="str">
        <f>'Коефициент на ТРУДНОСТ'!C25</f>
        <v/>
      </c>
      <c r="D25" s="37" t="str">
        <f>'Коефициент на дискриминация'!E25</f>
        <v/>
      </c>
      <c r="E25" s="37" t="str">
        <f>'Коефициент на Корелация'!C25</f>
        <v/>
      </c>
      <c r="F25" s="28" t="str">
        <f>IF($B25=F$2,"",'Задачи - отговори'!U25)</f>
        <v/>
      </c>
      <c r="G25" s="28" t="str">
        <f>IF($B25=G$2,"",'Задачи - отговори'!V25)</f>
        <v/>
      </c>
      <c r="H25" s="28" t="str">
        <f>IF($B25=H$2,"",'Задачи - отговори'!W25)</f>
        <v/>
      </c>
      <c r="I25" s="28" t="str">
        <f>IF($B25=I$2,"",'Задачи - отговори'!X25)</f>
        <v/>
      </c>
      <c r="J25" s="30" t="str">
        <f>IF($B25="","",IF($B25=J$2,"",'Задачи - отговори'!Y25-'Задачи - отговори'!AC25))</f>
        <v/>
      </c>
      <c r="K25" s="30" t="str">
        <f>IF($B25="","",IF($B25=K$2,"",'Задачи - отговори'!Z25-'Задачи - отговори'!AD25))</f>
        <v/>
      </c>
      <c r="L25" s="30" t="str">
        <f>IF($B25="","",IF($B25=L$2,"",'Задачи - отговори'!AA25-'Задачи - отговори'!AE25))</f>
        <v/>
      </c>
      <c r="M25" s="30" t="str">
        <f>IF($B25="","",IF($B25=M$2,"",'Задачи - отговори'!AB25-'Задачи - отговори'!AF25))</f>
        <v/>
      </c>
    </row>
    <row r="26" spans="1:13" x14ac:dyDescent="0.25">
      <c r="A26" s="21" t="str">
        <v/>
      </c>
      <c r="B26" s="22" t="str">
        <v/>
      </c>
      <c r="C26" s="37" t="str">
        <f>'Коефициент на ТРУДНОСТ'!C26</f>
        <v/>
      </c>
      <c r="D26" s="37" t="str">
        <f>'Коефициент на дискриминация'!E26</f>
        <v/>
      </c>
      <c r="E26" s="37" t="str">
        <f>'Коефициент на Корелация'!C26</f>
        <v/>
      </c>
      <c r="F26" s="28" t="str">
        <f>IF($B26=F$2,"",'Задачи - отговори'!U26)</f>
        <v/>
      </c>
      <c r="G26" s="28" t="str">
        <f>IF($B26=G$2,"",'Задачи - отговори'!V26)</f>
        <v/>
      </c>
      <c r="H26" s="28" t="str">
        <f>IF($B26=H$2,"",'Задачи - отговори'!W26)</f>
        <v/>
      </c>
      <c r="I26" s="28" t="str">
        <f>IF($B26=I$2,"",'Задачи - отговори'!X26)</f>
        <v/>
      </c>
      <c r="J26" s="30" t="str">
        <f>IF($B26="","",IF($B26=J$2,"",'Задачи - отговори'!Y26-'Задачи - отговори'!AC26))</f>
        <v/>
      </c>
      <c r="K26" s="30" t="str">
        <f>IF($B26="","",IF($B26=K$2,"",'Задачи - отговори'!Z26-'Задачи - отговори'!AD26))</f>
        <v/>
      </c>
      <c r="L26" s="30" t="str">
        <f>IF($B26="","",IF($B26=L$2,"",'Задачи - отговори'!AA26-'Задачи - отговори'!AE26))</f>
        <v/>
      </c>
      <c r="M26" s="30" t="str">
        <f>IF($B26="","",IF($B26=M$2,"",'Задачи - отговори'!AB26-'Задачи - отговори'!AF26))</f>
        <v/>
      </c>
    </row>
    <row r="27" spans="1:13" x14ac:dyDescent="0.25">
      <c r="A27" s="21" t="str">
        <v/>
      </c>
      <c r="B27" s="22" t="str">
        <v/>
      </c>
      <c r="C27" s="37" t="str">
        <f>'Коефициент на ТРУДНОСТ'!C27</f>
        <v/>
      </c>
      <c r="D27" s="37" t="str">
        <f>'Коефициент на дискриминация'!E27</f>
        <v/>
      </c>
      <c r="E27" s="37" t="str">
        <f>'Коефициент на Корелация'!C27</f>
        <v/>
      </c>
      <c r="F27" s="28" t="str">
        <f>IF($B27=F$2,"",'Задачи - отговори'!U27)</f>
        <v/>
      </c>
      <c r="G27" s="28" t="str">
        <f>IF($B27=G$2,"",'Задачи - отговори'!V27)</f>
        <v/>
      </c>
      <c r="H27" s="28" t="str">
        <f>IF($B27=H$2,"",'Задачи - отговори'!W27)</f>
        <v/>
      </c>
      <c r="I27" s="28" t="str">
        <f>IF($B27=I$2,"",'Задачи - отговори'!X27)</f>
        <v/>
      </c>
      <c r="J27" s="30" t="str">
        <f>IF($B27="","",IF($B27=J$2,"",'Задачи - отговори'!Y27-'Задачи - отговори'!AC27))</f>
        <v/>
      </c>
      <c r="K27" s="30" t="str">
        <f>IF($B27="","",IF($B27=K$2,"",'Задачи - отговори'!Z27-'Задачи - отговори'!AD27))</f>
        <v/>
      </c>
      <c r="L27" s="30" t="str">
        <f>IF($B27="","",IF($B27=L$2,"",'Задачи - отговори'!AA27-'Задачи - отговори'!AE27))</f>
        <v/>
      </c>
      <c r="M27" s="30" t="str">
        <f>IF($B27="","",IF($B27=M$2,"",'Задачи - отговори'!AB27-'Задачи - отговори'!AF27))</f>
        <v/>
      </c>
    </row>
    <row r="28" spans="1:13" x14ac:dyDescent="0.25">
      <c r="A28" s="21" t="str">
        <v/>
      </c>
      <c r="B28" s="22" t="str">
        <v/>
      </c>
      <c r="C28" s="37" t="str">
        <f>'Коефициент на ТРУДНОСТ'!C28</f>
        <v/>
      </c>
      <c r="D28" s="37" t="str">
        <f>'Коефициент на дискриминация'!E28</f>
        <v/>
      </c>
      <c r="E28" s="37" t="str">
        <f>'Коефициент на Корелация'!C28</f>
        <v/>
      </c>
      <c r="F28" s="28" t="str">
        <f>IF($B28=F$2,"",'Задачи - отговори'!U28)</f>
        <v/>
      </c>
      <c r="G28" s="28" t="str">
        <f>IF($B28=G$2,"",'Задачи - отговори'!V28)</f>
        <v/>
      </c>
      <c r="H28" s="28" t="str">
        <f>IF($B28=H$2,"",'Задачи - отговори'!W28)</f>
        <v/>
      </c>
      <c r="I28" s="28" t="str">
        <f>IF($B28=I$2,"",'Задачи - отговори'!X28)</f>
        <v/>
      </c>
      <c r="J28" s="30" t="str">
        <f>IF($B28="","",IF($B28=J$2,"",'Задачи - отговори'!Y28-'Задачи - отговори'!AC28))</f>
        <v/>
      </c>
      <c r="K28" s="30" t="str">
        <f>IF($B28="","",IF($B28=K$2,"",'Задачи - отговори'!Z28-'Задачи - отговори'!AD28))</f>
        <v/>
      </c>
      <c r="L28" s="30" t="str">
        <f>IF($B28="","",IF($B28=L$2,"",'Задачи - отговори'!AA28-'Задачи - отговори'!AE28))</f>
        <v/>
      </c>
      <c r="M28" s="30" t="str">
        <f>IF($B28="","",IF($B28=M$2,"",'Задачи - отговори'!AB28-'Задачи - отговори'!AF28))</f>
        <v/>
      </c>
    </row>
    <row r="29" spans="1:13" x14ac:dyDescent="0.25">
      <c r="A29" s="21" t="str">
        <v/>
      </c>
      <c r="B29" s="22" t="str">
        <v/>
      </c>
      <c r="C29" s="37" t="str">
        <f>'Коефициент на ТРУДНОСТ'!C29</f>
        <v/>
      </c>
      <c r="D29" s="37" t="str">
        <f>'Коефициент на дискриминация'!E29</f>
        <v/>
      </c>
      <c r="E29" s="37" t="str">
        <f>'Коефициент на Корелация'!C29</f>
        <v/>
      </c>
      <c r="F29" s="28" t="str">
        <f>IF($B29=F$2,"",'Задачи - отговори'!U29)</f>
        <v/>
      </c>
      <c r="G29" s="28" t="str">
        <f>IF($B29=G$2,"",'Задачи - отговори'!V29)</f>
        <v/>
      </c>
      <c r="H29" s="28" t="str">
        <f>IF($B29=H$2,"",'Задачи - отговори'!W29)</f>
        <v/>
      </c>
      <c r="I29" s="28" t="str">
        <f>IF($B29=I$2,"",'Задачи - отговори'!X29)</f>
        <v/>
      </c>
      <c r="J29" s="30" t="str">
        <f>IF($B29="","",IF($B29=J$2,"",'Задачи - отговори'!Y29-'Задачи - отговори'!AC29))</f>
        <v/>
      </c>
      <c r="K29" s="30" t="str">
        <f>IF($B29="","",IF($B29=K$2,"",'Задачи - отговори'!Z29-'Задачи - отговори'!AD29))</f>
        <v/>
      </c>
      <c r="L29" s="30" t="str">
        <f>IF($B29="","",IF($B29=L$2,"",'Задачи - отговори'!AA29-'Задачи - отговори'!AE29))</f>
        <v/>
      </c>
      <c r="M29" s="30" t="str">
        <f>IF($B29="","",IF($B29=M$2,"",'Задачи - отговори'!AB29-'Задачи - отговори'!AF29))</f>
        <v/>
      </c>
    </row>
    <row r="30" spans="1:13" x14ac:dyDescent="0.25">
      <c r="A30" s="21" t="str">
        <v/>
      </c>
      <c r="B30" s="22" t="str">
        <v/>
      </c>
      <c r="C30" s="37" t="str">
        <f>'Коефициент на ТРУДНОСТ'!C30</f>
        <v/>
      </c>
      <c r="D30" s="37" t="str">
        <f>'Коефициент на дискриминация'!E30</f>
        <v/>
      </c>
      <c r="E30" s="37" t="str">
        <f>'Коефициент на Корелация'!C30</f>
        <v/>
      </c>
      <c r="F30" s="28" t="str">
        <f>IF($B30=F$2,"",'Задачи - отговори'!U30)</f>
        <v/>
      </c>
      <c r="G30" s="28" t="str">
        <f>IF($B30=G$2,"",'Задачи - отговори'!V30)</f>
        <v/>
      </c>
      <c r="H30" s="28" t="str">
        <f>IF($B30=H$2,"",'Задачи - отговори'!W30)</f>
        <v/>
      </c>
      <c r="I30" s="28" t="str">
        <f>IF($B30=I$2,"",'Задачи - отговори'!X30)</f>
        <v/>
      </c>
      <c r="J30" s="30" t="str">
        <f>IF($B30="","",IF($B30=J$2,"",'Задачи - отговори'!Y30-'Задачи - отговори'!AC30))</f>
        <v/>
      </c>
      <c r="K30" s="30" t="str">
        <f>IF($B30="","",IF($B30=K$2,"",'Задачи - отговори'!Z30-'Задачи - отговори'!AD30))</f>
        <v/>
      </c>
      <c r="L30" s="30" t="str">
        <f>IF($B30="","",IF($B30=L$2,"",'Задачи - отговори'!AA30-'Задачи - отговори'!AE30))</f>
        <v/>
      </c>
      <c r="M30" s="30" t="str">
        <f>IF($B30="","",IF($B30=M$2,"",'Задачи - отговори'!AB30-'Задачи - отговори'!AF30))</f>
        <v/>
      </c>
    </row>
    <row r="31" spans="1:13" x14ac:dyDescent="0.25">
      <c r="A31" s="21" t="str">
        <v/>
      </c>
      <c r="B31" s="22" t="str">
        <v/>
      </c>
      <c r="C31" s="37" t="str">
        <f>'Коефициент на ТРУДНОСТ'!C31</f>
        <v/>
      </c>
      <c r="D31" s="37" t="str">
        <f>'Коефициент на дискриминация'!E31</f>
        <v/>
      </c>
      <c r="E31" s="37" t="str">
        <f>'Коефициент на Корелация'!C31</f>
        <v/>
      </c>
      <c r="F31" s="28" t="str">
        <f>IF($B31=F$2,"",'Задачи - отговори'!U31)</f>
        <v/>
      </c>
      <c r="G31" s="28" t="str">
        <f>IF($B31=G$2,"",'Задачи - отговори'!V31)</f>
        <v/>
      </c>
      <c r="H31" s="28" t="str">
        <f>IF($B31=H$2,"",'Задачи - отговори'!W31)</f>
        <v/>
      </c>
      <c r="I31" s="28" t="str">
        <f>IF($B31=I$2,"",'Задачи - отговори'!X31)</f>
        <v/>
      </c>
      <c r="J31" s="30" t="str">
        <f>IF($B31="","",IF($B31=J$2,"",'Задачи - отговори'!Y31-'Задачи - отговори'!AC31))</f>
        <v/>
      </c>
      <c r="K31" s="30" t="str">
        <f>IF($B31="","",IF($B31=K$2,"",'Задачи - отговори'!Z31-'Задачи - отговори'!AD31))</f>
        <v/>
      </c>
      <c r="L31" s="30" t="str">
        <f>IF($B31="","",IF($B31=L$2,"",'Задачи - отговори'!AA31-'Задачи - отговори'!AE31))</f>
        <v/>
      </c>
      <c r="M31" s="30" t="str">
        <f>IF($B31="","",IF($B31=M$2,"",'Задачи - отговори'!AB31-'Задачи - отговори'!AF31))</f>
        <v/>
      </c>
    </row>
    <row r="32" spans="1:13" x14ac:dyDescent="0.25">
      <c r="A32" s="21" t="str">
        <v/>
      </c>
      <c r="B32" s="22" t="str">
        <v/>
      </c>
      <c r="C32" s="37" t="str">
        <f>'Коефициент на ТРУДНОСТ'!C32</f>
        <v/>
      </c>
      <c r="D32" s="37" t="str">
        <f>'Коефициент на дискриминация'!E32</f>
        <v/>
      </c>
      <c r="E32" s="37" t="str">
        <f>'Коефициент на Корелация'!C32</f>
        <v/>
      </c>
      <c r="F32" s="28" t="str">
        <f>IF($B32=F$2,"",'Задачи - отговори'!U32)</f>
        <v/>
      </c>
      <c r="G32" s="28" t="str">
        <f>IF($B32=G$2,"",'Задачи - отговори'!V32)</f>
        <v/>
      </c>
      <c r="H32" s="28" t="str">
        <f>IF($B32=H$2,"",'Задачи - отговори'!W32)</f>
        <v/>
      </c>
      <c r="I32" s="28" t="str">
        <f>IF($B32=I$2,"",'Задачи - отговори'!X32)</f>
        <v/>
      </c>
      <c r="J32" s="30" t="str">
        <f>IF($B32="","",IF($B32=J$2,"",'Задачи - отговори'!Y32-'Задачи - отговори'!AC32))</f>
        <v/>
      </c>
      <c r="K32" s="30" t="str">
        <f>IF($B32="","",IF($B32=K$2,"",'Задачи - отговори'!Z32-'Задачи - отговори'!AD32))</f>
        <v/>
      </c>
      <c r="L32" s="30" t="str">
        <f>IF($B32="","",IF($B32=L$2,"",'Задачи - отговори'!AA32-'Задачи - отговори'!AE32))</f>
        <v/>
      </c>
      <c r="M32" s="30" t="str">
        <f>IF($B32="","",IF($B32=M$2,"",'Задачи - отговори'!AB32-'Задачи - отговори'!AF32))</f>
        <v/>
      </c>
    </row>
    <row r="33" ht="15" customHeight="1" x14ac:dyDescent="0.25"/>
  </sheetData>
  <sheetProtection algorithmName="SHA-512" hashValue="4wyG25QizbpACA0wPVnYc3iiG2UYacZz3MwqKrNRxD9K1IM4U1Ge5NUAPsJWNx0Yf+OeD5LBeFF+40xCd/3ZJA==" saltValue="MIt4uaC5wwuRCec4hLUAKw==" spinCount="100000" sheet="1" objects="1" scenarios="1"/>
  <mergeCells count="7">
    <mergeCell ref="A1:A2"/>
    <mergeCell ref="B1:B2"/>
    <mergeCell ref="F1:I1"/>
    <mergeCell ref="J1:M1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5"/>
  <sheetViews>
    <sheetView workbookViewId="0">
      <selection activeCell="U20" sqref="U20"/>
    </sheetView>
  </sheetViews>
  <sheetFormatPr defaultRowHeight="15" x14ac:dyDescent="0.25"/>
  <cols>
    <col min="1" max="1" width="9.140625" style="3"/>
    <col min="2" max="31" width="7" style="3" customWidth="1"/>
  </cols>
  <sheetData>
    <row r="2" spans="1:31" x14ac:dyDescent="0.25">
      <c r="A2" s="41"/>
      <c r="B2" s="41">
        <f>Call!E2</f>
        <v>1</v>
      </c>
      <c r="C2" s="41">
        <f>Call!F2</f>
        <v>2</v>
      </c>
      <c r="D2" s="41">
        <f>Call!G2</f>
        <v>3</v>
      </c>
      <c r="E2" s="41">
        <f>Call!H2</f>
        <v>4</v>
      </c>
      <c r="F2" s="41">
        <f>Call!I2</f>
        <v>5</v>
      </c>
      <c r="G2" s="41">
        <f>Call!J2</f>
        <v>6</v>
      </c>
      <c r="H2" s="41">
        <f>Call!K2</f>
        <v>7</v>
      </c>
      <c r="I2" s="41">
        <f>Call!L2</f>
        <v>8</v>
      </c>
      <c r="J2" s="41">
        <f>Call!M2</f>
        <v>9</v>
      </c>
      <c r="K2" s="41">
        <f>Call!N2</f>
        <v>10</v>
      </c>
      <c r="L2" s="41">
        <f>Call!O2</f>
        <v>11</v>
      </c>
      <c r="M2" s="41">
        <f>Call!P2</f>
        <v>12</v>
      </c>
      <c r="N2" s="41">
        <f>Call!Q2</f>
        <v>13</v>
      </c>
      <c r="O2" s="41">
        <f>Call!R2</f>
        <v>14</v>
      </c>
      <c r="P2" s="41">
        <f>Call!S2</f>
        <v>15</v>
      </c>
      <c r="Q2" s="41">
        <f>Call!T2</f>
        <v>16</v>
      </c>
      <c r="R2" s="41" t="str">
        <f>Call!U2</f>
        <v/>
      </c>
      <c r="S2" s="41" t="str">
        <f>Call!V2</f>
        <v/>
      </c>
      <c r="T2" s="41" t="str">
        <f>Call!W2</f>
        <v/>
      </c>
      <c r="U2" s="41" t="str">
        <f>Call!X2</f>
        <v/>
      </c>
      <c r="V2" s="41" t="str">
        <f>Call!Y2</f>
        <v/>
      </c>
      <c r="W2" s="41" t="str">
        <f>Call!Z2</f>
        <v/>
      </c>
      <c r="X2" s="41" t="str">
        <f>Call!AA2</f>
        <v/>
      </c>
      <c r="Y2" s="41" t="str">
        <f>Call!AB2</f>
        <v/>
      </c>
      <c r="Z2" s="41" t="str">
        <f>Call!AC2</f>
        <v/>
      </c>
      <c r="AA2" s="41" t="str">
        <f>Call!AD2</f>
        <v/>
      </c>
      <c r="AB2" s="41" t="str">
        <f>Call!AE2</f>
        <v/>
      </c>
      <c r="AC2" s="41" t="str">
        <f>Call!AF2</f>
        <v/>
      </c>
      <c r="AD2" s="41" t="str">
        <f>Call!AG2</f>
        <v/>
      </c>
      <c r="AE2" s="41" t="str">
        <f>Call!AH2</f>
        <v/>
      </c>
    </row>
    <row r="3" spans="1:31" x14ac:dyDescent="0.25">
      <c r="A3" s="42">
        <f>'Измерителни качества'!A3</f>
        <v>1</v>
      </c>
      <c r="B3" s="39"/>
      <c r="C3" s="39">
        <f>IF($A3="","",IF(C$2="","",CORREL(Call!$E$4:$E$123,Call!F$4:F$123)))</f>
        <v>-8.0845208345444314E-2</v>
      </c>
      <c r="D3" s="39">
        <f>IF($A3="","",IF(D$2="","",CORREL(Call!$E$4:$E$123,Call!G$4:G$123)))</f>
        <v>0.25819888974716121</v>
      </c>
      <c r="E3" s="39">
        <f>IF($A3="","",IF(E$2="","",CORREL(Call!$E$4:$E$123,Call!H$4:H$123)))</f>
        <v>0.20149814827784029</v>
      </c>
      <c r="F3" s="39">
        <f>IF($A3="","",IF(F$2="","",CORREL(Call!$E$4:$E$123,Call!I$4:I$123)))</f>
        <v>-0.1390758974918295</v>
      </c>
      <c r="G3" s="39">
        <f>IF($A3="","",IF(G$2="","",CORREL(Call!$E$4:$E$123,Call!J$4:J$123)))</f>
        <v>0.12171612389003698</v>
      </c>
      <c r="H3" s="39">
        <f>IF($A3="","",IF(H$2="","",CORREL(Call!$E$4:$E$123,Call!K$4:K$123)))</f>
        <v>-0.1371021242767706</v>
      </c>
      <c r="I3" s="39">
        <f>IF($A3="","",IF(I$2="","",CORREL(Call!$E$4:$E$123,Call!L$4:L$123)))</f>
        <v>-0.20759971844307268</v>
      </c>
      <c r="J3" s="39">
        <f>IF($A3="","",IF(J$2="","",CORREL(Call!$E$4:$E$123,Call!M$4:M$123)))</f>
        <v>0.32784267326619065</v>
      </c>
      <c r="K3" s="39">
        <f>IF($A3="","",IF(K$2="","",CORREL(Call!$E$4:$E$123,Call!N$4:N$123)))</f>
        <v>-0.13907589749182953</v>
      </c>
      <c r="L3" s="39">
        <f>IF($A3="","",IF(L$2="","",CORREL(Call!$E$4:$E$123,Call!O$4:O$123)))</f>
        <v>-0.15174424466672087</v>
      </c>
      <c r="M3" s="39">
        <f>IF($A3="","",IF(M$2="","",CORREL(Call!$E$4:$E$123,Call!P$4:P$123)))</f>
        <v>-0.25819888974716082</v>
      </c>
      <c r="N3" s="39" t="e">
        <f>IF($A3="","",IF(N$2="","",CORREL(Call!$E$4:$E$123,Call!Q$4:Q$123)))</f>
        <v>#DIV/0!</v>
      </c>
      <c r="O3" s="39" t="e">
        <f>IF($A3="","",IF(O$2="","",CORREL(Call!$E$4:$E$123,Call!R$4:R$123)))</f>
        <v>#DIV/0!</v>
      </c>
      <c r="P3" s="39">
        <f>IF($A3="","",IF(P$2="","",CORREL(Call!$E$4:$E$123,Call!S$4:S$123)))</f>
        <v>0.19744962591969745</v>
      </c>
      <c r="Q3" s="39">
        <f>IF($A3="","",IF(Q$2="","",CORREL(Call!$E$4:$E$123,Call!T$4:T$123)))</f>
        <v>0.12171612389003705</v>
      </c>
      <c r="R3" s="39" t="str">
        <f>IF($A3="","",IF(R$2="","",CORREL(Call!$E$4:$E$123,Call!U$4:U$123)))</f>
        <v/>
      </c>
      <c r="S3" s="39" t="str">
        <f>IF($A3="","",IF(S$2="","",CORREL(Call!$E$4:$E$123,Call!V$4:V$123)))</f>
        <v/>
      </c>
      <c r="T3" s="39" t="str">
        <f>IF($A3="","",IF(T$2="","",CORREL(Call!$E$4:$E$123,Call!W$4:W$123)))</f>
        <v/>
      </c>
      <c r="U3" s="39" t="str">
        <f>IF($A3="","",IF(U$2="","",CORREL(Call!$E$4:$E$123,Call!X$4:X$123)))</f>
        <v/>
      </c>
      <c r="V3" s="39" t="str">
        <f>IF($A3="","",IF(V$2="","",CORREL(Call!$E$4:$E$123,Call!Y$4:Y$123)))</f>
        <v/>
      </c>
      <c r="W3" s="39" t="str">
        <f>IF($A3="","",IF(W$2="","",CORREL(Call!$E$4:$E$123,Call!Z$4:Z$123)))</f>
        <v/>
      </c>
      <c r="X3" s="39" t="str">
        <f>IF($A3="","",IF(X$2="","",CORREL(Call!$E$4:$E$123,Call!AA$4:AA$123)))</f>
        <v/>
      </c>
      <c r="Y3" s="39" t="str">
        <f>IF($A3="","",IF(Y$2="","",CORREL(Call!$E$4:$E$123,Call!AB$4:AB$123)))</f>
        <v/>
      </c>
      <c r="Z3" s="39" t="str">
        <f>IF($A3="","",IF(Z$2="","",CORREL(Call!$E$4:$E$123,Call!AC$4:AC$123)))</f>
        <v/>
      </c>
      <c r="AA3" s="39" t="str">
        <f>IF($A3="","",IF(AA$2="","",CORREL(Call!$E$4:$E$123,Call!AD$4:AD$123)))</f>
        <v/>
      </c>
      <c r="AB3" s="39" t="str">
        <f>IF($A3="","",IF(AB$2="","",CORREL(Call!$E$4:$E$123,Call!AE$4:AE$123)))</f>
        <v/>
      </c>
      <c r="AC3" s="39" t="str">
        <f>IF($A3="","",IF(AC$2="","",CORREL(Call!$E$4:$E$123,Call!AF$4:AF$123)))</f>
        <v/>
      </c>
      <c r="AD3" s="39" t="str">
        <f>IF($A3="","",IF(AD$2="","",CORREL(Call!$E$4:$E$123,Call!AG$4:AG$123)))</f>
        <v/>
      </c>
      <c r="AE3" s="39" t="str">
        <f>IF($A3="","",IF(AE$2="","",CORREL(Call!$E$4:$E$123,Call!AH$4:AH$123)))</f>
        <v/>
      </c>
    </row>
    <row r="4" spans="1:31" x14ac:dyDescent="0.25">
      <c r="A4" s="42">
        <f>'Измерителни качества'!A4</f>
        <v>2</v>
      </c>
      <c r="B4" s="38"/>
      <c r="C4" s="39"/>
      <c r="D4" s="39">
        <f>IF($A4="","",IF(D$2="","",CORREL(Call!$F$4:$F$123,Call!G$4:G$123)))</f>
        <v>-0.28867513459481281</v>
      </c>
      <c r="E4" s="39">
        <f>IF($A4="","",IF(E$2="","",CORREL(Call!$F$4:$F$123,Call!H$4:H$123)))</f>
        <v>0.106499902344425</v>
      </c>
      <c r="F4" s="39">
        <f>IF($A4="","",IF(F$2="","",CORREL(Call!$F$4:$F$123,Call!I$4:I$123)))</f>
        <v>-0.26856632724128343</v>
      </c>
      <c r="G4" s="39">
        <f>IF($A4="","",IF(G$2="","",CORREL(Call!$F$4:$F$123,Call!J$4:J$123)))</f>
        <v>-6.0233860193683403E-2</v>
      </c>
      <c r="H4" s="39">
        <f>IF($A4="","",IF(H$2="","",CORREL(Call!$F$4:$F$123,Call!K$4:K$123)))</f>
        <v>-0.18898223650461357</v>
      </c>
      <c r="I4" s="39">
        <f>IF($A4="","",IF(I$2="","",CORREL(Call!$F$4:$F$123,Call!L$4:L$123)))</f>
        <v>0.22537446792760449</v>
      </c>
      <c r="J4" s="39">
        <f>IF($A4="","",IF(J$2="","",CORREL(Call!$F$4:$F$123,Call!M$4:M$123)))</f>
        <v>-0.21320071635561033</v>
      </c>
      <c r="K4" s="39">
        <f>IF($A4="","",IF(K$2="","",CORREL(Call!$F$4:$F$123,Call!N$4:N$123)))</f>
        <v>-0.19320145866724572</v>
      </c>
      <c r="L4" s="39">
        <f>IF($A4="","",IF(L$2="","",CORREL(Call!$F$4:$F$123,Call!O$4:O$123)))</f>
        <v>0.2253744679276044</v>
      </c>
      <c r="M4" s="39" t="e">
        <f>IF($A4="","",IF(M$2="","",CORREL(Call!$F$4:$F$123,Call!P$4:P$123)))</f>
        <v>#DIV/0!</v>
      </c>
      <c r="N4" s="39" t="e">
        <f>IF($A4="","",IF(N$2="","",CORREL(Call!$F$4:$F$123,Call!Q$4:Q$123)))</f>
        <v>#DIV/0!</v>
      </c>
      <c r="O4" s="39" t="e">
        <f>IF($A4="","",IF(O$2="","",CORREL(Call!$F$4:$F$123,Call!R$4:R$123)))</f>
        <v>#DIV/0!</v>
      </c>
      <c r="P4" s="39">
        <f>IF($A4="","",IF(P$2="","",CORREL(Call!$F$4:$F$123,Call!S$4:S$123)))</f>
        <v>-1.0482848367219124E-2</v>
      </c>
      <c r="Q4" s="39">
        <f>IF($A4="","",IF(Q$2="","",CORREL(Call!$F$4:$F$123,Call!T$4:T$123)))</f>
        <v>-0.18093671611393636</v>
      </c>
      <c r="R4" s="39" t="str">
        <f>IF($A4="","",IF(R$2="","",CORREL(Call!$F$4:$F$123,Call!U$4:U$123)))</f>
        <v/>
      </c>
      <c r="S4" s="39" t="str">
        <f>IF($A4="","",IF(S$2="","",CORREL(Call!$F$4:$F$123,Call!V$4:V$123)))</f>
        <v/>
      </c>
      <c r="T4" s="39" t="str">
        <f>IF($A4="","",IF(T$2="","",CORREL(Call!$F$4:$F$123,Call!W$4:W$123)))</f>
        <v/>
      </c>
      <c r="U4" s="39" t="str">
        <f>IF($A4="","",IF(U$2="","",CORREL(Call!$F$4:$F$123,Call!X$4:X$123)))</f>
        <v/>
      </c>
      <c r="V4" s="39" t="str">
        <f>IF($A4="","",IF(V$2="","",CORREL(Call!$F$4:$F$123,Call!Y$4:Y$123)))</f>
        <v/>
      </c>
      <c r="W4" s="39" t="str">
        <f>IF($A4="","",IF(W$2="","",CORREL(Call!$F$4:$F$123,Call!Z$4:Z$123)))</f>
        <v/>
      </c>
      <c r="X4" s="39" t="str">
        <f>IF($A4="","",IF(X$2="","",CORREL(Call!$F$4:$F$123,Call!AA$4:AA$123)))</f>
        <v/>
      </c>
      <c r="Y4" s="39" t="str">
        <f>IF($A4="","",IF(Y$2="","",CORREL(Call!$F$4:$F$123,Call!AB$4:AB$123)))</f>
        <v/>
      </c>
      <c r="Z4" s="39" t="str">
        <f>IF($A4="","",IF(Z$2="","",CORREL(Call!$F$4:$F$123,Call!AC$4:AC$123)))</f>
        <v/>
      </c>
      <c r="AA4" s="39" t="str">
        <f>IF($A4="","",IF(AA$2="","",CORREL(Call!$F$4:$F$123,Call!AD$4:AD$123)))</f>
        <v/>
      </c>
      <c r="AB4" s="39" t="str">
        <f>IF($A4="","",IF(AB$2="","",CORREL(Call!$F$4:$F$123,Call!AE$4:AE$123)))</f>
        <v/>
      </c>
      <c r="AC4" s="39" t="str">
        <f>IF($A4="","",IF(AC$2="","",CORREL(Call!$F$4:$F$123,Call!AF$4:AF$123)))</f>
        <v/>
      </c>
      <c r="AD4" s="39" t="str">
        <f>IF($A4="","",IF(AD$2="","",CORREL(Call!$F$4:$F$123,Call!AG$4:AG$123)))</f>
        <v/>
      </c>
      <c r="AE4" s="39" t="str">
        <f>IF($A4="","",IF(AE$2="","",CORREL(Call!$F$4:$F$123,Call!AH$4:AH$123)))</f>
        <v/>
      </c>
    </row>
    <row r="5" spans="1:31" x14ac:dyDescent="0.25">
      <c r="A5" s="42">
        <f>'Измерителни качества'!A5</f>
        <v>3</v>
      </c>
      <c r="B5" s="38"/>
      <c r="C5" s="39"/>
      <c r="D5" s="39"/>
      <c r="E5" s="39">
        <f>IF($A5="","",IF(E$2="","",CORREL(Call!$G$4:$G$123,Call!H$4:H$123)))</f>
        <v>0.20965696734438385</v>
      </c>
      <c r="F5" s="39">
        <f>IF($A5="","",IF(F$2="","",CORREL(Call!$G$4:$G$123,Call!I$4:I$123)))</f>
        <v>0.15504341823651085</v>
      </c>
      <c r="G5" s="39">
        <f>IF($A5="","",IF(G$2="","",CORREL(Call!$G$4:$G$123,Call!J$4:J$123)))</f>
        <v>0.12931515002796809</v>
      </c>
      <c r="H5" s="39">
        <f>IF($A5="","",IF(H$2="","",CORREL(Call!$G$4:$G$123,Call!K$4:K$123)))</f>
        <v>6.4194073876637017E-2</v>
      </c>
      <c r="I5" s="39">
        <f>IF($A5="","",IF(I$2="","",CORREL(Call!$G$4:$G$123,Call!L$4:L$123)))</f>
        <v>-0.19312181983410678</v>
      </c>
      <c r="J5" s="39">
        <f>IF($A5="","",IF(J$2="","",CORREL(Call!$G$4:$G$123,Call!M$4:M$123)))</f>
        <v>0.147441956154897</v>
      </c>
      <c r="K5" s="39">
        <f>IF($A5="","",IF(K$2="","",CORREL(Call!$G$4:$G$123,Call!N$4:N$123)))</f>
        <v>0.13587324409735158</v>
      </c>
      <c r="L5" s="39">
        <f>IF($A5="","",IF(L$2="","",CORREL(Call!$G$4:$G$123,Call!O$4:O$123)))</f>
        <v>-9.4491118252306772E-2</v>
      </c>
      <c r="M5" s="39">
        <f>IF($A5="","",IF(M$2="","",CORREL(Call!$G$4:$G$123,Call!P$4:P$123)))</f>
        <v>-5.3376051268362319E-2</v>
      </c>
      <c r="N5" s="39" t="e">
        <f>IF($A5="","",IF(N$2="","",CORREL(Call!$G$4:$G$123,Call!Q$4:Q$123)))</f>
        <v>#DIV/0!</v>
      </c>
      <c r="O5" s="39" t="e">
        <f>IF($A5="","",IF(O$2="","",CORREL(Call!$G$4:$G$123,Call!R$4:R$123)))</f>
        <v>#DIV/0!</v>
      </c>
      <c r="P5" s="39">
        <f>IF($A5="","",IF(P$2="","",CORREL(Call!$G$4:$G$123,Call!S$4:S$123)))</f>
        <v>0.35439179203278576</v>
      </c>
      <c r="Q5" s="39">
        <f>IF($A5="","",IF(Q$2="","",CORREL(Call!$G$4:$G$123,Call!T$4:T$123)))</f>
        <v>0.14142135623730964</v>
      </c>
      <c r="R5" s="39" t="str">
        <f>IF($A5="","",IF(R$2="","",CORREL(Call!$G$4:$G$123,Call!U$4:U$123)))</f>
        <v/>
      </c>
      <c r="S5" s="39" t="str">
        <f>IF($A5="","",IF(S$2="","",CORREL(Call!$G$4:$G$123,Call!V$4:V$123)))</f>
        <v/>
      </c>
      <c r="T5" s="39" t="str">
        <f>IF($A5="","",IF(T$2="","",CORREL(Call!$G$4:$G$123,Call!W$4:W$123)))</f>
        <v/>
      </c>
      <c r="U5" s="39" t="str">
        <f>IF($A5="","",IF(U$2="","",CORREL(Call!$G$4:$G$123,Call!X$4:X$123)))</f>
        <v/>
      </c>
      <c r="V5" s="39" t="str">
        <f>IF($A5="","",IF(V$2="","",CORREL(Call!$G$4:$G$123,Call!Y$4:Y$123)))</f>
        <v/>
      </c>
      <c r="W5" s="39" t="str">
        <f>IF($A5="","",IF(W$2="","",CORREL(Call!$G$4:$G$123,Call!Z$4:Z$123)))</f>
        <v/>
      </c>
      <c r="X5" s="39" t="str">
        <f>IF($A5="","",IF(X$2="","",CORREL(Call!$G$4:$G$123,Call!AA$4:AA$123)))</f>
        <v/>
      </c>
      <c r="Y5" s="39" t="str">
        <f>IF($A5="","",IF(Y$2="","",CORREL(Call!$G$4:$G$123,Call!AB$4:AB$123)))</f>
        <v/>
      </c>
      <c r="Z5" s="39" t="str">
        <f>IF($A5="","",IF(Z$2="","",CORREL(Call!$G$4:$G$123,Call!AC$4:AC$123)))</f>
        <v/>
      </c>
      <c r="AA5" s="39" t="str">
        <f>IF($A5="","",IF(AA$2="","",CORREL(Call!$G$4:$G$123,Call!AD$4:AD$123)))</f>
        <v/>
      </c>
      <c r="AB5" s="39" t="str">
        <f>IF($A5="","",IF(AB$2="","",CORREL(Call!$G$4:$G$123,Call!AE$4:AE$123)))</f>
        <v/>
      </c>
      <c r="AC5" s="39" t="str">
        <f>IF($A5="","",IF(AC$2="","",CORREL(Call!$G$4:$G$123,Call!AF$4:AF$123)))</f>
        <v/>
      </c>
      <c r="AD5" s="39" t="str">
        <f>IF($A5="","",IF(AD$2="","",CORREL(Call!$G$4:$G$123,Call!AG$4:AG$123)))</f>
        <v/>
      </c>
      <c r="AE5" s="39" t="str">
        <f>IF($A5="","",IF(AE$2="","",CORREL(Call!$G$4:$G$123,Call!AH$4:AH$123)))</f>
        <v/>
      </c>
    </row>
    <row r="6" spans="1:31" x14ac:dyDescent="0.25">
      <c r="A6" s="42">
        <f>'Измерителни качества'!A6</f>
        <v>4</v>
      </c>
      <c r="B6" s="38"/>
      <c r="C6" s="38"/>
      <c r="D6" s="38"/>
      <c r="E6" s="39"/>
      <c r="F6" s="39">
        <f>IF($A6="","",IF(F$2="","",CORREL(Call!$H$4:$H$123,Call!I$4:I$123)))</f>
        <v>-6.7419986246324157E-2</v>
      </c>
      <c r="G6" s="39">
        <f>IF($A6="","",IF(G$2="","",CORREL(Call!$H$4:$H$123,Call!J$4:J$123)))</f>
        <v>-7.7472473350114021E-2</v>
      </c>
      <c r="H6" s="39">
        <f>IF($A6="","",IF(H$2="","",CORREL(Call!$H$4:$H$123,Call!K$4:K$123)))</f>
        <v>-0.11197850219117084</v>
      </c>
      <c r="I6" s="39">
        <f>IF($A6="","",IF(I$2="","",CORREL(Call!$H$4:$H$123,Call!L$4:L$123)))</f>
        <v>-0.31524416249564036</v>
      </c>
      <c r="J6" s="39">
        <f>IF($A6="","",IF(J$2="","",CORREL(Call!$H$4:$H$123,Call!M$4:M$123)))</f>
        <v>-4.5794363378276795E-17</v>
      </c>
      <c r="K6" s="39">
        <f>IF($A6="","",IF(K$2="","",CORREL(Call!$H$4:$H$123,Call!N$4:N$123)))</f>
        <v>0.13483997249264831</v>
      </c>
      <c r="L6" s="39">
        <f>IF($A6="","",IF(L$2="","",CORREL(Call!$H$4:$H$123,Call!O$4:O$123)))</f>
        <v>0.30151134457776363</v>
      </c>
      <c r="M6" s="39">
        <f>IF($A6="","",IF(M$2="","",CORREL(Call!$H$4:$H$123,Call!P$4:P$123)))</f>
        <v>0.11664236870396093</v>
      </c>
      <c r="N6" s="39" t="e">
        <f>IF($A6="","",IF(N$2="","",CORREL(Call!$H$4:$H$123,Call!Q$4:Q$123)))</f>
        <v>#DIV/0!</v>
      </c>
      <c r="O6" s="39" t="e">
        <f>IF($A6="","",IF(O$2="","",CORREL(Call!$H$4:$H$123,Call!R$4:R$123)))</f>
        <v>#DIV/0!</v>
      </c>
      <c r="P6" s="39">
        <f>IF($A6="","",IF(P$2="","",CORREL(Call!$H$4:$H$123,Call!S$4:S$123)))</f>
        <v>0.16116459280507592</v>
      </c>
      <c r="Q6" s="39">
        <f>IF($A6="","",IF(Q$2="","",CORREL(Call!$H$4:$H$123,Call!T$4:T$123)))</f>
        <v>0.24174688920761406</v>
      </c>
      <c r="R6" s="39" t="str">
        <f>IF($A6="","",IF(R$2="","",CORREL(Call!$H$4:$H$123,Call!U$4:U$123)))</f>
        <v/>
      </c>
      <c r="S6" s="39" t="str">
        <f>IF($A6="","",IF(S$2="","",CORREL(Call!$H$4:$H$123,Call!V$4:V$123)))</f>
        <v/>
      </c>
      <c r="T6" s="39" t="str">
        <f>IF($A6="","",IF(T$2="","",CORREL(Call!$H$4:$H$123,Call!W$4:W$123)))</f>
        <v/>
      </c>
      <c r="U6" s="39" t="str">
        <f>IF($A6="","",IF(U$2="","",CORREL(Call!$H$4:$H$123,Call!X$4:X$123)))</f>
        <v/>
      </c>
      <c r="V6" s="39" t="str">
        <f>IF($A6="","",IF(V$2="","",CORREL(Call!$H$4:$H$123,Call!Y$4:Y$123)))</f>
        <v/>
      </c>
      <c r="W6" s="39" t="str">
        <f>IF($A6="","",IF(W$2="","",CORREL(Call!$H$4:$H$123,Call!Z$4:Z$123)))</f>
        <v/>
      </c>
      <c r="X6" s="39" t="str">
        <f>IF($A6="","",IF(X$2="","",CORREL(Call!$H$4:$H$123,Call!AA$4:AA$123)))</f>
        <v/>
      </c>
      <c r="Y6" s="39" t="str">
        <f>IF($A6="","",IF(Y$2="","",CORREL(Call!$H$4:$H$123,Call!AB$4:AB$123)))</f>
        <v/>
      </c>
      <c r="Z6" s="39" t="str">
        <f>IF($A6="","",IF(Z$2="","",CORREL(Call!$H$4:$H$123,Call!AC$4:AC$123)))</f>
        <v/>
      </c>
      <c r="AA6" s="39" t="str">
        <f>IF($A6="","",IF(AA$2="","",CORREL(Call!$H$4:$H$123,Call!AD$4:AD$123)))</f>
        <v/>
      </c>
      <c r="AB6" s="39" t="str">
        <f>IF($A6="","",IF(AB$2="","",CORREL(Call!$H$4:$H$123,Call!AE$4:AE$123)))</f>
        <v/>
      </c>
      <c r="AC6" s="39" t="str">
        <f>IF($A6="","",IF(AC$2="","",CORREL(Call!$H$4:$H$123,Call!AF$4:AF$123)))</f>
        <v/>
      </c>
      <c r="AD6" s="39" t="str">
        <f>IF($A6="","",IF(AD$2="","",CORREL(Call!$H$4:$H$123,Call!AG$4:AG$123)))</f>
        <v/>
      </c>
      <c r="AE6" s="39" t="str">
        <f>IF($A6="","",IF(AE$2="","",CORREL(Call!$H$4:$H$123,Call!AH$4:AH$123)))</f>
        <v/>
      </c>
    </row>
    <row r="7" spans="1:31" x14ac:dyDescent="0.25">
      <c r="A7" s="42">
        <f>'Измерителни качества'!A7</f>
        <v>5</v>
      </c>
      <c r="B7" s="38"/>
      <c r="C7" s="38"/>
      <c r="D7" s="38"/>
      <c r="E7" s="38"/>
      <c r="F7" s="39"/>
      <c r="G7" s="39">
        <f>IF($A7="","",IF(G$2="","",CORREL(Call!$I$4:$I$123,Call!J$4:J$123)))</f>
        <v>3.3333333333333416E-2</v>
      </c>
      <c r="H7" s="39">
        <f>IF($A7="","",IF(H$2="","",CORREL(Call!$I$4:$I$123,Call!K$4:K$123)))</f>
        <v>0.41522739926869995</v>
      </c>
      <c r="I7" s="39">
        <f>IF($A7="","",IF(I$2="","",CORREL(Call!$I$4:$I$123,Call!L$4:L$123)))</f>
        <v>-7.7708734020026059E-3</v>
      </c>
      <c r="J7" s="39">
        <f>IF($A7="","",IF(J$2="","",CORREL(Call!$I$4:$I$123,Call!M$4:M$123)))</f>
        <v>0.41666666666666696</v>
      </c>
      <c r="K7" s="39">
        <f>IF($A7="","",IF(K$2="","",CORREL(Call!$I$4:$I$123,Call!N$4:N$123)))</f>
        <v>4.0000000000000077E-2</v>
      </c>
      <c r="L7" s="39">
        <f>IF($A7="","",IF(L$2="","",CORREL(Call!$I$4:$I$123,Call!O$4:O$123)))</f>
        <v>-1.623282511858911E-2</v>
      </c>
      <c r="M7" s="39">
        <f>IF($A7="","",IF(M$2="","",CORREL(Call!$I$4:$I$123,Call!P$4:P$123)))</f>
        <v>8.6258194917794143E-2</v>
      </c>
      <c r="N7" s="39" t="e">
        <f>IF($A7="","",IF(N$2="","",CORREL(Call!$I$4:$I$123,Call!Q$4:Q$123)))</f>
        <v>#DIV/0!</v>
      </c>
      <c r="O7" s="39" t="e">
        <f>IF($A7="","",IF(O$2="","",CORREL(Call!$I$4:$I$123,Call!R$4:R$123)))</f>
        <v>#DIV/0!</v>
      </c>
      <c r="P7" s="39">
        <f>IF($A7="","",IF(P$2="","",CORREL(Call!$I$4:$I$123,Call!S$4:S$123)))</f>
        <v>-0.23904572186687839</v>
      </c>
      <c r="Q7" s="39">
        <f>IF($A7="","",IF(Q$2="","",CORREL(Call!$I$4:$I$123,Call!T$4:T$123)))</f>
        <v>0.12999999999999989</v>
      </c>
      <c r="R7" s="39" t="str">
        <f>IF($A7="","",IF(R$2="","",CORREL(Call!$I$4:$I$123,Call!U$4:U$123)))</f>
        <v/>
      </c>
      <c r="S7" s="39" t="str">
        <f>IF($A7="","",IF(S$2="","",CORREL(Call!$I$4:$I$123,Call!V$4:V$123)))</f>
        <v/>
      </c>
      <c r="T7" s="39" t="str">
        <f>IF($A7="","",IF(T$2="","",CORREL(Call!$I$4:$I$123,Call!W$4:W$123)))</f>
        <v/>
      </c>
      <c r="U7" s="39" t="str">
        <f>IF($A7="","",IF(U$2="","",CORREL(Call!$I$4:$I$123,Call!X$4:X$123)))</f>
        <v/>
      </c>
      <c r="V7" s="39" t="str">
        <f>IF($A7="","",IF(V$2="","",CORREL(Call!$I$4:$I$123,Call!Y$4:Y$123)))</f>
        <v/>
      </c>
      <c r="W7" s="39" t="str">
        <f>IF($A7="","",IF(W$2="","",CORREL(Call!$I$4:$I$123,Call!Z$4:Z$123)))</f>
        <v/>
      </c>
      <c r="X7" s="39" t="str">
        <f>IF($A7="","",IF(X$2="","",CORREL(Call!$I$4:$I$123,Call!AA$4:AA$123)))</f>
        <v/>
      </c>
      <c r="Y7" s="39" t="str">
        <f>IF($A7="","",IF(Y$2="","",CORREL(Call!$I$4:$I$123,Call!AB$4:AB$123)))</f>
        <v/>
      </c>
      <c r="Z7" s="39" t="str">
        <f>IF($A7="","",IF(Z$2="","",CORREL(Call!$I$4:$I$123,Call!AC$4:AC$123)))</f>
        <v/>
      </c>
      <c r="AA7" s="39" t="str">
        <f>IF($A7="","",IF(AA$2="","",CORREL(Call!$I$4:$I$123,Call!AD$4:AD$123)))</f>
        <v/>
      </c>
      <c r="AB7" s="39" t="str">
        <f>IF($A7="","",IF(AB$2="","",CORREL(Call!$I$4:$I$123,Call!AE$4:AE$123)))</f>
        <v/>
      </c>
      <c r="AC7" s="39" t="str">
        <f>IF($A7="","",IF(AC$2="","",CORREL(Call!$I$4:$I$123,Call!AF$4:AF$123)))</f>
        <v/>
      </c>
      <c r="AD7" s="39" t="str">
        <f>IF($A7="","",IF(AD$2="","",CORREL(Call!$I$4:$I$123,Call!AG$4:AG$123)))</f>
        <v/>
      </c>
      <c r="AE7" s="39" t="str">
        <f>IF($A7="","",IF(AE$2="","",CORREL(Call!$I$4:$I$123,Call!AH$4:AH$123)))</f>
        <v/>
      </c>
    </row>
    <row r="8" spans="1:31" x14ac:dyDescent="0.25">
      <c r="A8" s="42">
        <f>'Измерителни качества'!A8</f>
        <v>6</v>
      </c>
      <c r="B8" s="38"/>
      <c r="C8" s="38"/>
      <c r="D8" s="38"/>
      <c r="E8" s="38"/>
      <c r="F8" s="38"/>
      <c r="G8" s="39"/>
      <c r="H8" s="39">
        <f>IF($A8="","",IF(H$2="","",CORREL(Call!$J$4:$J$123,Call!K$4:K$123)))</f>
        <v>0.41403933560541206</v>
      </c>
      <c r="I8" s="39">
        <f>IF($A8="","",IF(I$2="","",CORREL(Call!$J$4:$J$123,Call!L$4:L$123)))</f>
        <v>-0.21739130434782619</v>
      </c>
      <c r="J8" s="39">
        <f>IF($A8="","",IF(J$2="","",CORREL(Call!$J$4:$J$123,Call!M$4:M$123)))</f>
        <v>6.9583742592660189E-2</v>
      </c>
      <c r="K8" s="39">
        <f>IF($A8="","",IF(K$2="","",CORREL(Call!$J$4:$J$123,Call!N$4:N$123)))</f>
        <v>-0.20833333333333318</v>
      </c>
      <c r="L8" s="39">
        <f>IF($A8="","",IF(L$2="","",CORREL(Call!$J$4:$J$123,Call!O$4:O$123)))</f>
        <v>1.8181818181818271E-2</v>
      </c>
      <c r="M8" s="39">
        <f>IF($A8="","",IF(M$2="","",CORREL(Call!$J$4:$J$123,Call!P$4:P$123)))</f>
        <v>8.9730317009694291E-2</v>
      </c>
      <c r="N8" s="39" t="e">
        <f>IF($A8="","",IF(N$2="","",CORREL(Call!$J$4:$J$123,Call!Q$4:Q$123)))</f>
        <v>#DIV/0!</v>
      </c>
      <c r="O8" s="39" t="e">
        <f>IF($A8="","",IF(O$2="","",CORREL(Call!$J$4:$J$123,Call!R$4:R$123)))</f>
        <v>#DIV/0!</v>
      </c>
      <c r="P8" s="39">
        <f>IF($A8="","",IF(P$2="","",CORREL(Call!$J$4:$J$123,Call!S$4:S$123)))</f>
        <v>-0.41403933560541206</v>
      </c>
      <c r="Q8" s="39">
        <f>IF($A8="","",IF(Q$2="","",CORREL(Call!$J$4:$J$123,Call!T$4:T$123)))</f>
        <v>7.6138698762688251E-2</v>
      </c>
      <c r="R8" s="39" t="str">
        <f>IF($A8="","",IF(R$2="","",CORREL(Call!$J$4:$J$123,Call!U$4:U$123)))</f>
        <v/>
      </c>
      <c r="S8" s="39" t="str">
        <f>IF($A8="","",IF(S$2="","",CORREL(Call!$J$4:$J$123,Call!V$4:V$123)))</f>
        <v/>
      </c>
      <c r="T8" s="39" t="str">
        <f>IF($A8="","",IF(T$2="","",CORREL(Call!$J$4:$J$123,Call!W$4:W$123)))</f>
        <v/>
      </c>
      <c r="U8" s="39" t="str">
        <f>IF($A8="","",IF(U$2="","",CORREL(Call!$J$4:$J$123,Call!X$4:X$123)))</f>
        <v/>
      </c>
      <c r="V8" s="39" t="str">
        <f>IF($A8="","",IF(V$2="","",CORREL(Call!$J$4:$J$123,Call!Y$4:Y$123)))</f>
        <v/>
      </c>
      <c r="W8" s="39" t="str">
        <f>IF($A8="","",IF(W$2="","",CORREL(Call!$J$4:$J$123,Call!Z$4:Z$123)))</f>
        <v/>
      </c>
      <c r="X8" s="39" t="str">
        <f>IF($A8="","",IF(X$2="","",CORREL(Call!$J$4:$J$123,Call!AA$4:AA$123)))</f>
        <v/>
      </c>
      <c r="Y8" s="39" t="str">
        <f>IF($A8="","",IF(Y$2="","",CORREL(Call!$J$4:$J$123,Call!AB$4:AB$123)))</f>
        <v/>
      </c>
      <c r="Z8" s="39" t="str">
        <f>IF($A8="","",IF(Z$2="","",CORREL(Call!$J$4:$J$123,Call!AC$4:AC$123)))</f>
        <v/>
      </c>
      <c r="AA8" s="39" t="str">
        <f>IF($A8="","",IF(AA$2="","",CORREL(Call!$J$4:$J$123,Call!AD$4:AD$123)))</f>
        <v/>
      </c>
      <c r="AB8" s="39" t="str">
        <f>IF($A8="","",IF(AB$2="","",CORREL(Call!$J$4:$J$123,Call!AE$4:AE$123)))</f>
        <v/>
      </c>
      <c r="AC8" s="39" t="str">
        <f>IF($A8="","",IF(AC$2="","",CORREL(Call!$J$4:$J$123,Call!AF$4:AF$123)))</f>
        <v/>
      </c>
      <c r="AD8" s="39" t="str">
        <f>IF($A8="","",IF(AD$2="","",CORREL(Call!$J$4:$J$123,Call!AG$4:AG$123)))</f>
        <v/>
      </c>
      <c r="AE8" s="39" t="str">
        <f>IF($A8="","",IF(AE$2="","",CORREL(Call!$J$4:$J$123,Call!AH$4:AH$123)))</f>
        <v/>
      </c>
    </row>
    <row r="9" spans="1:31" x14ac:dyDescent="0.25">
      <c r="A9" s="42">
        <f>'Измерителни качества'!A9</f>
        <v>7</v>
      </c>
      <c r="B9" s="38"/>
      <c r="C9" s="38"/>
      <c r="D9" s="38"/>
      <c r="E9" s="38"/>
      <c r="F9" s="38"/>
      <c r="G9" s="38"/>
      <c r="H9" s="39"/>
      <c r="I9" s="39">
        <f>IF($A9="","",IF(I$2="","",CORREL(Call!$K$4:$K$123,Call!L$4:L$123)))</f>
        <v>-9.652341781316795E-2</v>
      </c>
      <c r="J9" s="39">
        <f>IF($A9="","",IF(J$2="","",CORREL(Call!$K$4:$K$123,Call!M$4:M$123)))</f>
        <v>0.47140452079103107</v>
      </c>
      <c r="K9" s="39">
        <f>IF($A9="","",IF(K$2="","",CORREL(Call!$K$4:$K$123,Call!N$4:N$123)))</f>
        <v>-8.3045479853739917E-2</v>
      </c>
      <c r="L9" s="39">
        <f>IF($A9="","",IF(L$2="","",CORREL(Call!$K$4:$K$123,Call!O$4:O$123)))</f>
        <v>-0.10050378152592102</v>
      </c>
      <c r="M9" s="39">
        <f>IF($A9="","",IF(M$2="","",CORREL(Call!$K$4:$K$123,Call!P$4:P$123)))</f>
        <v>3.5714285714285664E-2</v>
      </c>
      <c r="N9" s="39" t="e">
        <f>IF($A9="","",IF(N$2="","",CORREL(Call!$K$4:$K$123,Call!Q$4:Q$123)))</f>
        <v>#DIV/0!</v>
      </c>
      <c r="O9" s="39" t="e">
        <f>IF($A9="","",IF(O$2="","",CORREL(Call!$K$4:$K$123,Call!R$4:R$123)))</f>
        <v>#DIV/0!</v>
      </c>
      <c r="P9" s="39">
        <f>IF($A9="","",IF(P$2="","",CORREL(Call!$K$4:$K$123,Call!S$4:S$123)))</f>
        <v>-0.69480833377965168</v>
      </c>
      <c r="Q9" s="39">
        <f>IF($A9="","",IF(Q$2="","",CORREL(Call!$K$4:$K$123,Call!T$4:T$123)))</f>
        <v>-7.5592894601845373E-2</v>
      </c>
      <c r="R9" s="39" t="str">
        <f>IF($A9="","",IF(R$2="","",CORREL(Call!$K$4:$K$123,Call!U$4:U$123)))</f>
        <v/>
      </c>
      <c r="S9" s="39" t="str">
        <f>IF($A9="","",IF(S$2="","",CORREL(Call!$K$4:$K$123,Call!V$4:V$123)))</f>
        <v/>
      </c>
      <c r="T9" s="39" t="str">
        <f>IF($A9="","",IF(T$2="","",CORREL(Call!$K$4:$K$123,Call!W$4:W$123)))</f>
        <v/>
      </c>
      <c r="U9" s="39" t="str">
        <f>IF($A9="","",IF(U$2="","",CORREL(Call!$K$4:$K$123,Call!X$4:X$123)))</f>
        <v/>
      </c>
      <c r="V9" s="39" t="str">
        <f>IF($A9="","",IF(V$2="","",CORREL(Call!$K$4:$K$123,Call!Y$4:Y$123)))</f>
        <v/>
      </c>
      <c r="W9" s="39" t="str">
        <f>IF($A9="","",IF(W$2="","",CORREL(Call!$K$4:$K$123,Call!Z$4:Z$123)))</f>
        <v/>
      </c>
      <c r="X9" s="39" t="str">
        <f>IF($A9="","",IF(X$2="","",CORREL(Call!$K$4:$K$123,Call!AA$4:AA$123)))</f>
        <v/>
      </c>
      <c r="Y9" s="39" t="str">
        <f>IF($A9="","",IF(Y$2="","",CORREL(Call!$K$4:$K$123,Call!AB$4:AB$123)))</f>
        <v/>
      </c>
      <c r="Z9" s="39" t="str">
        <f>IF($A9="","",IF(Z$2="","",CORREL(Call!$K$4:$K$123,Call!AC$4:AC$123)))</f>
        <v/>
      </c>
      <c r="AA9" s="39" t="str">
        <f>IF($A9="","",IF(AA$2="","",CORREL(Call!$K$4:$K$123,Call!AD$4:AD$123)))</f>
        <v/>
      </c>
      <c r="AB9" s="39" t="str">
        <f>IF($A9="","",IF(AB$2="","",CORREL(Call!$K$4:$K$123,Call!AE$4:AE$123)))</f>
        <v/>
      </c>
      <c r="AC9" s="39" t="str">
        <f>IF($A9="","",IF(AC$2="","",CORREL(Call!$K$4:$K$123,Call!AF$4:AF$123)))</f>
        <v/>
      </c>
      <c r="AD9" s="39" t="str">
        <f>IF($A9="","",IF(AD$2="","",CORREL(Call!$K$4:$K$123,Call!AG$4:AG$123)))</f>
        <v/>
      </c>
      <c r="AE9" s="39" t="str">
        <f>IF($A9="","",IF(AE$2="","",CORREL(Call!$K$4:$K$123,Call!AH$4:AH$123)))</f>
        <v/>
      </c>
    </row>
    <row r="10" spans="1:31" x14ac:dyDescent="0.25">
      <c r="A10" s="42">
        <f>'Измерителни качества'!A10</f>
        <v>8</v>
      </c>
      <c r="B10" s="38"/>
      <c r="C10" s="38"/>
      <c r="D10" s="38"/>
      <c r="E10" s="38"/>
      <c r="F10" s="38"/>
      <c r="G10" s="38"/>
      <c r="H10" s="38"/>
      <c r="I10" s="39"/>
      <c r="J10" s="39">
        <f>IF($A10="","",IF(J$2="","",CORREL(Call!$L$4:$L$123,Call!M$4:M$123)))</f>
        <v>-0.2229112850301411</v>
      </c>
      <c r="K10" s="39">
        <f>IF($A10="","",IF(K$2="","",CORREL(Call!$L$4:$L$123,Call!N$4:N$123)))</f>
        <v>-0.23312620206007853</v>
      </c>
      <c r="L10" s="39">
        <f>IF($A10="","",IF(L$2="","",CORREL(Call!$L$4:$L$123,Call!O$4:O$123)))</f>
        <v>-7.1428571428571383E-2</v>
      </c>
      <c r="M10" s="39">
        <f>IF($A10="","",IF(M$2="","",CORREL(Call!$L$4:$L$123,Call!P$4:P$123)))</f>
        <v>9.6523417813168019E-2</v>
      </c>
      <c r="N10" s="39" t="e">
        <f>IF($A10="","",IF(N$2="","",CORREL(Call!$L$4:$L$123,Call!Q$4:Q$123)))</f>
        <v>#DIV/0!</v>
      </c>
      <c r="O10" s="39" t="e">
        <f>IF($A10="","",IF(O$2="","",CORREL(Call!$L$4:$L$123,Call!R$4:R$123)))</f>
        <v>#DIV/0!</v>
      </c>
      <c r="P10" s="39">
        <f>IF($A10="","",IF(P$2="","",CORREL(Call!$L$4:$L$123,Call!S$4:S$123)))</f>
        <v>-0.19693027994279327</v>
      </c>
      <c r="Q10" s="39">
        <f>IF($A10="","",IF(Q$2="","",CORREL(Call!$L$4:$L$123,Call!T$4:T$123)))</f>
        <v>-0.21320071635561041</v>
      </c>
      <c r="R10" s="39" t="str">
        <f>IF($A10="","",IF(R$2="","",CORREL(Call!$L$4:$L$123,Call!U$4:U$123)))</f>
        <v/>
      </c>
      <c r="S10" s="39" t="str">
        <f>IF($A10="","",IF(S$2="","",CORREL(Call!$L$4:$L$123,Call!V$4:V$123)))</f>
        <v/>
      </c>
      <c r="T10" s="39" t="str">
        <f>IF($A10="","",IF(T$2="","",CORREL(Call!$L$4:$L$123,Call!W$4:W$123)))</f>
        <v/>
      </c>
      <c r="U10" s="39" t="str">
        <f>IF($A10="","",IF(U$2="","",CORREL(Call!$L$4:$L$123,Call!X$4:X$123)))</f>
        <v/>
      </c>
      <c r="V10" s="39" t="str">
        <f>IF($A10="","",IF(V$2="","",CORREL(Call!$L$4:$L$123,Call!Y$4:Y$123)))</f>
        <v/>
      </c>
      <c r="W10" s="39" t="str">
        <f>IF($A10="","",IF(W$2="","",CORREL(Call!$L$4:$L$123,Call!Z$4:Z$123)))</f>
        <v/>
      </c>
      <c r="X10" s="39" t="str">
        <f>IF($A10="","",IF(X$2="","",CORREL(Call!$L$4:$L$123,Call!AA$4:AA$123)))</f>
        <v/>
      </c>
      <c r="Y10" s="39" t="str">
        <f>IF($A10="","",IF(Y$2="","",CORREL(Call!$L$4:$L$123,Call!AB$4:AB$123)))</f>
        <v/>
      </c>
      <c r="Z10" s="39" t="str">
        <f>IF($A10="","",IF(Z$2="","",CORREL(Call!$L$4:$L$123,Call!AC$4:AC$123)))</f>
        <v/>
      </c>
      <c r="AA10" s="39" t="str">
        <f>IF($A10="","",IF(AA$2="","",CORREL(Call!$L$4:$L$123,Call!AD$4:AD$123)))</f>
        <v/>
      </c>
      <c r="AB10" s="39" t="str">
        <f>IF($A10="","",IF(AB$2="","",CORREL(Call!$L$4:$L$123,Call!AE$4:AE$123)))</f>
        <v/>
      </c>
      <c r="AC10" s="39" t="str">
        <f>IF($A10="","",IF(AC$2="","",CORREL(Call!$L$4:$L$123,Call!AF$4:AF$123)))</f>
        <v/>
      </c>
      <c r="AD10" s="39" t="str">
        <f>IF($A10="","",IF(AD$2="","",CORREL(Call!$L$4:$L$123,Call!AG$4:AG$123)))</f>
        <v/>
      </c>
      <c r="AE10" s="39" t="str">
        <f>IF($A10="","",IF(AE$2="","",CORREL(Call!$L$4:$L$123,Call!AH$4:AH$123)))</f>
        <v/>
      </c>
    </row>
    <row r="11" spans="1:31" x14ac:dyDescent="0.25">
      <c r="A11" s="42">
        <f>'Измерителни качества'!A11</f>
        <v>9</v>
      </c>
      <c r="B11" s="38"/>
      <c r="C11" s="38"/>
      <c r="D11" s="38"/>
      <c r="E11" s="38"/>
      <c r="F11" s="38"/>
      <c r="G11" s="38"/>
      <c r="H11" s="38"/>
      <c r="I11" s="38"/>
      <c r="J11" s="39"/>
      <c r="K11" s="39">
        <f>IF($A11="","",IF(K$2="","",CORREL(Call!$M$4:$M$123,Call!N$4:N$123)))</f>
        <v>-0.1414213562373095</v>
      </c>
      <c r="L11" s="39">
        <f>IF($A11="","",IF(L$2="","",CORREL(Call!$M$4:$M$123,Call!O$4:O$123)))</f>
        <v>-0.23354968324845699</v>
      </c>
      <c r="M11" s="39">
        <f>IF($A11="","",IF(M$2="","",CORREL(Call!$M$4:$M$123,Call!P$4:P$123)))</f>
        <v>8.1786082010953165E-2</v>
      </c>
      <c r="N11" s="39" t="e">
        <f>IF($A11="","",IF(N$2="","",CORREL(Call!$M$4:$M$123,Call!Q$4:Q$123)))</f>
        <v>#DIV/0!</v>
      </c>
      <c r="O11" s="39" t="e">
        <f>IF($A11="","",IF(O$2="","",CORREL(Call!$M$4:$M$123,Call!R$4:R$123)))</f>
        <v>#DIV/0!</v>
      </c>
      <c r="P11" s="39">
        <f>IF($A11="","",IF(P$2="","",CORREL(Call!$M$4:$M$123,Call!S$4:S$123)))</f>
        <v>-0.28306925853614923</v>
      </c>
      <c r="Q11" s="39">
        <f>IF($A11="","",IF(Q$2="","",CORREL(Call!$M$4:$M$123,Call!T$4:T$123)))</f>
        <v>-0.14744195615489708</v>
      </c>
      <c r="R11" s="39" t="str">
        <f>IF($A11="","",IF(R$2="","",CORREL(Call!$M$4:$M$123,Call!U$4:U$123)))</f>
        <v/>
      </c>
      <c r="S11" s="39" t="str">
        <f>IF($A11="","",IF(S$2="","",CORREL(Call!$M$4:$M$123,Call!V$4:V$123)))</f>
        <v/>
      </c>
      <c r="T11" s="39" t="str">
        <f>IF($A11="","",IF(T$2="","",CORREL(Call!$M$4:$M$123,Call!W$4:W$123)))</f>
        <v/>
      </c>
      <c r="U11" s="39" t="str">
        <f>IF($A11="","",IF(U$2="","",CORREL(Call!$M$4:$M$123,Call!X$4:X$123)))</f>
        <v/>
      </c>
      <c r="V11" s="39" t="str">
        <f>IF($A11="","",IF(V$2="","",CORREL(Call!$M$4:$M$123,Call!Y$4:Y$123)))</f>
        <v/>
      </c>
      <c r="W11" s="39" t="str">
        <f>IF($A11="","",IF(W$2="","",CORREL(Call!$M$4:$M$123,Call!Z$4:Z$123)))</f>
        <v/>
      </c>
      <c r="X11" s="39" t="str">
        <f>IF($A11="","",IF(X$2="","",CORREL(Call!$M$4:$M$123,Call!AA$4:AA$123)))</f>
        <v/>
      </c>
      <c r="Y11" s="39" t="str">
        <f>IF($A11="","",IF(Y$2="","",CORREL(Call!$M$4:$M$123,Call!AB$4:AB$123)))</f>
        <v/>
      </c>
      <c r="Z11" s="39" t="str">
        <f>IF($A11="","",IF(Z$2="","",CORREL(Call!$M$4:$M$123,Call!AC$4:AC$123)))</f>
        <v/>
      </c>
      <c r="AA11" s="39" t="str">
        <f>IF($A11="","",IF(AA$2="","",CORREL(Call!$M$4:$M$123,Call!AD$4:AD$123)))</f>
        <v/>
      </c>
      <c r="AB11" s="39" t="str">
        <f>IF($A11="","",IF(AB$2="","",CORREL(Call!$M$4:$M$123,Call!AE$4:AE$123)))</f>
        <v/>
      </c>
      <c r="AC11" s="39" t="str">
        <f>IF($A11="","",IF(AC$2="","",CORREL(Call!$M$4:$M$123,Call!AF$4:AF$123)))</f>
        <v/>
      </c>
      <c r="AD11" s="39" t="str">
        <f>IF($A11="","",IF(AD$2="","",CORREL(Call!$M$4:$M$123,Call!AG$4:AG$123)))</f>
        <v/>
      </c>
      <c r="AE11" s="39" t="str">
        <f>IF($A11="","",IF(AE$2="","",CORREL(Call!$M$4:$M$123,Call!AH$4:AH$123)))</f>
        <v/>
      </c>
    </row>
    <row r="12" spans="1:31" x14ac:dyDescent="0.25">
      <c r="A12" s="42">
        <f>'Измерителни качества'!A12</f>
        <v>10</v>
      </c>
      <c r="B12" s="38"/>
      <c r="C12" s="38"/>
      <c r="D12" s="38"/>
      <c r="E12" s="38"/>
      <c r="F12" s="38"/>
      <c r="G12" s="38"/>
      <c r="H12" s="38"/>
      <c r="I12" s="38"/>
      <c r="J12" s="38"/>
      <c r="K12" s="39"/>
      <c r="L12" s="39">
        <f>IF($A12="","",IF(L$2="","",CORREL(Call!$N$4:$N$123,Call!O$4:O$123)))</f>
        <v>-1.6232825118589301E-2</v>
      </c>
      <c r="M12" s="39">
        <f>IF($A12="","",IF(M$2="","",CORREL(Call!$N$4:$N$123,Call!P$4:P$123)))</f>
        <v>8.6258194917794143E-2</v>
      </c>
      <c r="N12" s="39" t="e">
        <f>IF($A12="","",IF(N$2="","",CORREL(Call!$N$4:$N$123,Call!Q$4:Q$123)))</f>
        <v>#DIV/0!</v>
      </c>
      <c r="O12" s="39" t="e">
        <f>IF($A12="","",IF(O$2="","",CORREL(Call!$N$4:$N$123,Call!R$4:R$123)))</f>
        <v>#DIV/0!</v>
      </c>
      <c r="P12" s="39">
        <f>IF($A12="","",IF(P$2="","",CORREL(Call!$N$4:$N$123,Call!S$4:S$123)))</f>
        <v>0.11952286093343924</v>
      </c>
      <c r="Q12" s="39">
        <f>IF($A12="","",IF(Q$2="","",CORREL(Call!$N$4:$N$123,Call!T$4:T$123)))</f>
        <v>8.2158383625775031E-2</v>
      </c>
      <c r="R12" s="39" t="str">
        <f>IF($A12="","",IF(R$2="","",CORREL(Call!$N$4:$N$123,Call!U$4:U$123)))</f>
        <v/>
      </c>
      <c r="S12" s="39" t="str">
        <f>IF($A12="","",IF(S$2="","",CORREL(Call!$N$4:$N$123,Call!V$4:V$123)))</f>
        <v/>
      </c>
      <c r="T12" s="39" t="str">
        <f>IF($A12="","",IF(T$2="","",CORREL(Call!$N$4:$N$123,Call!W$4:W$123)))</f>
        <v/>
      </c>
      <c r="U12" s="39" t="str">
        <f>IF($A12="","",IF(U$2="","",CORREL(Call!$N$4:$N$123,Call!X$4:X$123)))</f>
        <v/>
      </c>
      <c r="V12" s="39" t="str">
        <f>IF($A12="","",IF(V$2="","",CORREL(Call!$N$4:$N$123,Call!Y$4:Y$123)))</f>
        <v/>
      </c>
      <c r="W12" s="39" t="str">
        <f>IF($A12="","",IF(W$2="","",CORREL(Call!$N$4:$N$123,Call!Z$4:Z$123)))</f>
        <v/>
      </c>
      <c r="X12" s="39" t="str">
        <f>IF($A12="","",IF(X$2="","",CORREL(Call!$N$4:$N$123,Call!AA$4:AA$123)))</f>
        <v/>
      </c>
      <c r="Y12" s="39" t="str">
        <f>IF($A12="","",IF(Y$2="","",CORREL(Call!$N$4:$N$123,Call!AB$4:AB$123)))</f>
        <v/>
      </c>
      <c r="Z12" s="39" t="str">
        <f>IF($A12="","",IF(Z$2="","",CORREL(Call!$N$4:$N$123,Call!AC$4:AC$123)))</f>
        <v/>
      </c>
      <c r="AA12" s="39" t="str">
        <f>IF($A12="","",IF(AA$2="","",CORREL(Call!$N$4:$N$123,Call!AD$4:AD$123)))</f>
        <v/>
      </c>
      <c r="AB12" s="39" t="str">
        <f>IF($A12="","",IF(AB$2="","",CORREL(Call!$N$4:$N$123,Call!AE$4:AE$123)))</f>
        <v/>
      </c>
      <c r="AC12" s="39" t="str">
        <f>IF($A12="","",IF(AC$2="","",CORREL(Call!$N$4:$N$123,Call!AF$4:AF$123)))</f>
        <v/>
      </c>
      <c r="AD12" s="39" t="str">
        <f>IF($A12="","",IF(AD$2="","",CORREL(Call!$N$4:$N$123,Call!AG$4:AG$123)))</f>
        <v/>
      </c>
      <c r="AE12" s="39" t="str">
        <f>IF($A12="","",IF(AE$2="","",CORREL(Call!$N$4:$N$123,Call!AH$4:AH$123)))</f>
        <v/>
      </c>
    </row>
    <row r="13" spans="1:31" x14ac:dyDescent="0.25">
      <c r="A13" s="42">
        <f>'Измерителни качества'!A13</f>
        <v>11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9"/>
      <c r="M13" s="39" t="e">
        <f>IF($A13="","",IF(M$2="","",CORREL(Call!$O$4:$O$123,Call!P$4:P$123)))</f>
        <v>#DIV/0!</v>
      </c>
      <c r="N13" s="39" t="e">
        <f>IF($A13="","",IF(N$2="","",CORREL(Call!$O$4:$O$123,Call!Q$4:Q$123)))</f>
        <v>#DIV/0!</v>
      </c>
      <c r="O13" s="39" t="e">
        <f>IF($A13="","",IF(O$2="","",CORREL(Call!$O$4:$O$123,Call!R$4:R$123)))</f>
        <v>#DIV/0!</v>
      </c>
      <c r="P13" s="39">
        <f>IF($A13="","",IF(P$2="","",CORREL(Call!$O$4:$O$123,Call!S$4:S$123)))</f>
        <v>-0.19312181983410676</v>
      </c>
      <c r="Q13" s="39">
        <f>IF($A13="","",IF(Q$2="","",CORREL(Call!$O$4:$O$123,Call!T$4:T$123)))</f>
        <v>0.13483997249264842</v>
      </c>
      <c r="R13" s="39" t="str">
        <f>IF($A13="","",IF(R$2="","",CORREL(Call!$O$4:$O$123,Call!U$4:U$123)))</f>
        <v/>
      </c>
      <c r="S13" s="39" t="str">
        <f>IF($A13="","",IF(S$2="","",CORREL(Call!$O$4:$O$123,Call!V$4:V$123)))</f>
        <v/>
      </c>
      <c r="T13" s="39" t="str">
        <f>IF($A13="","",IF(T$2="","",CORREL(Call!$O$4:$O$123,Call!W$4:W$123)))</f>
        <v/>
      </c>
      <c r="U13" s="39" t="str">
        <f>IF($A13="","",IF(U$2="","",CORREL(Call!$O$4:$O$123,Call!X$4:X$123)))</f>
        <v/>
      </c>
      <c r="V13" s="39" t="str">
        <f>IF($A13="","",IF(V$2="","",CORREL(Call!$O$4:$O$123,Call!Y$4:Y$123)))</f>
        <v/>
      </c>
      <c r="W13" s="39" t="str">
        <f>IF($A13="","",IF(W$2="","",CORREL(Call!$O$4:$O$123,Call!Z$4:Z$123)))</f>
        <v/>
      </c>
      <c r="X13" s="39" t="str">
        <f>IF($A13="","",IF(X$2="","",CORREL(Call!$O$4:$O$123,Call!AA$4:AA$123)))</f>
        <v/>
      </c>
      <c r="Y13" s="39" t="str">
        <f>IF($A13="","",IF(Y$2="","",CORREL(Call!$O$4:$O$123,Call!AB$4:AB$123)))</f>
        <v/>
      </c>
      <c r="Z13" s="39" t="str">
        <f>IF($A13="","",IF(Z$2="","",CORREL(Call!$O$4:$O$123,Call!AC$4:AC$123)))</f>
        <v/>
      </c>
      <c r="AA13" s="39" t="str">
        <f>IF($A13="","",IF(AA$2="","",CORREL(Call!$O$4:$O$123,Call!AD$4:AD$123)))</f>
        <v/>
      </c>
      <c r="AB13" s="39" t="str">
        <f>IF($A13="","",IF(AB$2="","",CORREL(Call!$O$4:$O$123,Call!AE$4:AE$123)))</f>
        <v/>
      </c>
      <c r="AC13" s="39" t="str">
        <f>IF($A13="","",IF(AC$2="","",CORREL(Call!$O$4:$O$123,Call!AF$4:AF$123)))</f>
        <v/>
      </c>
      <c r="AD13" s="39" t="str">
        <f>IF($A13="","",IF(AD$2="","",CORREL(Call!$O$4:$O$123,Call!AG$4:AG$123)))</f>
        <v/>
      </c>
      <c r="AE13" s="39" t="str">
        <f>IF($A13="","",IF(AE$2="","",CORREL(Call!$O$4:$O$123,Call!AH$4:AH$123)))</f>
        <v/>
      </c>
    </row>
    <row r="14" spans="1:31" x14ac:dyDescent="0.25">
      <c r="A14" s="42">
        <f>'Измерителни качества'!A14</f>
        <v>12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  <c r="N14" s="39" t="e">
        <f>IF($A14="","",IF(N$2="","",CORREL(Call!$P$4:$P$123,Call!Q$4:Q$123)))</f>
        <v>#DIV/0!</v>
      </c>
      <c r="O14" s="39" t="e">
        <f>IF($A14="","",IF(O$2="","",CORREL(Call!$P$4:$P$123,Call!R$4:R$123)))</f>
        <v>#DIV/0!</v>
      </c>
      <c r="P14" s="39">
        <f>IF($A14="","",IF(P$2="","",CORREL(Call!$P$4:$P$123,Call!S$4:S$123)))</f>
        <v>-5.1434449987363996E-2</v>
      </c>
      <c r="Q14" s="39">
        <f>IF($A14="","",IF(Q$2="","",CORREL(Call!$P$4:$P$123,Call!T$4:T$123)))</f>
        <v>7.8567420131838581E-2</v>
      </c>
      <c r="R14" s="39" t="str">
        <f>IF($A14="","",IF(R$2="","",CORREL(Call!$P$4:$P$123,Call!U$4:U$123)))</f>
        <v/>
      </c>
      <c r="S14" s="39" t="str">
        <f>IF($A14="","",IF(S$2="","",CORREL(Call!$P$4:$P$123,Call!V$4:V$123)))</f>
        <v/>
      </c>
      <c r="T14" s="39" t="str">
        <f>IF($A14="","",IF(T$2="","",CORREL(Call!$P$4:$P$123,Call!W$4:W$123)))</f>
        <v/>
      </c>
      <c r="U14" s="39" t="str">
        <f>IF($A14="","",IF(U$2="","",CORREL(Call!$P$4:$P$123,Call!X$4:X$123)))</f>
        <v/>
      </c>
      <c r="V14" s="39" t="str">
        <f>IF($A14="","",IF(V$2="","",CORREL(Call!$P$4:$P$123,Call!Y$4:Y$123)))</f>
        <v/>
      </c>
      <c r="W14" s="39" t="str">
        <f>IF($A14="","",IF(W$2="","",CORREL(Call!$P$4:$P$123,Call!Z$4:Z$123)))</f>
        <v/>
      </c>
      <c r="X14" s="39" t="str">
        <f>IF($A14="","",IF(X$2="","",CORREL(Call!$P$4:$P$123,Call!AA$4:AA$123)))</f>
        <v/>
      </c>
      <c r="Y14" s="39" t="str">
        <f>IF($A14="","",IF(Y$2="","",CORREL(Call!$P$4:$P$123,Call!AB$4:AB$123)))</f>
        <v/>
      </c>
      <c r="Z14" s="39" t="str">
        <f>IF($A14="","",IF(Z$2="","",CORREL(Call!$P$4:$P$123,Call!AC$4:AC$123)))</f>
        <v/>
      </c>
      <c r="AA14" s="39" t="str">
        <f>IF($A14="","",IF(AA$2="","",CORREL(Call!$P$4:$P$123,Call!AD$4:AD$123)))</f>
        <v/>
      </c>
      <c r="AB14" s="39" t="str">
        <f>IF($A14="","",IF(AB$2="","",CORREL(Call!$P$4:$P$123,Call!AE$4:AE$123)))</f>
        <v/>
      </c>
      <c r="AC14" s="39" t="str">
        <f>IF($A14="","",IF(AC$2="","",CORREL(Call!$P$4:$P$123,Call!AF$4:AF$123)))</f>
        <v/>
      </c>
      <c r="AD14" s="39" t="str">
        <f>IF($A14="","",IF(AD$2="","",CORREL(Call!$P$4:$P$123,Call!AG$4:AG$123)))</f>
        <v/>
      </c>
      <c r="AE14" s="39" t="str">
        <f>IF($A14="","",IF(AE$2="","",CORREL(Call!$P$4:$P$123,Call!AH$4:AH$123)))</f>
        <v/>
      </c>
    </row>
    <row r="15" spans="1:31" x14ac:dyDescent="0.25">
      <c r="A15" s="42">
        <f>'Измерителни качества'!A15</f>
        <v>13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9" t="e">
        <f>IF($A15="","",IF(O$2="","",CORREL(Call!$Q$4:$Q$123,Call!R$4:R$123)))</f>
        <v>#DIV/0!</v>
      </c>
      <c r="P15" s="39" t="e">
        <f>IF($A15="","",IF(P$2="","",CORREL(Call!$Q$4:$Q$123,Call!S$4:S$123)))</f>
        <v>#DIV/0!</v>
      </c>
      <c r="Q15" s="39" t="e">
        <f>IF($A15="","",IF(Q$2="","",CORREL(Call!$Q$4:$Q$123,Call!T$4:T$123)))</f>
        <v>#DIV/0!</v>
      </c>
      <c r="R15" s="39" t="str">
        <f>IF($A15="","",IF(R$2="","",CORREL(Call!$Q$4:$Q$123,Call!U$4:U$123)))</f>
        <v/>
      </c>
      <c r="S15" s="39" t="str">
        <f>IF($A15="","",IF(S$2="","",CORREL(Call!$Q$4:$Q$123,Call!V$4:V$123)))</f>
        <v/>
      </c>
      <c r="T15" s="39" t="str">
        <f>IF($A15="","",IF(T$2="","",CORREL(Call!$Q$4:$Q$123,Call!W$4:W$123)))</f>
        <v/>
      </c>
      <c r="U15" s="39" t="str">
        <f>IF($A15="","",IF(U$2="","",CORREL(Call!$Q$4:$Q$123,Call!X$4:X$123)))</f>
        <v/>
      </c>
      <c r="V15" s="39" t="str">
        <f>IF($A15="","",IF(V$2="","",CORREL(Call!$Q$4:$Q$123,Call!Y$4:Y$123)))</f>
        <v/>
      </c>
      <c r="W15" s="39" t="str">
        <f>IF($A15="","",IF(W$2="","",CORREL(Call!$Q$4:$Q$123,Call!Z$4:Z$123)))</f>
        <v/>
      </c>
      <c r="X15" s="39" t="str">
        <f>IF($A15="","",IF(X$2="","",CORREL(Call!$Q$4:$Q$123,Call!AA$4:AA$123)))</f>
        <v/>
      </c>
      <c r="Y15" s="39" t="str">
        <f>IF($A15="","",IF(Y$2="","",CORREL(Call!$Q$4:$Q$123,Call!AB$4:AB$123)))</f>
        <v/>
      </c>
      <c r="Z15" s="39" t="str">
        <f>IF($A15="","",IF(Z$2="","",CORREL(Call!$Q$4:$Q$123,Call!AC$4:AC$123)))</f>
        <v/>
      </c>
      <c r="AA15" s="39" t="str">
        <f>IF($A15="","",IF(AA$2="","",CORREL(Call!$Q$4:$Q$123,Call!AD$4:AD$123)))</f>
        <v/>
      </c>
      <c r="AB15" s="39" t="str">
        <f>IF($A15="","",IF(AB$2="","",CORREL(Call!$Q$4:$Q$123,Call!AE$4:AE$123)))</f>
        <v/>
      </c>
      <c r="AC15" s="39" t="str">
        <f>IF($A15="","",IF(AC$2="","",CORREL(Call!$Q$4:$Q$123,Call!AF$4:AF$123)))</f>
        <v/>
      </c>
      <c r="AD15" s="39" t="str">
        <f>IF($A15="","",IF(AD$2="","",CORREL(Call!$Q$4:$Q$123,Call!AG$4:AG$123)))</f>
        <v/>
      </c>
      <c r="AE15" s="39" t="str">
        <f>IF($A15="","",IF(AE$2="","",CORREL(Call!$Q$4:$Q$123,Call!AH$4:AH$123)))</f>
        <v/>
      </c>
    </row>
    <row r="16" spans="1:31" x14ac:dyDescent="0.25">
      <c r="A16" s="42">
        <f>'Измерителни качества'!A16</f>
        <v>14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9"/>
      <c r="P16" s="39" t="e">
        <f>IF($A16="","",IF(P$2="","",CORREL(Call!$R$4:$R$123,Call!S$4:S$123)))</f>
        <v>#DIV/0!</v>
      </c>
      <c r="Q16" s="39" t="e">
        <f>IF($A16="","",IF(Q$2="","",CORREL(Call!$R$4:$R$123,Call!T$4:T$123)))</f>
        <v>#DIV/0!</v>
      </c>
      <c r="R16" s="39" t="str">
        <f>IF($A16="","",IF(R$2="","",CORREL(Call!$R$4:$R$123,Call!U$4:U$123)))</f>
        <v/>
      </c>
      <c r="S16" s="39" t="str">
        <f>IF($A16="","",IF(S$2="","",CORREL(Call!$R$4:$R$123,Call!V$4:V$123)))</f>
        <v/>
      </c>
      <c r="T16" s="39" t="str">
        <f>IF($A16="","",IF(T$2="","",CORREL(Call!$R$4:$R$123,Call!W$4:W$123)))</f>
        <v/>
      </c>
      <c r="U16" s="39" t="str">
        <f>IF($A16="","",IF(U$2="","",CORREL(Call!$R$4:$R$123,Call!X$4:X$123)))</f>
        <v/>
      </c>
      <c r="V16" s="39" t="str">
        <f>IF($A16="","",IF(V$2="","",CORREL(Call!$R$4:$R$123,Call!Y$4:Y$123)))</f>
        <v/>
      </c>
      <c r="W16" s="39" t="str">
        <f>IF($A16="","",IF(W$2="","",CORREL(Call!$R$4:$R$123,Call!Z$4:Z$123)))</f>
        <v/>
      </c>
      <c r="X16" s="39" t="str">
        <f>IF($A16="","",IF(X$2="","",CORREL(Call!$R$4:$R$123,Call!AA$4:AA$123)))</f>
        <v/>
      </c>
      <c r="Y16" s="39" t="str">
        <f>IF($A16="","",IF(Y$2="","",CORREL(Call!$R$4:$R$123,Call!AB$4:AB$123)))</f>
        <v/>
      </c>
      <c r="Z16" s="39" t="str">
        <f>IF($A16="","",IF(Z$2="","",CORREL(Call!$R$4:$R$123,Call!AC$4:AC$123)))</f>
        <v/>
      </c>
      <c r="AA16" s="39" t="str">
        <f>IF($A16="","",IF(AA$2="","",CORREL(Call!$R$4:$R$123,Call!AD$4:AD$123)))</f>
        <v/>
      </c>
      <c r="AB16" s="39" t="str">
        <f>IF($A16="","",IF(AB$2="","",CORREL(Call!$R$4:$R$123,Call!AE$4:AE$123)))</f>
        <v/>
      </c>
      <c r="AC16" s="39" t="str">
        <f>IF($A16="","",IF(AC$2="","",CORREL(Call!$R$4:$R$123,Call!AF$4:AF$123)))</f>
        <v/>
      </c>
      <c r="AD16" s="39" t="str">
        <f>IF($A16="","",IF(AD$2="","",CORREL(Call!$R$4:$R$123,Call!AG$4:AG$123)))</f>
        <v/>
      </c>
      <c r="AE16" s="39" t="str">
        <f>IF($A16="","",IF(AE$2="","",CORREL(Call!$R$4:$R$123,Call!AH$4:AH$123)))</f>
        <v/>
      </c>
    </row>
    <row r="17" spans="1:31" x14ac:dyDescent="0.25">
      <c r="A17" s="42">
        <f>'Измерителни качества'!A17</f>
        <v>15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9"/>
      <c r="Q17" s="39">
        <f>IF($A17="","",IF(Q$2="","",CORREL(Call!$S$4:$S$123,Call!T$4:T$123)))</f>
        <v>0.10886621079036354</v>
      </c>
      <c r="R17" s="39" t="str">
        <f>IF($A17="","",IF(R$2="","",CORREL(Call!$S$4:$S$123,Call!U$4:U$123)))</f>
        <v/>
      </c>
      <c r="S17" s="39" t="str">
        <f>IF($A17="","",IF(S$2="","",CORREL(Call!$S$4:$S$123,Call!V$4:V$123)))</f>
        <v/>
      </c>
      <c r="T17" s="39" t="str">
        <f>IF($A17="","",IF(T$2="","",CORREL(Call!$S$4:$S$123,Call!W$4:W$123)))</f>
        <v/>
      </c>
      <c r="U17" s="39" t="str">
        <f>IF($A17="","",IF(U$2="","",CORREL(Call!$S$4:$S$123,Call!X$4:X$123)))</f>
        <v/>
      </c>
      <c r="V17" s="39" t="str">
        <f>IF($A17="","",IF(V$2="","",CORREL(Call!$S$4:$S$123,Call!Y$4:Y$123)))</f>
        <v/>
      </c>
      <c r="W17" s="39" t="str">
        <f>IF($A17="","",IF(W$2="","",CORREL(Call!$S$4:$S$123,Call!Z$4:Z$123)))</f>
        <v/>
      </c>
      <c r="X17" s="39" t="str">
        <f>IF($A17="","",IF(X$2="","",CORREL(Call!$S$4:$S$123,Call!AA$4:AA$123)))</f>
        <v/>
      </c>
      <c r="Y17" s="39" t="str">
        <f>IF($A17="","",IF(Y$2="","",CORREL(Call!$S$4:$S$123,Call!AB$4:AB$123)))</f>
        <v/>
      </c>
      <c r="Z17" s="39" t="str">
        <f>IF($A17="","",IF(Z$2="","",CORREL(Call!$S$4:$S$123,Call!AC$4:AC$123)))</f>
        <v/>
      </c>
      <c r="AA17" s="39" t="str">
        <f>IF($A17="","",IF(AA$2="","",CORREL(Call!$S$4:$S$123,Call!AD$4:AD$123)))</f>
        <v/>
      </c>
      <c r="AB17" s="39" t="str">
        <f>IF($A17="","",IF(AB$2="","",CORREL(Call!$S$4:$S$123,Call!AE$4:AE$123)))</f>
        <v/>
      </c>
      <c r="AC17" s="39" t="str">
        <f>IF($A17="","",IF(AC$2="","",CORREL(Call!$S$4:$S$123,Call!AF$4:AF$123)))</f>
        <v/>
      </c>
      <c r="AD17" s="39" t="str">
        <f>IF($A17="","",IF(AD$2="","",CORREL(Call!$S$4:$S$123,Call!AG$4:AG$123)))</f>
        <v/>
      </c>
      <c r="AE17" s="39" t="str">
        <f>IF($A17="","",IF(AE$2="","",CORREL(Call!$S$4:$S$123,Call!AH$4:AH$123)))</f>
        <v/>
      </c>
    </row>
    <row r="18" spans="1:31" x14ac:dyDescent="0.25">
      <c r="A18" s="42">
        <f>'Измерителни качества'!A18</f>
        <v>16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9"/>
      <c r="R18" s="39" t="str">
        <f>IF($A18="","",IF(R$2="","",CORREL(Call!$T$4:$T$123,Call!U$4:U$123)))</f>
        <v/>
      </c>
      <c r="S18" s="39" t="str">
        <f>IF($A18="","",IF(S$2="","",CORREL(Call!$T$4:$T$123,Call!V$4:V$123)))</f>
        <v/>
      </c>
      <c r="T18" s="39" t="str">
        <f>IF($A18="","",IF(T$2="","",CORREL(Call!$T$4:$T$123,Call!W$4:W$123)))</f>
        <v/>
      </c>
      <c r="U18" s="39" t="str">
        <f>IF($A18="","",IF(U$2="","",CORREL(Call!$T$4:$T$123,Call!X$4:X$123)))</f>
        <v/>
      </c>
      <c r="V18" s="39" t="str">
        <f>IF($A18="","",IF(V$2="","",CORREL(Call!$T$4:$T$123,Call!Y$4:Y$123)))</f>
        <v/>
      </c>
      <c r="W18" s="39" t="str">
        <f>IF($A18="","",IF(W$2="","",CORREL(Call!$T$4:$T$123,Call!Z$4:Z$123)))</f>
        <v/>
      </c>
      <c r="X18" s="39" t="str">
        <f>IF($A18="","",IF(X$2="","",CORREL(Call!$T$4:$T$123,Call!AA$4:AA$123)))</f>
        <v/>
      </c>
      <c r="Y18" s="39" t="str">
        <f>IF($A18="","",IF(Y$2="","",CORREL(Call!$T$4:$T$123,Call!AB$4:AB$123)))</f>
        <v/>
      </c>
      <c r="Z18" s="39" t="str">
        <f>IF($A18="","",IF(Z$2="","",CORREL(Call!$T$4:$T$123,Call!AC$4:AC$123)))</f>
        <v/>
      </c>
      <c r="AA18" s="39" t="str">
        <f>IF($A18="","",IF(AA$2="","",CORREL(Call!$T$4:$T$123,Call!AD$4:AD$123)))</f>
        <v/>
      </c>
      <c r="AB18" s="39" t="str">
        <f>IF($A18="","",IF(AB$2="","",CORREL(Call!$T$4:$T$123,Call!AE$4:AE$123)))</f>
        <v/>
      </c>
      <c r="AC18" s="39" t="str">
        <f>IF($A18="","",IF(AC$2="","",CORREL(Call!$T$4:$T$123,Call!AF$4:AF$123)))</f>
        <v/>
      </c>
      <c r="AD18" s="39" t="str">
        <f>IF($A18="","",IF(AD$2="","",CORREL(Call!$T$4:$T$123,Call!AG$4:AG$123)))</f>
        <v/>
      </c>
      <c r="AE18" s="39" t="str">
        <f>IF($A18="","",IF(AE$2="","",CORREL(Call!$T$4:$T$123,Call!AH$4:AH$123)))</f>
        <v/>
      </c>
    </row>
    <row r="19" spans="1:31" x14ac:dyDescent="0.25">
      <c r="A19" s="42" t="str">
        <f>'Измерителни качества'!A19</f>
        <v/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/>
      <c r="S19" s="39" t="str">
        <f>IF($A19="","",IF(S$2="","",CORREL(Call!$U$4:$U$123,Call!V$4:V$123)))</f>
        <v/>
      </c>
      <c r="T19" s="39" t="str">
        <f>IF($A19="","",IF(T$2="","",CORREL(Call!$U$4:$U$123,Call!W$4:W$123)))</f>
        <v/>
      </c>
      <c r="U19" s="39" t="str">
        <f>IF($A19="","",IF(U$2="","",CORREL(Call!$U$4:$U$123,Call!X$4:X$123)))</f>
        <v/>
      </c>
      <c r="V19" s="39" t="str">
        <f>IF($A19="","",IF(V$2="","",CORREL(Call!$U$4:$U$123,Call!Y$4:Y$123)))</f>
        <v/>
      </c>
      <c r="W19" s="39" t="str">
        <f>IF($A19="","",IF(W$2="","",CORREL(Call!$U$4:$U$123,Call!Z$4:Z$123)))</f>
        <v/>
      </c>
      <c r="X19" s="39" t="str">
        <f>IF($A19="","",IF(X$2="","",CORREL(Call!$U$4:$U$123,Call!AA$4:AA$123)))</f>
        <v/>
      </c>
      <c r="Y19" s="39" t="str">
        <f>IF($A19="","",IF(Y$2="","",CORREL(Call!$U$4:$U$123,Call!AB$4:AB$123)))</f>
        <v/>
      </c>
      <c r="Z19" s="39" t="str">
        <f>IF($A19="","",IF(Z$2="","",CORREL(Call!$U$4:$U$123,Call!AC$4:AC$123)))</f>
        <v/>
      </c>
      <c r="AA19" s="39" t="str">
        <f>IF($A19="","",IF(AA$2="","",CORREL(Call!$U$4:$U$123,Call!AD$4:AD$123)))</f>
        <v/>
      </c>
      <c r="AB19" s="39" t="str">
        <f>IF($A19="","",IF(AB$2="","",CORREL(Call!$U$4:$U$123,Call!AE$4:AE$123)))</f>
        <v/>
      </c>
      <c r="AC19" s="39" t="str">
        <f>IF($A19="","",IF(AC$2="","",CORREL(Call!$U$4:$U$123,Call!AF$4:AF$123)))</f>
        <v/>
      </c>
      <c r="AD19" s="39" t="str">
        <f>IF($A19="","",IF(AD$2="","",CORREL(Call!$U$4:$U$123,Call!AG$4:AG$123)))</f>
        <v/>
      </c>
      <c r="AE19" s="39" t="str">
        <f>IF($A19="","",IF(AE$2="","",CORREL(Call!$U$4:$U$123,Call!AH$4:AH$123)))</f>
        <v/>
      </c>
    </row>
    <row r="20" spans="1:31" x14ac:dyDescent="0.25">
      <c r="A20" s="42" t="str">
        <f>'Измерителни качества'!A20</f>
        <v/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9"/>
      <c r="T20" s="39" t="str">
        <f>IF($A20="","",IF(T$2="","",CORREL(Call!$V$4:$V$123,Call!W$4:W$123)))</f>
        <v/>
      </c>
      <c r="U20" s="39" t="str">
        <f>IF($A20="","",IF(U$2="","",CORREL(Call!$V$4:$V$123,Call!X$4:X$123)))</f>
        <v/>
      </c>
      <c r="V20" s="39" t="str">
        <f>IF($A20="","",IF(V$2="","",CORREL(Call!$V$4:$V$123,Call!Y$4:Y$123)))</f>
        <v/>
      </c>
      <c r="W20" s="39" t="str">
        <f>IF($A20="","",IF(W$2="","",CORREL(Call!$V$4:$V$123,Call!Z$4:Z$123)))</f>
        <v/>
      </c>
      <c r="X20" s="39" t="str">
        <f>IF($A20="","",IF(X$2="","",CORREL(Call!$V$4:$V$123,Call!AA$4:AA$123)))</f>
        <v/>
      </c>
      <c r="Y20" s="39" t="str">
        <f>IF($A20="","",IF(Y$2="","",CORREL(Call!$V$4:$V$123,Call!AB$4:AB$123)))</f>
        <v/>
      </c>
      <c r="Z20" s="39" t="str">
        <f>IF($A20="","",IF(Z$2="","",CORREL(Call!$V$4:$V$123,Call!AC$4:AC$123)))</f>
        <v/>
      </c>
      <c r="AA20" s="39" t="str">
        <f>IF($A20="","",IF(AA$2="","",CORREL(Call!$V$4:$V$123,Call!AD$4:AD$123)))</f>
        <v/>
      </c>
      <c r="AB20" s="39" t="str">
        <f>IF($A20="","",IF(AB$2="","",CORREL(Call!$V$4:$V$123,Call!AE$4:AE$123)))</f>
        <v/>
      </c>
      <c r="AC20" s="39" t="str">
        <f>IF($A20="","",IF(AC$2="","",CORREL(Call!$V$4:$V$123,Call!AF$4:AF$123)))</f>
        <v/>
      </c>
      <c r="AD20" s="39" t="str">
        <f>IF($A20="","",IF(AD$2="","",CORREL(Call!$V$4:$V$123,Call!AG$4:AG$123)))</f>
        <v/>
      </c>
      <c r="AE20" s="39" t="str">
        <f>IF($A20="","",IF(AE$2="","",CORREL(Call!$V$4:$V$123,Call!AH$4:AH$123)))</f>
        <v/>
      </c>
    </row>
    <row r="21" spans="1:31" x14ac:dyDescent="0.25">
      <c r="A21" s="42" t="str">
        <f>'Измерителни качества'!A21</f>
        <v/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9"/>
      <c r="U21" s="39" t="str">
        <f>IF($A21="","",IF(U$2="","",CORREL(Call!$W$4:$W$123,Call!X$4:X$123)))</f>
        <v/>
      </c>
      <c r="V21" s="39" t="str">
        <f>IF($A21="","",IF(V$2="","",CORREL(Call!$W$4:$W$123,Call!Y$4:Y$123)))</f>
        <v/>
      </c>
      <c r="W21" s="39" t="str">
        <f>IF($A21="","",IF(W$2="","",CORREL(Call!$W$4:$W$123,Call!Z$4:Z$123)))</f>
        <v/>
      </c>
      <c r="X21" s="39" t="str">
        <f>IF($A21="","",IF(X$2="","",CORREL(Call!$W$4:$W$123,Call!AA$4:AA$123)))</f>
        <v/>
      </c>
      <c r="Y21" s="39" t="str">
        <f>IF($A21="","",IF(Y$2="","",CORREL(Call!$W$4:$W$123,Call!AB$4:AB$123)))</f>
        <v/>
      </c>
      <c r="Z21" s="39" t="str">
        <f>IF($A21="","",IF(Z$2="","",CORREL(Call!$W$4:$W$123,Call!AC$4:AC$123)))</f>
        <v/>
      </c>
      <c r="AA21" s="39" t="str">
        <f>IF($A21="","",IF(AA$2="","",CORREL(Call!$W$4:$W$123,Call!AD$4:AD$123)))</f>
        <v/>
      </c>
      <c r="AB21" s="39" t="str">
        <f>IF($A21="","",IF(AB$2="","",CORREL(Call!$W$4:$W$123,Call!AE$4:AE$123)))</f>
        <v/>
      </c>
      <c r="AC21" s="39" t="str">
        <f>IF($A21="","",IF(AC$2="","",CORREL(Call!$W$4:$W$123,Call!AF$4:AF$123)))</f>
        <v/>
      </c>
      <c r="AD21" s="39" t="str">
        <f>IF($A21="","",IF(AD$2="","",CORREL(Call!$W$4:$W$123,Call!AG$4:AG$123)))</f>
        <v/>
      </c>
      <c r="AE21" s="39" t="str">
        <f>IF($A21="","",IF(AE$2="","",CORREL(Call!$W$4:$W$123,Call!AH$4:AH$123)))</f>
        <v/>
      </c>
    </row>
    <row r="22" spans="1:31" x14ac:dyDescent="0.25">
      <c r="A22" s="42" t="str">
        <f>'Измерителни качества'!A22</f>
        <v/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39" t="str">
        <f>IF($A22="","",IF(V$2="","",CORREL(Call!$X$4:$X$123,Call!Y$4:Y$123)))</f>
        <v/>
      </c>
      <c r="W22" s="39" t="str">
        <f>IF($A22="","",IF(W$2="","",CORREL(Call!$X$4:$X$123,Call!Z$4:Z$123)))</f>
        <v/>
      </c>
      <c r="X22" s="39" t="str">
        <f>IF($A22="","",IF(X$2="","",CORREL(Call!$X$4:$X$123,Call!AA$4:AA$123)))</f>
        <v/>
      </c>
      <c r="Y22" s="39" t="str">
        <f>IF($A22="","",IF(Y$2="","",CORREL(Call!$X$4:$X$123,Call!AB$4:AB$123)))</f>
        <v/>
      </c>
      <c r="Z22" s="39" t="str">
        <f>IF($A22="","",IF(Z$2="","",CORREL(Call!$X$4:$X$123,Call!AC$4:AC$123)))</f>
        <v/>
      </c>
      <c r="AA22" s="39" t="str">
        <f>IF($A22="","",IF(AA$2="","",CORREL(Call!$X$4:$X$123,Call!AD$4:AD$123)))</f>
        <v/>
      </c>
      <c r="AB22" s="39" t="str">
        <f>IF($A22="","",IF(AB$2="","",CORREL(Call!$X$4:$X$123,Call!AE$4:AE$123)))</f>
        <v/>
      </c>
      <c r="AC22" s="39" t="str">
        <f>IF($A22="","",IF(AC$2="","",CORREL(Call!$X$4:$X$123,Call!AF$4:AF$123)))</f>
        <v/>
      </c>
      <c r="AD22" s="39" t="str">
        <f>IF($A22="","",IF(AD$2="","",CORREL(Call!$X$4:$X$123,Call!AG$4:AG$123)))</f>
        <v/>
      </c>
      <c r="AE22" s="39" t="str">
        <f>IF($A22="","",IF(AE$2="","",CORREL(Call!$X$4:$X$123,Call!AH$4:AH$123)))</f>
        <v/>
      </c>
    </row>
    <row r="23" spans="1:31" x14ac:dyDescent="0.25">
      <c r="A23" s="42" t="str">
        <f>'Измерителни качества'!A23</f>
        <v/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9"/>
      <c r="W23" s="39" t="str">
        <f>IF($A23="","",IF(W$2="","",CORREL(Call!$Y$4:$Y$123,Call!Z$4:Z$123)))</f>
        <v/>
      </c>
      <c r="X23" s="39" t="str">
        <f>IF($A23="","",IF(X$2="","",CORREL(Call!$Y$4:$Y$123,Call!AA$4:AA$123)))</f>
        <v/>
      </c>
      <c r="Y23" s="39" t="str">
        <f>IF($A23="","",IF(Y$2="","",CORREL(Call!$Y$4:$Y$123,Call!AB$4:AB$123)))</f>
        <v/>
      </c>
      <c r="Z23" s="39" t="str">
        <f>IF($A23="","",IF(Z$2="","",CORREL(Call!$Y$4:$Y$123,Call!AC$4:AC$123)))</f>
        <v/>
      </c>
      <c r="AA23" s="39" t="str">
        <f>IF($A23="","",IF(AA$2="","",CORREL(Call!$Y$4:$Y$123,Call!AD$4:AD$123)))</f>
        <v/>
      </c>
      <c r="AB23" s="39" t="str">
        <f>IF($A23="","",IF(AB$2="","",CORREL(Call!$Y$4:$Y$123,Call!AE$4:AE$123)))</f>
        <v/>
      </c>
      <c r="AC23" s="39" t="str">
        <f>IF($A23="","",IF(AC$2="","",CORREL(Call!$Y$4:$Y$123,Call!AF$4:AF$123)))</f>
        <v/>
      </c>
      <c r="AD23" s="39" t="str">
        <f>IF($A23="","",IF(AD$2="","",CORREL(Call!$Y$4:$Y$123,Call!AG$4:AG$123)))</f>
        <v/>
      </c>
      <c r="AE23" s="39" t="str">
        <f>IF($A23="","",IF(AE$2="","",CORREL(Call!$Y$4:$Y$123,Call!AH$4:AH$123)))</f>
        <v/>
      </c>
    </row>
    <row r="24" spans="1:31" x14ac:dyDescent="0.25">
      <c r="A24" s="42" t="str">
        <f>'Измерителни качества'!A24</f>
        <v/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39" t="str">
        <f>IF($A24="","",IF(X$2="","",CORREL(Call!$Z$4:$Z$123,Call!AA$4:AA$123)))</f>
        <v/>
      </c>
      <c r="Y24" s="39" t="str">
        <f>IF($A24="","",IF(Y$2="","",CORREL(Call!$Z$4:$Z$123,Call!AB$4:AB$123)))</f>
        <v/>
      </c>
      <c r="Z24" s="39" t="str">
        <f>IF($A24="","",IF(Z$2="","",CORREL(Call!$Z$4:$Z$123,Call!AC$4:AC$123)))</f>
        <v/>
      </c>
      <c r="AA24" s="39" t="str">
        <f>IF($A24="","",IF(AA$2="","",CORREL(Call!$Z$4:$Z$123,Call!AD$4:AD$123)))</f>
        <v/>
      </c>
      <c r="AB24" s="39" t="str">
        <f>IF($A24="","",IF(AB$2="","",CORREL(Call!$Z$4:$Z$123,Call!AE$4:AE$123)))</f>
        <v/>
      </c>
      <c r="AC24" s="39" t="str">
        <f>IF($A24="","",IF(AC$2="","",CORREL(Call!$Z$4:$Z$123,Call!AF$4:AF$123)))</f>
        <v/>
      </c>
      <c r="AD24" s="39" t="str">
        <f>IF($A24="","",IF(AD$2="","",CORREL(Call!$Z$4:$Z$123,Call!AG$4:AG$123)))</f>
        <v/>
      </c>
      <c r="AE24" s="39" t="str">
        <f>IF($A24="","",IF(AE$2="","",CORREL(Call!$Z$4:$Z$123,Call!AH$4:AH$123)))</f>
        <v/>
      </c>
    </row>
    <row r="25" spans="1:31" x14ac:dyDescent="0.25">
      <c r="A25" s="42" t="str">
        <f>'Измерителни качества'!A25</f>
        <v/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9"/>
      <c r="Y25" s="39" t="str">
        <f>IF($A25="","",IF(Y$2="","",CORREL(Call!$AA$4:$AA$123,Call!AB$4:AB$123)))</f>
        <v/>
      </c>
      <c r="Z25" s="39" t="str">
        <f>IF($A25="","",IF(Z$2="","",CORREL(Call!$AA$4:$AA$123,Call!AC$4:AC$123)))</f>
        <v/>
      </c>
      <c r="AA25" s="39" t="str">
        <f>IF($A25="","",IF(AA$2="","",CORREL(Call!$AA$4:$AA$123,Call!AD$4:AD$123)))</f>
        <v/>
      </c>
      <c r="AB25" s="39" t="str">
        <f>IF($A25="","",IF(AB$2="","",CORREL(Call!$AA$4:$AA$123,Call!AE$4:AE$123)))</f>
        <v/>
      </c>
      <c r="AC25" s="39" t="str">
        <f>IF($A25="","",IF(AC$2="","",CORREL(Call!$AA$4:$AA$123,Call!AF$4:AF$123)))</f>
        <v/>
      </c>
      <c r="AD25" s="39" t="str">
        <f>IF($A25="","",IF(AD$2="","",CORREL(Call!$AA$4:$AA$123,Call!AG$4:AG$123)))</f>
        <v/>
      </c>
      <c r="AE25" s="39" t="str">
        <f>IF($A25="","",IF(AE$2="","",CORREL(Call!$AA$4:$AA$123,Call!AH$4:AH$123)))</f>
        <v/>
      </c>
    </row>
    <row r="26" spans="1:31" x14ac:dyDescent="0.25">
      <c r="A26" s="42" t="str">
        <f>'Измерителни качества'!A26</f>
        <v/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  <c r="Z26" s="39" t="str">
        <f>IF($A26="","",IF(Z$2="","",CORREL(Call!$AB$4:$AB$123,Call!AC$4:AC$123)))</f>
        <v/>
      </c>
      <c r="AA26" s="39" t="str">
        <f>IF($A26="","",IF(AA$2="","",CORREL(Call!$AB$4:$AB$123,Call!AD$4:AD$123)))</f>
        <v/>
      </c>
      <c r="AB26" s="39" t="str">
        <f>IF($A26="","",IF(AB$2="","",CORREL(Call!$AB$4:$AB$123,Call!AE$4:AE$123)))</f>
        <v/>
      </c>
      <c r="AC26" s="39" t="str">
        <f>IF($A26="","",IF(AC$2="","",CORREL(Call!$AB$4:$AB$123,Call!AF$4:AF$123)))</f>
        <v/>
      </c>
      <c r="AD26" s="39" t="str">
        <f>IF($A26="","",IF(AD$2="","",CORREL(Call!$AB$4:$AB$123,Call!AG$4:AG$123)))</f>
        <v/>
      </c>
      <c r="AE26" s="39" t="str">
        <f>IF($A26="","",IF(AE$2="","",CORREL(Call!$AB$4:$AB$123,Call!AH$4:AH$123)))</f>
        <v/>
      </c>
    </row>
    <row r="27" spans="1:31" x14ac:dyDescent="0.25">
      <c r="A27" s="42" t="str">
        <f>'Измерителни качества'!A27</f>
        <v/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9"/>
      <c r="AA27" s="39" t="str">
        <f>IF($A27="","",IF(AA$2="","",CORREL(Call!$AC$4:$AC$123,Call!AD$4:AD$123)))</f>
        <v/>
      </c>
      <c r="AB27" s="39" t="str">
        <f>IF($A27="","",IF(AB$2="","",CORREL(Call!$AC$4:$AC$123,Call!AE$4:AE$123)))</f>
        <v/>
      </c>
      <c r="AC27" s="39" t="str">
        <f>IF($A27="","",IF(AC$2="","",CORREL(Call!$AC$4:$AC$123,Call!AF$4:AF$123)))</f>
        <v/>
      </c>
      <c r="AD27" s="39" t="str">
        <f>IF($A27="","",IF(AD$2="","",CORREL(Call!$AC$4:$AC$123,Call!AG$4:AG$123)))</f>
        <v/>
      </c>
      <c r="AE27" s="39" t="str">
        <f>IF($A27="","",IF(AE$2="","",CORREL(Call!$AC$4:$AC$123,Call!AH$4:AH$123)))</f>
        <v/>
      </c>
    </row>
    <row r="28" spans="1:31" x14ac:dyDescent="0.25">
      <c r="A28" s="42" t="str">
        <f>'Измерителни качества'!A28</f>
        <v/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9"/>
      <c r="AB28" s="39" t="str">
        <f>IF($A28="","",IF(AB$2="","",CORREL(Call!$AD$4:$AD$123,Call!AE$4:AE$123)))</f>
        <v/>
      </c>
      <c r="AC28" s="39" t="str">
        <f>IF($A28="","",IF(AC$2="","",CORREL(Call!$AD$4:$AD$123,Call!AF$4:AF$123)))</f>
        <v/>
      </c>
      <c r="AD28" s="39" t="str">
        <f>IF($A28="","",IF(AD$2="","",CORREL(Call!$AD$4:$AD$123,Call!AG$4:AG$123)))</f>
        <v/>
      </c>
      <c r="AE28" s="39" t="str">
        <f>IF($A28="","",IF(AE$2="","",CORREL(Call!$AD$4:$AD$123,Call!AH$4:AH$123)))</f>
        <v/>
      </c>
    </row>
    <row r="29" spans="1:31" x14ac:dyDescent="0.25">
      <c r="A29" s="42" t="str">
        <f>'Измерителни качества'!A29</f>
        <v/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9"/>
      <c r="AC29" s="39" t="str">
        <f>IF($A29="","",IF(AC$2="","",CORREL(Call!$AE$4:$AE$123,Call!AF$4:AF$123)))</f>
        <v/>
      </c>
      <c r="AD29" s="39" t="str">
        <f>IF($A29="","",IF(AD$2="","",CORREL(Call!$AE$4:$AE$123,Call!AG$4:AG$123)))</f>
        <v/>
      </c>
      <c r="AE29" s="39" t="str">
        <f>IF($A29="","",IF(AE$2="","",CORREL(Call!$AE$4:$AE$123,Call!AH$4:AH$123)))</f>
        <v/>
      </c>
    </row>
    <row r="30" spans="1:31" x14ac:dyDescent="0.25">
      <c r="A30" s="42" t="str">
        <f>'Измерителни качества'!A30</f>
        <v/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9" t="str">
        <f>IF($A30="","",IF(AD$2="","",CORREL(Call!$AF$4:$AF$123,Call!AG$4:AG$123)))</f>
        <v/>
      </c>
      <c r="AE30" s="39" t="str">
        <f>IF($A30="","",IF(AE$2="","",CORREL(Call!$AF$4:$AF$123,Call!AH$4:AH$123)))</f>
        <v/>
      </c>
    </row>
    <row r="31" spans="1:31" x14ac:dyDescent="0.25">
      <c r="A31" s="42" t="str">
        <f>'Измерителни качества'!A31</f>
        <v/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9"/>
      <c r="AE31" s="39" t="str">
        <f>IF($A31="","",IF(AE$2="","",CORREL(Call!$AG$4:$AG$123,Call!AH$4:AH$123)))</f>
        <v/>
      </c>
    </row>
    <row r="32" spans="1:31" x14ac:dyDescent="0.25">
      <c r="A32" s="3" t="str">
        <f>'Измерителни качества'!A32</f>
        <v/>
      </c>
    </row>
    <row r="33" spans="1:5" x14ac:dyDescent="0.25">
      <c r="A33" s="4" t="s">
        <v>98</v>
      </c>
      <c r="D33" s="3">
        <f>COUNT(B3:AE31)</f>
        <v>89</v>
      </c>
    </row>
    <row r="34" spans="1:5" x14ac:dyDescent="0.25">
      <c r="A34" s="3" t="s">
        <v>99</v>
      </c>
      <c r="D34" s="43" t="e">
        <f>SUM(B3:AE31)</f>
        <v>#DIV/0!</v>
      </c>
    </row>
    <row r="35" spans="1:5" x14ac:dyDescent="0.25">
      <c r="A35" s="3" t="s">
        <v>100</v>
      </c>
      <c r="D35" s="40" t="e">
        <f>+D34/D33</f>
        <v>#DIV/0!</v>
      </c>
      <c r="E35" s="40" t="e">
        <f>AVERAGE(B3:AE31)</f>
        <v>#DIV/0!</v>
      </c>
    </row>
  </sheetData>
  <sheetProtection algorithmName="SHA-512" hashValue="hV+yGBVSTxK+4sH1ZPCPHm/k4pUE+VK/1t79X5+x+BVf/kb4mafpFfKGZrFPDdS7Z9FQl//Oa6mMpPc9AXM3RA==" saltValue="fF4HQtAwAGPkY4/KQLI5L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6" sqref="B16"/>
    </sheetView>
  </sheetViews>
  <sheetFormatPr defaultRowHeight="15" x14ac:dyDescent="0.25"/>
  <cols>
    <col min="1" max="1" width="40.7109375" bestFit="1" customWidth="1"/>
  </cols>
  <sheetData>
    <row r="2" spans="1:2" x14ac:dyDescent="0.25">
      <c r="A2" s="49" t="s">
        <v>103</v>
      </c>
      <c r="B2" s="49">
        <f>COUNTA(Input!B4:B123)</f>
        <v>30</v>
      </c>
    </row>
    <row r="3" spans="1:2" x14ac:dyDescent="0.25">
      <c r="A3" s="49" t="s">
        <v>54</v>
      </c>
      <c r="B3" s="49">
        <f>COUNTA(Input!E1:AH1)</f>
        <v>16</v>
      </c>
    </row>
    <row r="4" spans="1:2" x14ac:dyDescent="0.25">
      <c r="A4" s="21" t="s">
        <v>104</v>
      </c>
      <c r="B4" s="50">
        <f>AVERAGE(Input!C4:C123)</f>
        <v>9.5666666666666664</v>
      </c>
    </row>
    <row r="5" spans="1:2" x14ac:dyDescent="0.25">
      <c r="A5" s="21" t="s">
        <v>105</v>
      </c>
      <c r="B5" s="51">
        <f>_xlfn.VAR.P(Input!C4:C123)</f>
        <v>1.8455555555555556</v>
      </c>
    </row>
    <row r="6" spans="1:2" ht="17.25" customHeight="1" x14ac:dyDescent="0.25">
      <c r="A6" s="21" t="s">
        <v>106</v>
      </c>
      <c r="B6" s="51">
        <f>_xlfn.STDEV.P(Input!C4:C123)</f>
        <v>1.3585122581543221</v>
      </c>
    </row>
    <row r="7" spans="1:2" ht="17.25" customHeight="1" x14ac:dyDescent="0.25">
      <c r="A7" s="45" t="s">
        <v>111</v>
      </c>
      <c r="B7" s="30"/>
    </row>
    <row r="8" spans="1:2" x14ac:dyDescent="0.25">
      <c r="A8" s="46" t="s">
        <v>93</v>
      </c>
      <c r="B8" s="26">
        <f>_xlfn.QUARTILE.INC(Input!C$4:C$123,0)</f>
        <v>7</v>
      </c>
    </row>
    <row r="9" spans="1:2" x14ac:dyDescent="0.25">
      <c r="A9" s="46" t="s">
        <v>107</v>
      </c>
      <c r="B9" s="26">
        <f>_xlfn.QUARTILE.INC(Input!C$4:C$123,1)</f>
        <v>8.25</v>
      </c>
    </row>
    <row r="10" spans="1:2" x14ac:dyDescent="0.25">
      <c r="A10" s="46" t="s">
        <v>108</v>
      </c>
      <c r="B10" s="26">
        <f>_xlfn.QUARTILE.INC(Input!C$4:C$123,2)</f>
        <v>10</v>
      </c>
    </row>
    <row r="11" spans="1:2" x14ac:dyDescent="0.25">
      <c r="A11" s="46" t="s">
        <v>109</v>
      </c>
      <c r="B11" s="26">
        <f>_xlfn.QUARTILE.INC(Input!C$4:C$123,3)</f>
        <v>10.75</v>
      </c>
    </row>
    <row r="12" spans="1:2" x14ac:dyDescent="0.25">
      <c r="A12" s="46" t="s">
        <v>94</v>
      </c>
      <c r="B12" s="26">
        <f>_xlfn.QUARTILE.INC(Input!C$4:C$123,4)</f>
        <v>12</v>
      </c>
    </row>
    <row r="13" spans="1:2" x14ac:dyDescent="0.25">
      <c r="A13" s="52" t="s">
        <v>110</v>
      </c>
      <c r="B13" s="47"/>
    </row>
    <row r="14" spans="1:2" x14ac:dyDescent="0.25">
      <c r="A14" s="48" t="s">
        <v>112</v>
      </c>
      <c r="B14" s="57" t="e">
        <f>(B3*'Корелационна матрица'!D35)/(1+(B3-1)*'Корелационна матрица'!D35)</f>
        <v>#DIV/0!</v>
      </c>
    </row>
    <row r="15" spans="1:2" x14ac:dyDescent="0.25">
      <c r="A15" s="48" t="s">
        <v>113</v>
      </c>
      <c r="B15" s="57">
        <f>(2*Call!AI125)/(1+Call!AI125)</f>
        <v>-0.24752286284768302</v>
      </c>
    </row>
    <row r="16" spans="1:2" x14ac:dyDescent="0.25">
      <c r="A16" s="48" t="s">
        <v>114</v>
      </c>
      <c r="B16" s="57">
        <f>(B3/(B3-1))*(1-Call!AI126/'Статистики на теста'!B5)</f>
        <v>-2.3315847216878419E-2</v>
      </c>
    </row>
    <row r="17" spans="1:2" x14ac:dyDescent="0.25">
      <c r="A17" s="52" t="s">
        <v>115</v>
      </c>
      <c r="B17" s="57">
        <f>B6*SQRT(1-B16)</f>
        <v>1.3742584352730567</v>
      </c>
    </row>
  </sheetData>
  <sheetProtection algorithmName="SHA-512" hashValue="W9+0aND77tt49jXsMTSN1mEJ48QsD1plT9n/MJx5jsuz3bCmN0E599/7J4r7kBi0BYfcwUnjhROPAf4q0eIGeg==" saltValue="+wa2pbeh2KaaOvr818lkqw==" spinCount="100000"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87" zoomScaleNormal="87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5" x14ac:dyDescent="0.25"/>
  <cols>
    <col min="2" max="2" width="13" customWidth="1"/>
    <col min="3" max="3" width="12.7109375" customWidth="1"/>
    <col min="4" max="4" width="12.5703125" customWidth="1"/>
    <col min="5" max="5" width="13.5703125" customWidth="1"/>
  </cols>
  <sheetData>
    <row r="2" spans="1:5" s="27" customFormat="1" ht="60" x14ac:dyDescent="0.25">
      <c r="A2" s="10" t="s">
        <v>130</v>
      </c>
      <c r="B2" s="72" t="s">
        <v>131</v>
      </c>
      <c r="C2" s="33" t="s">
        <v>132</v>
      </c>
      <c r="D2" s="33" t="s">
        <v>133</v>
      </c>
      <c r="E2" s="33" t="s">
        <v>134</v>
      </c>
    </row>
    <row r="3" spans="1:5" x14ac:dyDescent="0.25">
      <c r="A3" s="60">
        <v>0</v>
      </c>
      <c r="B3" s="73">
        <f>IF($A3="","",COUNTIF(Скали!B$3:B$102,'Суров тестов бал - честоти'!A3))</f>
        <v>0</v>
      </c>
      <c r="C3" s="95">
        <f>IF(A3="","",B3/'Статистики на теста'!B$2)</f>
        <v>0</v>
      </c>
      <c r="D3" s="95">
        <f>B3</f>
        <v>0</v>
      </c>
      <c r="E3" s="95">
        <f>C3</f>
        <v>0</v>
      </c>
    </row>
    <row r="4" spans="1:5" x14ac:dyDescent="0.25">
      <c r="A4" s="60">
        <f>IF('Измерителни качества'!A3="","",'Измерителни качества'!A3)</f>
        <v>1</v>
      </c>
      <c r="B4" s="73">
        <f>IF($A4="","",COUNTIF(Скали!B$3:B$102,'Суров тестов бал - честоти'!A4))</f>
        <v>0</v>
      </c>
      <c r="C4" s="95">
        <f>IF(A4="","",B4/'Статистики на теста'!B$2)</f>
        <v>0</v>
      </c>
      <c r="D4" s="95">
        <f>IF(A4="","",D3+B4)</f>
        <v>0</v>
      </c>
      <c r="E4" s="95">
        <f>IF(A4="","",E3+C4)</f>
        <v>0</v>
      </c>
    </row>
    <row r="5" spans="1:5" x14ac:dyDescent="0.25">
      <c r="A5" s="60">
        <f>IF('Измерителни качества'!A4="","",'Измерителни качества'!A4)</f>
        <v>2</v>
      </c>
      <c r="B5" s="73">
        <f>IF($A5="","",COUNTIF(Скали!B$3:B$102,'Суров тестов бал - честоти'!A5))</f>
        <v>0</v>
      </c>
      <c r="C5" s="95">
        <f>IF(A5="","",B5/'Статистики на теста'!B$2)</f>
        <v>0</v>
      </c>
      <c r="D5" s="95">
        <f>IF(A5="","",D4+B5)</f>
        <v>0</v>
      </c>
      <c r="E5" s="95">
        <f t="shared" ref="E5:E33" si="0">IF(A5="","",E4+C5)</f>
        <v>0</v>
      </c>
    </row>
    <row r="6" spans="1:5" x14ac:dyDescent="0.25">
      <c r="A6" s="60">
        <f>IF('Измерителни качества'!A5="","",'Измерителни качества'!A5)</f>
        <v>3</v>
      </c>
      <c r="B6" s="73">
        <f>IF($A6="","",COUNTIF(Скали!B$3:B$102,'Суров тестов бал - честоти'!A6))</f>
        <v>0</v>
      </c>
      <c r="C6" s="95">
        <f>IF(A6="","",B6/'Статистики на теста'!B$2)</f>
        <v>0</v>
      </c>
      <c r="D6" s="95">
        <f t="shared" ref="D6:D32" si="1">IF(A6="","",D5+B6)</f>
        <v>0</v>
      </c>
      <c r="E6" s="95">
        <f t="shared" si="0"/>
        <v>0</v>
      </c>
    </row>
    <row r="7" spans="1:5" x14ac:dyDescent="0.25">
      <c r="A7" s="60">
        <f>IF('Измерителни качества'!A6="","",'Измерителни качества'!A6)</f>
        <v>4</v>
      </c>
      <c r="B7" s="73">
        <f>IF($A7="","",COUNTIF(Скали!B$3:B$102,'Суров тестов бал - честоти'!A7))</f>
        <v>0</v>
      </c>
      <c r="C7" s="95">
        <f>IF(A7="","",B7/'Статистики на теста'!B$2)</f>
        <v>0</v>
      </c>
      <c r="D7" s="95">
        <f t="shared" si="1"/>
        <v>0</v>
      </c>
      <c r="E7" s="95">
        <f t="shared" si="0"/>
        <v>0</v>
      </c>
    </row>
    <row r="8" spans="1:5" x14ac:dyDescent="0.25">
      <c r="A8" s="60">
        <f>IF('Измерителни качества'!A7="","",'Измерителни качества'!A7)</f>
        <v>5</v>
      </c>
      <c r="B8" s="73">
        <f>IF($A8="","",COUNTIF(Скали!B$3:B$102,'Суров тестов бал - честоти'!A8))</f>
        <v>0</v>
      </c>
      <c r="C8" s="95">
        <f>IF(A8="","",B8/'Статистики на теста'!B$2)</f>
        <v>0</v>
      </c>
      <c r="D8" s="95">
        <f t="shared" si="1"/>
        <v>0</v>
      </c>
      <c r="E8" s="95">
        <f t="shared" si="0"/>
        <v>0</v>
      </c>
    </row>
    <row r="9" spans="1:5" x14ac:dyDescent="0.25">
      <c r="A9" s="60">
        <f>IF('Измерителни качества'!A8="","",'Измерителни качества'!A8)</f>
        <v>6</v>
      </c>
      <c r="B9" s="73">
        <f>IF($A9="","",COUNTIF(Скали!B$3:B$102,'Суров тестов бал - честоти'!A9))</f>
        <v>0</v>
      </c>
      <c r="C9" s="95">
        <f>IF(A9="","",B9/'Статистики на теста'!B$2)</f>
        <v>0</v>
      </c>
      <c r="D9" s="95">
        <f t="shared" si="1"/>
        <v>0</v>
      </c>
      <c r="E9" s="95">
        <f t="shared" si="0"/>
        <v>0</v>
      </c>
    </row>
    <row r="10" spans="1:5" x14ac:dyDescent="0.25">
      <c r="A10" s="60">
        <f>IF('Измерителни качества'!A9="","",'Измерителни качества'!A9)</f>
        <v>7</v>
      </c>
      <c r="B10" s="73">
        <f>IF($A10="","",COUNTIF(Скали!B$3:B$102,'Суров тестов бал - честоти'!A10))</f>
        <v>3</v>
      </c>
      <c r="C10" s="95">
        <f>IF(A10="","",B10/'Статистики на теста'!B$2)</f>
        <v>0.1</v>
      </c>
      <c r="D10" s="95">
        <f t="shared" si="1"/>
        <v>3</v>
      </c>
      <c r="E10" s="95">
        <f t="shared" si="0"/>
        <v>0.1</v>
      </c>
    </row>
    <row r="11" spans="1:5" x14ac:dyDescent="0.25">
      <c r="A11" s="60">
        <f>IF('Измерителни качества'!A10="","",'Измерителни качества'!A10)</f>
        <v>8</v>
      </c>
      <c r="B11" s="73">
        <f>IF($A11="","",COUNTIF(Скали!B$3:B$102,'Суров тестов бал - честоти'!A11))</f>
        <v>5</v>
      </c>
      <c r="C11" s="95">
        <f>IF(A11="","",B11/'Статистики на теста'!B$2)</f>
        <v>0.16666666666666666</v>
      </c>
      <c r="D11" s="95">
        <f t="shared" si="1"/>
        <v>8</v>
      </c>
      <c r="E11" s="95">
        <f t="shared" si="0"/>
        <v>0.26666666666666666</v>
      </c>
    </row>
    <row r="12" spans="1:5" x14ac:dyDescent="0.25">
      <c r="A12" s="60">
        <f>IF('Измерителни качества'!A11="","",'Измерителни качества'!A11)</f>
        <v>9</v>
      </c>
      <c r="B12" s="73">
        <f>IF($A12="","",COUNTIF(Скали!B$3:B$102,'Суров тестов бал - честоти'!A12))</f>
        <v>3</v>
      </c>
      <c r="C12" s="95">
        <f>IF(A12="","",B12/'Статистики на теста'!B$2)</f>
        <v>0.1</v>
      </c>
      <c r="D12" s="95">
        <f t="shared" si="1"/>
        <v>11</v>
      </c>
      <c r="E12" s="95">
        <f t="shared" si="0"/>
        <v>0.3666666666666667</v>
      </c>
    </row>
    <row r="13" spans="1:5" x14ac:dyDescent="0.25">
      <c r="A13" s="60">
        <f>IF('Измерителни качества'!A12="","",'Измерителни качества'!A12)</f>
        <v>10</v>
      </c>
      <c r="B13" s="73">
        <f>IF($A13="","",COUNTIF(Скали!B$3:B$102,'Суров тестов бал - честоти'!A13))</f>
        <v>11</v>
      </c>
      <c r="C13" s="95">
        <f>IF(A13="","",B13/'Статистики на теста'!B$2)</f>
        <v>0.36666666666666664</v>
      </c>
      <c r="D13" s="95">
        <f t="shared" si="1"/>
        <v>22</v>
      </c>
      <c r="E13" s="95">
        <f t="shared" si="0"/>
        <v>0.73333333333333339</v>
      </c>
    </row>
    <row r="14" spans="1:5" x14ac:dyDescent="0.25">
      <c r="A14" s="60">
        <f>IF('Измерителни качества'!A13="","",'Измерителни качества'!A13)</f>
        <v>11</v>
      </c>
      <c r="B14" s="73">
        <f>IF($A14="","",COUNTIF(Скали!B$3:B$102,'Суров тестов бал - честоти'!A14))</f>
        <v>7</v>
      </c>
      <c r="C14" s="95">
        <f>IF(A14="","",B14/'Статистики на теста'!B$2)</f>
        <v>0.23333333333333334</v>
      </c>
      <c r="D14" s="95">
        <f t="shared" si="1"/>
        <v>29</v>
      </c>
      <c r="E14" s="95">
        <f t="shared" si="0"/>
        <v>0.96666666666666679</v>
      </c>
    </row>
    <row r="15" spans="1:5" x14ac:dyDescent="0.25">
      <c r="A15" s="60">
        <f>IF('Измерителни качества'!A14="","",'Измерителни качества'!A14)</f>
        <v>12</v>
      </c>
      <c r="B15" s="73">
        <f>IF($A15="","",COUNTIF(Скали!B$3:B$102,'Суров тестов бал - честоти'!A15))</f>
        <v>1</v>
      </c>
      <c r="C15" s="95">
        <f>IF(A15="","",B15/'Статистики на теста'!B$2)</f>
        <v>3.3333333333333333E-2</v>
      </c>
      <c r="D15" s="95">
        <f t="shared" si="1"/>
        <v>30</v>
      </c>
      <c r="E15" s="95">
        <f t="shared" si="0"/>
        <v>1.0000000000000002</v>
      </c>
    </row>
    <row r="16" spans="1:5" x14ac:dyDescent="0.25">
      <c r="A16" s="60">
        <f>IF('Измерителни качества'!A15="","",'Измерителни качества'!A15)</f>
        <v>13</v>
      </c>
      <c r="B16" s="73">
        <f>IF($A16="","",COUNTIF(Скали!B$3:B$102,'Суров тестов бал - честоти'!A16))</f>
        <v>0</v>
      </c>
      <c r="C16" s="95">
        <f>IF(A16="","",B16/'Статистики на теста'!B$2)</f>
        <v>0</v>
      </c>
      <c r="D16" s="95">
        <f t="shared" si="1"/>
        <v>30</v>
      </c>
      <c r="E16" s="95">
        <f t="shared" si="0"/>
        <v>1.0000000000000002</v>
      </c>
    </row>
    <row r="17" spans="1:5" x14ac:dyDescent="0.25">
      <c r="A17" s="60">
        <f>IF('Измерителни качества'!A16="","",'Измерителни качества'!A16)</f>
        <v>14</v>
      </c>
      <c r="B17" s="73">
        <f>IF($A17="","",COUNTIF(Скали!B$3:B$102,'Суров тестов бал - честоти'!A17))</f>
        <v>0</v>
      </c>
      <c r="C17" s="95">
        <f>IF(A17="","",B17/'Статистики на теста'!B$2)</f>
        <v>0</v>
      </c>
      <c r="D17" s="95">
        <f t="shared" si="1"/>
        <v>30</v>
      </c>
      <c r="E17" s="95">
        <f t="shared" si="0"/>
        <v>1.0000000000000002</v>
      </c>
    </row>
    <row r="18" spans="1:5" x14ac:dyDescent="0.25">
      <c r="A18" s="60">
        <f>IF('Измерителни качества'!A17="","",'Измерителни качества'!A17)</f>
        <v>15</v>
      </c>
      <c r="B18" s="73">
        <f>IF($A18="","",COUNTIF(Скали!B$3:B$102,'Суров тестов бал - честоти'!A18))</f>
        <v>0</v>
      </c>
      <c r="C18" s="95">
        <f>IF(A18="","",B18/'Статистики на теста'!B$2)</f>
        <v>0</v>
      </c>
      <c r="D18" s="95">
        <f t="shared" si="1"/>
        <v>30</v>
      </c>
      <c r="E18" s="95">
        <f t="shared" si="0"/>
        <v>1.0000000000000002</v>
      </c>
    </row>
    <row r="19" spans="1:5" x14ac:dyDescent="0.25">
      <c r="A19" s="60">
        <f>IF('Измерителни качества'!A18="","",'Измерителни качества'!A18)</f>
        <v>16</v>
      </c>
      <c r="B19" s="73">
        <f>IF($A19="","",COUNTIF(Скали!B$3:B$102,'Суров тестов бал - честоти'!A19))</f>
        <v>0</v>
      </c>
      <c r="C19" s="95">
        <f>IF(A19="","",B19/'Статистики на теста'!B$2)</f>
        <v>0</v>
      </c>
      <c r="D19" s="95">
        <f t="shared" si="1"/>
        <v>30</v>
      </c>
      <c r="E19" s="95">
        <f t="shared" si="0"/>
        <v>1.0000000000000002</v>
      </c>
    </row>
    <row r="20" spans="1:5" x14ac:dyDescent="0.25">
      <c r="A20" s="60" t="str">
        <f>IF('Измерителни качества'!A19="","",'Измерителни качества'!A19)</f>
        <v/>
      </c>
      <c r="B20" s="73" t="str">
        <f>IF($A20="","",COUNTIF(Скали!B$3:B$102,'Суров тестов бал - честоти'!A20))</f>
        <v/>
      </c>
      <c r="C20" s="95" t="str">
        <f>IF(A20="","",B20/'Статистики на теста'!B$2)</f>
        <v/>
      </c>
      <c r="D20" s="95" t="str">
        <f t="shared" si="1"/>
        <v/>
      </c>
      <c r="E20" s="95" t="str">
        <f t="shared" si="0"/>
        <v/>
      </c>
    </row>
    <row r="21" spans="1:5" x14ac:dyDescent="0.25">
      <c r="A21" s="60" t="str">
        <f>IF('Измерителни качества'!A20="","",'Измерителни качества'!A20)</f>
        <v/>
      </c>
      <c r="B21" s="73" t="str">
        <f>IF($A21="","",COUNTIF(Скали!B$3:B$102,'Суров тестов бал - честоти'!A21))</f>
        <v/>
      </c>
      <c r="C21" s="95" t="str">
        <f>IF(A21="","",B21/'Статистики на теста'!B$2)</f>
        <v/>
      </c>
      <c r="D21" s="95" t="str">
        <f t="shared" si="1"/>
        <v/>
      </c>
      <c r="E21" s="95" t="str">
        <f t="shared" si="0"/>
        <v/>
      </c>
    </row>
    <row r="22" spans="1:5" x14ac:dyDescent="0.25">
      <c r="A22" s="60" t="str">
        <f>IF('Измерителни качества'!A21="","",'Измерителни качества'!A21)</f>
        <v/>
      </c>
      <c r="B22" s="73" t="str">
        <f>IF($A22="","",COUNTIF(Скали!B$3:B$102,'Суров тестов бал - честоти'!A22))</f>
        <v/>
      </c>
      <c r="C22" s="95" t="str">
        <f>IF(A22="","",B22/'Статистики на теста'!B$2)</f>
        <v/>
      </c>
      <c r="D22" s="95" t="str">
        <f t="shared" si="1"/>
        <v/>
      </c>
      <c r="E22" s="95" t="str">
        <f t="shared" si="0"/>
        <v/>
      </c>
    </row>
    <row r="23" spans="1:5" x14ac:dyDescent="0.25">
      <c r="A23" s="60" t="str">
        <f>IF('Измерителни качества'!A22="","",'Измерителни качества'!A22)</f>
        <v/>
      </c>
      <c r="B23" s="73" t="str">
        <f>IF($A23="","",COUNTIF(Скали!B$3:B$102,'Суров тестов бал - честоти'!A23))</f>
        <v/>
      </c>
      <c r="C23" s="95" t="str">
        <f>IF(A23="","",B23/'Статистики на теста'!B$2)</f>
        <v/>
      </c>
      <c r="D23" s="95" t="str">
        <f t="shared" si="1"/>
        <v/>
      </c>
      <c r="E23" s="95" t="str">
        <f t="shared" si="0"/>
        <v/>
      </c>
    </row>
    <row r="24" spans="1:5" x14ac:dyDescent="0.25">
      <c r="A24" s="60" t="str">
        <f>IF('Измерителни качества'!A23="","",'Измерителни качества'!A23)</f>
        <v/>
      </c>
      <c r="B24" s="73" t="str">
        <f>IF($A24="","",COUNTIF(Скали!B$3:B$102,'Суров тестов бал - честоти'!A24))</f>
        <v/>
      </c>
      <c r="C24" s="95" t="str">
        <f>IF(A24="","",B24/'Статистики на теста'!B$2)</f>
        <v/>
      </c>
      <c r="D24" s="95" t="str">
        <f t="shared" si="1"/>
        <v/>
      </c>
      <c r="E24" s="95" t="str">
        <f t="shared" si="0"/>
        <v/>
      </c>
    </row>
    <row r="25" spans="1:5" x14ac:dyDescent="0.25">
      <c r="A25" s="60" t="str">
        <f>IF('Измерителни качества'!A24="","",'Измерителни качества'!A24)</f>
        <v/>
      </c>
      <c r="B25" s="73" t="str">
        <f>IF($A25="","",COUNTIF(Скали!B$3:B$102,'Суров тестов бал - честоти'!A25))</f>
        <v/>
      </c>
      <c r="C25" s="95" t="str">
        <f>IF(A25="","",B25/'Статистики на теста'!B$2)</f>
        <v/>
      </c>
      <c r="D25" s="95" t="str">
        <f t="shared" si="1"/>
        <v/>
      </c>
      <c r="E25" s="95" t="str">
        <f t="shared" si="0"/>
        <v/>
      </c>
    </row>
    <row r="26" spans="1:5" x14ac:dyDescent="0.25">
      <c r="A26" s="60" t="str">
        <f>IF('Измерителни качества'!A25="","",'Измерителни качества'!A25)</f>
        <v/>
      </c>
      <c r="B26" s="73" t="str">
        <f>IF($A26="","",COUNTIF(Скали!B$3:B$102,'Суров тестов бал - честоти'!A26))</f>
        <v/>
      </c>
      <c r="C26" s="95" t="str">
        <f>IF(A26="","",B26/'Статистики на теста'!B$2)</f>
        <v/>
      </c>
      <c r="D26" s="95" t="str">
        <f t="shared" si="1"/>
        <v/>
      </c>
      <c r="E26" s="95" t="str">
        <f t="shared" si="0"/>
        <v/>
      </c>
    </row>
    <row r="27" spans="1:5" x14ac:dyDescent="0.25">
      <c r="A27" s="60" t="str">
        <f>IF('Измерителни качества'!A26="","",'Измерителни качества'!A26)</f>
        <v/>
      </c>
      <c r="B27" s="73" t="str">
        <f>IF($A27="","",COUNTIF(Скали!B$3:B$102,'Суров тестов бал - честоти'!A27))</f>
        <v/>
      </c>
      <c r="C27" s="95" t="str">
        <f>IF(A27="","",B27/'Статистики на теста'!B$2)</f>
        <v/>
      </c>
      <c r="D27" s="95" t="str">
        <f t="shared" si="1"/>
        <v/>
      </c>
      <c r="E27" s="95" t="str">
        <f t="shared" si="0"/>
        <v/>
      </c>
    </row>
    <row r="28" spans="1:5" x14ac:dyDescent="0.25">
      <c r="A28" s="60" t="str">
        <f>IF('Измерителни качества'!A27="","",'Измерителни качества'!A27)</f>
        <v/>
      </c>
      <c r="B28" s="73" t="str">
        <f>IF($A28="","",COUNTIF(Скали!B$3:B$102,'Суров тестов бал - честоти'!A28))</f>
        <v/>
      </c>
      <c r="C28" s="95" t="str">
        <f>IF(A28="","",B28/'Статистики на теста'!B$2)</f>
        <v/>
      </c>
      <c r="D28" s="95" t="str">
        <f t="shared" si="1"/>
        <v/>
      </c>
      <c r="E28" s="95" t="str">
        <f t="shared" si="0"/>
        <v/>
      </c>
    </row>
    <row r="29" spans="1:5" x14ac:dyDescent="0.25">
      <c r="A29" s="60" t="str">
        <f>IF('Измерителни качества'!A28="","",'Измерителни качества'!A28)</f>
        <v/>
      </c>
      <c r="B29" s="73" t="str">
        <f>IF($A29="","",COUNTIF(Скали!B$3:B$102,'Суров тестов бал - честоти'!A29))</f>
        <v/>
      </c>
      <c r="C29" s="95" t="str">
        <f>IF(A29="","",B29/'Статистики на теста'!B$2)</f>
        <v/>
      </c>
      <c r="D29" s="95" t="str">
        <f t="shared" si="1"/>
        <v/>
      </c>
      <c r="E29" s="95" t="str">
        <f t="shared" si="0"/>
        <v/>
      </c>
    </row>
    <row r="30" spans="1:5" x14ac:dyDescent="0.25">
      <c r="A30" s="60" t="str">
        <f>IF('Измерителни качества'!A29="","",'Измерителни качества'!A29)</f>
        <v/>
      </c>
      <c r="B30" s="73" t="str">
        <f>IF($A30="","",COUNTIF(Скали!B$3:B$102,'Суров тестов бал - честоти'!A30))</f>
        <v/>
      </c>
      <c r="C30" s="95" t="str">
        <f>IF(A30="","",B30/'Статистики на теста'!B$2)</f>
        <v/>
      </c>
      <c r="D30" s="95" t="str">
        <f t="shared" si="1"/>
        <v/>
      </c>
      <c r="E30" s="95" t="str">
        <f t="shared" si="0"/>
        <v/>
      </c>
    </row>
    <row r="31" spans="1:5" x14ac:dyDescent="0.25">
      <c r="A31" s="60" t="str">
        <f>IF('Измерителни качества'!A30="","",'Измерителни качества'!A30)</f>
        <v/>
      </c>
      <c r="B31" s="73" t="str">
        <f>IF($A31="","",COUNTIF(Скали!B$3:B$102,'Суров тестов бал - честоти'!A31))</f>
        <v/>
      </c>
      <c r="C31" s="95" t="str">
        <f>IF(A31="","",B31/'Статистики на теста'!B$2)</f>
        <v/>
      </c>
      <c r="D31" s="95" t="str">
        <f t="shared" si="1"/>
        <v/>
      </c>
      <c r="E31" s="95" t="str">
        <f t="shared" si="0"/>
        <v/>
      </c>
    </row>
    <row r="32" spans="1:5" x14ac:dyDescent="0.25">
      <c r="A32" s="60" t="str">
        <f>IF('Измерителни качества'!A31="","",'Измерителни качества'!A31)</f>
        <v/>
      </c>
      <c r="B32" s="73" t="str">
        <f>IF($A32="","",COUNTIF(Скали!B$3:B$102,'Суров тестов бал - честоти'!A32))</f>
        <v/>
      </c>
      <c r="C32" s="95" t="str">
        <f>IF(A32="","",B32/'Статистики на теста'!B$2)</f>
        <v/>
      </c>
      <c r="D32" s="95" t="str">
        <f t="shared" si="1"/>
        <v/>
      </c>
      <c r="E32" s="95" t="str">
        <f t="shared" si="0"/>
        <v/>
      </c>
    </row>
    <row r="33" spans="1:5" x14ac:dyDescent="0.25">
      <c r="A33" s="60" t="str">
        <f>IF('Измерителни качества'!A32="","",'Измерителни качества'!A32)</f>
        <v/>
      </c>
      <c r="B33" s="73" t="str">
        <f>IF($A33="","",COUNTIF(Скали!B$3:B$102,'Суров тестов бал - честоти'!A33))</f>
        <v/>
      </c>
      <c r="C33" s="95" t="str">
        <f>IF(A33="","",B33/'Статистики на теста'!B$2)</f>
        <v/>
      </c>
      <c r="D33" s="95"/>
      <c r="E33" s="95" t="str">
        <f t="shared" si="0"/>
        <v/>
      </c>
    </row>
    <row r="34" spans="1:5" x14ac:dyDescent="0.25">
      <c r="A34" s="17" t="s">
        <v>61</v>
      </c>
      <c r="B34" s="17">
        <f>SUM(B3:B33)</f>
        <v>30</v>
      </c>
      <c r="C34" s="95">
        <f t="shared" ref="C34" si="2">SUM(C3:C33)</f>
        <v>1.0000000000000002</v>
      </c>
      <c r="D34" s="17"/>
      <c r="E34" s="17"/>
    </row>
  </sheetData>
  <sheetProtection algorithmName="SHA-512" hashValue="qs79VMALTEe1eYStPAsY2Mpuo2Sue8OLGiWalt5oCTFz/RD4PcvaesoMVMLanzIja1Ah0og+j6lZAECx4K2igA==" saltValue="3z5932+IPMjbs2xT7KEWV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pane xSplit="1" ySplit="5" topLeftCell="B93" activePane="bottomRight" state="frozen"/>
      <selection pane="topRight" activeCell="B1" sqref="B1"/>
      <selection pane="bottomLeft" activeCell="A5" sqref="A5"/>
      <selection pane="bottomRight" activeCell="F62" sqref="F62"/>
    </sheetView>
  </sheetViews>
  <sheetFormatPr defaultColWidth="9.140625" defaultRowHeight="15" x14ac:dyDescent="0.25"/>
  <cols>
    <col min="1" max="1" width="9.7109375" style="3" bestFit="1" customWidth="1"/>
    <col min="2" max="2" width="11.140625" style="3" customWidth="1"/>
    <col min="3" max="8" width="8.85546875" customWidth="1"/>
  </cols>
  <sheetData>
    <row r="1" spans="1:8" x14ac:dyDescent="0.25">
      <c r="A1" s="102" t="s">
        <v>118</v>
      </c>
      <c r="B1" s="100" t="s">
        <v>119</v>
      </c>
      <c r="C1" s="113" t="s">
        <v>124</v>
      </c>
      <c r="D1" s="113"/>
      <c r="E1" s="113"/>
      <c r="F1" s="113"/>
      <c r="G1" s="113"/>
      <c r="H1" s="113"/>
    </row>
    <row r="2" spans="1:8" ht="36" customHeight="1" x14ac:dyDescent="0.25">
      <c r="A2" s="102"/>
      <c r="B2" s="100"/>
      <c r="C2" s="111" t="s">
        <v>128</v>
      </c>
      <c r="D2" s="111"/>
      <c r="E2" s="101" t="s">
        <v>125</v>
      </c>
      <c r="F2" s="101"/>
      <c r="G2" s="112" t="s">
        <v>129</v>
      </c>
      <c r="H2" s="112"/>
    </row>
    <row r="3" spans="1:8" s="58" customFormat="1" ht="30" x14ac:dyDescent="0.25">
      <c r="A3" s="102"/>
      <c r="B3" s="100"/>
      <c r="C3" s="62" t="s">
        <v>126</v>
      </c>
      <c r="D3" s="62" t="s">
        <v>127</v>
      </c>
      <c r="E3" s="8" t="s">
        <v>126</v>
      </c>
      <c r="F3" s="8" t="s">
        <v>127</v>
      </c>
      <c r="G3" s="63" t="s">
        <v>126</v>
      </c>
      <c r="H3" s="63" t="s">
        <v>127</v>
      </c>
    </row>
    <row r="4" spans="1:8" x14ac:dyDescent="0.25">
      <c r="A4" s="22">
        <f>IF(Input!B4="","",Input!A4)</f>
        <v>1</v>
      </c>
      <c r="B4" s="60">
        <f>IF(A4="","",Call!C4)</f>
        <v>11</v>
      </c>
      <c r="C4" s="59">
        <f>IF(A4="","",$B4-'Статистики на теста'!$B$17)</f>
        <v>9.625741564726944</v>
      </c>
      <c r="D4" s="59">
        <f>IF(A4="","",$B4+'Статистики на теста'!$B$17)</f>
        <v>12.374258435273056</v>
      </c>
      <c r="E4" s="12">
        <f>IF(A4="","",$B4-2*'Статистики на теста'!$B$17)</f>
        <v>8.2514831294538862</v>
      </c>
      <c r="F4" s="12">
        <f>IF(A4="","",$B4+2*'Статистики на теста'!$B$17)</f>
        <v>13.748516870546114</v>
      </c>
      <c r="G4" s="61">
        <f>IF(A4="","",$B4-3*'Статистики на теста'!$B$17)</f>
        <v>6.8772246941808302</v>
      </c>
      <c r="H4" s="61">
        <f>IF(A4="","",$B4+3*'Статистики на теста'!$B$17)</f>
        <v>15.12277530581917</v>
      </c>
    </row>
    <row r="5" spans="1:8" x14ac:dyDescent="0.25">
      <c r="A5" s="22">
        <f>IF(Input!B5="","",Input!A5)</f>
        <v>2</v>
      </c>
      <c r="B5" s="60">
        <f>IF(A5="","",Call!C5)</f>
        <v>8</v>
      </c>
      <c r="C5" s="59">
        <f>IF(A5="","",$B5-'Статистики на теста'!$B$17)</f>
        <v>6.6257415647269431</v>
      </c>
      <c r="D5" s="59">
        <f>IF(A5="","",$B5+'Статистики на теста'!$B$17)</f>
        <v>9.374258435273056</v>
      </c>
      <c r="E5" s="12">
        <f>IF(A5="","",$B5-2*'Статистики на теста'!$B$17)</f>
        <v>5.2514831294538862</v>
      </c>
      <c r="F5" s="12">
        <f>IF(A5="","",$B5+2*'Статистики на теста'!$B$17)</f>
        <v>10.748516870546114</v>
      </c>
      <c r="G5" s="61">
        <f>IF(A5="","",$B5-3*'Статистики на теста'!$B$17)</f>
        <v>3.8772246941808302</v>
      </c>
      <c r="H5" s="61">
        <f>IF(A5="","",$B5+3*'Статистики на теста'!$B$17)</f>
        <v>12.12277530581917</v>
      </c>
    </row>
    <row r="6" spans="1:8" x14ac:dyDescent="0.25">
      <c r="A6" s="22">
        <f>IF(Input!B6="","",Input!A6)</f>
        <v>3</v>
      </c>
      <c r="B6" s="60">
        <f>IF(A6="","",Call!C6)</f>
        <v>10</v>
      </c>
      <c r="C6" s="59">
        <f>IF(A6="","",$B6-'Статистики на теста'!$B$17)</f>
        <v>8.625741564726944</v>
      </c>
      <c r="D6" s="59">
        <f>IF(A6="","",$B6+'Статистики на теста'!$B$17)</f>
        <v>11.374258435273056</v>
      </c>
      <c r="E6" s="12">
        <f>IF(A6="","",$B6-2*'Статистики на теста'!$B$17)</f>
        <v>7.2514831294538862</v>
      </c>
      <c r="F6" s="12">
        <f>IF(A6="","",$B6+2*'Статистики на теста'!$B$17)</f>
        <v>12.748516870546114</v>
      </c>
      <c r="G6" s="61">
        <f>IF(A6="","",$B6-3*'Статистики на теста'!$B$17)</f>
        <v>5.8772246941808302</v>
      </c>
      <c r="H6" s="61">
        <f>IF(A6="","",$B6+3*'Статистики на теста'!$B$17)</f>
        <v>14.12277530581917</v>
      </c>
    </row>
    <row r="7" spans="1:8" x14ac:dyDescent="0.25">
      <c r="A7" s="22">
        <f>IF(Input!B7="","",Input!A7)</f>
        <v>4</v>
      </c>
      <c r="B7" s="60">
        <f>IF(A7="","",Call!C7)</f>
        <v>10</v>
      </c>
      <c r="C7" s="59">
        <f>IF(A7="","",$B7-'Статистики на теста'!$B$17)</f>
        <v>8.625741564726944</v>
      </c>
      <c r="D7" s="59">
        <f>IF(A7="","",$B7+'Статистики на теста'!$B$17)</f>
        <v>11.374258435273056</v>
      </c>
      <c r="E7" s="12">
        <f>IF(A7="","",$B7-2*'Статистики на теста'!$B$17)</f>
        <v>7.2514831294538862</v>
      </c>
      <c r="F7" s="12">
        <f>IF(A7="","",$B7+2*'Статистики на теста'!$B$17)</f>
        <v>12.748516870546114</v>
      </c>
      <c r="G7" s="61">
        <f>IF(A7="","",$B7-3*'Статистики на теста'!$B$17)</f>
        <v>5.8772246941808302</v>
      </c>
      <c r="H7" s="61">
        <f>IF(A7="","",$B7+3*'Статистики на теста'!$B$17)</f>
        <v>14.12277530581917</v>
      </c>
    </row>
    <row r="8" spans="1:8" x14ac:dyDescent="0.25">
      <c r="A8" s="22">
        <f>IF(Input!B8="","",Input!A8)</f>
        <v>5</v>
      </c>
      <c r="B8" s="60">
        <f>IF(A8="","",Call!C8)</f>
        <v>10</v>
      </c>
      <c r="C8" s="59">
        <f>IF(A8="","",$B8-'Статистики на теста'!$B$17)</f>
        <v>8.625741564726944</v>
      </c>
      <c r="D8" s="59">
        <f>IF(A8="","",$B8+'Статистики на теста'!$B$17)</f>
        <v>11.374258435273056</v>
      </c>
      <c r="E8" s="12">
        <f>IF(A8="","",$B8-2*'Статистики на теста'!$B$17)</f>
        <v>7.2514831294538862</v>
      </c>
      <c r="F8" s="12">
        <f>IF(A8="","",$B8+2*'Статистики на теста'!$B$17)</f>
        <v>12.748516870546114</v>
      </c>
      <c r="G8" s="61">
        <f>IF(A8="","",$B8-3*'Статистики на теста'!$B$17)</f>
        <v>5.8772246941808302</v>
      </c>
      <c r="H8" s="61">
        <f>IF(A8="","",$B8+3*'Статистики на теста'!$B$17)</f>
        <v>14.12277530581917</v>
      </c>
    </row>
    <row r="9" spans="1:8" x14ac:dyDescent="0.25">
      <c r="A9" s="22">
        <f>IF(Input!B9="","",Input!A9)</f>
        <v>6</v>
      </c>
      <c r="B9" s="60">
        <f>IF(A9="","",Call!C9)</f>
        <v>7</v>
      </c>
      <c r="C9" s="59">
        <f>IF(A9="","",$B9-'Статистики на теста'!$B$17)</f>
        <v>5.6257415647269431</v>
      </c>
      <c r="D9" s="59">
        <f>IF(A9="","",$B9+'Статистики на теста'!$B$17)</f>
        <v>8.374258435273056</v>
      </c>
      <c r="E9" s="12">
        <f>IF(A9="","",$B9-2*'Статистики на теста'!$B$17)</f>
        <v>4.2514831294538862</v>
      </c>
      <c r="F9" s="12">
        <f>IF(A9="","",$B9+2*'Статистики на теста'!$B$17)</f>
        <v>9.7485168705461138</v>
      </c>
      <c r="G9" s="61">
        <f>IF(A9="","",$B9-3*'Статистики на теста'!$B$17)</f>
        <v>2.8772246941808302</v>
      </c>
      <c r="H9" s="61">
        <f>IF(A9="","",$B9+3*'Статистики на теста'!$B$17)</f>
        <v>11.12277530581917</v>
      </c>
    </row>
    <row r="10" spans="1:8" x14ac:dyDescent="0.25">
      <c r="A10" s="22">
        <f>IF(Input!B10="","",Input!A10)</f>
        <v>7</v>
      </c>
      <c r="B10" s="60">
        <f>IF(A10="","",Call!C10)</f>
        <v>11</v>
      </c>
      <c r="C10" s="59">
        <f>IF(A10="","",$B10-'Статистики на теста'!$B$17)</f>
        <v>9.625741564726944</v>
      </c>
      <c r="D10" s="59">
        <f>IF(A10="","",$B10+'Статистики на теста'!$B$17)</f>
        <v>12.374258435273056</v>
      </c>
      <c r="E10" s="12">
        <f>IF(A10="","",$B10-2*'Статистики на теста'!$B$17)</f>
        <v>8.2514831294538862</v>
      </c>
      <c r="F10" s="12">
        <f>IF(A10="","",$B10+2*'Статистики на теста'!$B$17)</f>
        <v>13.748516870546114</v>
      </c>
      <c r="G10" s="61">
        <f>IF(A10="","",$B10-3*'Статистики на теста'!$B$17)</f>
        <v>6.8772246941808302</v>
      </c>
      <c r="H10" s="61">
        <f>IF(A10="","",$B10+3*'Статистики на теста'!$B$17)</f>
        <v>15.12277530581917</v>
      </c>
    </row>
    <row r="11" spans="1:8" x14ac:dyDescent="0.25">
      <c r="A11" s="22">
        <f>IF(Input!B11="","",Input!A11)</f>
        <v>8</v>
      </c>
      <c r="B11" s="60">
        <f>IF(A11="","",Call!C11)</f>
        <v>7</v>
      </c>
      <c r="C11" s="59">
        <f>IF(A11="","",$B11-'Статистики на теста'!$B$17)</f>
        <v>5.6257415647269431</v>
      </c>
      <c r="D11" s="59">
        <f>IF(A11="","",$B11+'Статистики на теста'!$B$17)</f>
        <v>8.374258435273056</v>
      </c>
      <c r="E11" s="12">
        <f>IF(A11="","",$B11-2*'Статистики на теста'!$B$17)</f>
        <v>4.2514831294538862</v>
      </c>
      <c r="F11" s="12">
        <f>IF(A11="","",$B11+2*'Статистики на теста'!$B$17)</f>
        <v>9.7485168705461138</v>
      </c>
      <c r="G11" s="61">
        <f>IF(A11="","",$B11-3*'Статистики на теста'!$B$17)</f>
        <v>2.8772246941808302</v>
      </c>
      <c r="H11" s="61">
        <f>IF(A11="","",$B11+3*'Статистики на теста'!$B$17)</f>
        <v>11.12277530581917</v>
      </c>
    </row>
    <row r="12" spans="1:8" x14ac:dyDescent="0.25">
      <c r="A12" s="22">
        <f>IF(Input!B12="","",Input!A12)</f>
        <v>9</v>
      </c>
      <c r="B12" s="60">
        <f>IF(A12="","",Call!C12)</f>
        <v>8</v>
      </c>
      <c r="C12" s="59">
        <f>IF(A12="","",$B12-'Статистики на теста'!$B$17)</f>
        <v>6.6257415647269431</v>
      </c>
      <c r="D12" s="59">
        <f>IF(A12="","",$B12+'Статистики на теста'!$B$17)</f>
        <v>9.374258435273056</v>
      </c>
      <c r="E12" s="12">
        <f>IF(A12="","",$B12-2*'Статистики на теста'!$B$17)</f>
        <v>5.2514831294538862</v>
      </c>
      <c r="F12" s="12">
        <f>IF(A12="","",$B12+2*'Статистики на теста'!$B$17)</f>
        <v>10.748516870546114</v>
      </c>
      <c r="G12" s="61">
        <f>IF(A12="","",$B12-3*'Статистики на теста'!$B$17)</f>
        <v>3.8772246941808302</v>
      </c>
      <c r="H12" s="61">
        <f>IF(A12="","",$B12+3*'Статистики на теста'!$B$17)</f>
        <v>12.12277530581917</v>
      </c>
    </row>
    <row r="13" spans="1:8" x14ac:dyDescent="0.25">
      <c r="A13" s="22">
        <f>IF(Input!B13="","",Input!A13)</f>
        <v>10</v>
      </c>
      <c r="B13" s="60">
        <f>IF(A13="","",Call!C13)</f>
        <v>8</v>
      </c>
      <c r="C13" s="59">
        <f>IF(A13="","",$B13-'Статистики на теста'!$B$17)</f>
        <v>6.6257415647269431</v>
      </c>
      <c r="D13" s="59">
        <f>IF(A13="","",$B13+'Статистики на теста'!$B$17)</f>
        <v>9.374258435273056</v>
      </c>
      <c r="E13" s="12">
        <f>IF(A13="","",$B13-2*'Статистики на теста'!$B$17)</f>
        <v>5.2514831294538862</v>
      </c>
      <c r="F13" s="12">
        <f>IF(A13="","",$B13+2*'Статистики на теста'!$B$17)</f>
        <v>10.748516870546114</v>
      </c>
      <c r="G13" s="61">
        <f>IF(A13="","",$B13-3*'Статистики на теста'!$B$17)</f>
        <v>3.8772246941808302</v>
      </c>
      <c r="H13" s="61">
        <f>IF(A13="","",$B13+3*'Статистики на теста'!$B$17)</f>
        <v>12.12277530581917</v>
      </c>
    </row>
    <row r="14" spans="1:8" x14ac:dyDescent="0.25">
      <c r="A14" s="22">
        <f>IF(Input!B14="","",Input!A14)</f>
        <v>11</v>
      </c>
      <c r="B14" s="60">
        <f>IF(A14="","",Call!C14)</f>
        <v>11</v>
      </c>
      <c r="C14" s="59">
        <f>IF(A14="","",$B14-'Статистики на теста'!$B$17)</f>
        <v>9.625741564726944</v>
      </c>
      <c r="D14" s="59">
        <f>IF(A14="","",$B14+'Статистики на теста'!$B$17)</f>
        <v>12.374258435273056</v>
      </c>
      <c r="E14" s="12">
        <f>IF(A14="","",$B14-2*'Статистики на теста'!$B$17)</f>
        <v>8.2514831294538862</v>
      </c>
      <c r="F14" s="12">
        <f>IF(A14="","",$B14+2*'Статистики на теста'!$B$17)</f>
        <v>13.748516870546114</v>
      </c>
      <c r="G14" s="61">
        <f>IF(A14="","",$B14-3*'Статистики на теста'!$B$17)</f>
        <v>6.8772246941808302</v>
      </c>
      <c r="H14" s="61">
        <f>IF(A14="","",$B14+3*'Статистики на теста'!$B$17)</f>
        <v>15.12277530581917</v>
      </c>
    </row>
    <row r="15" spans="1:8" x14ac:dyDescent="0.25">
      <c r="A15" s="22">
        <f>IF(Input!B15="","",Input!A15)</f>
        <v>12</v>
      </c>
      <c r="B15" s="60">
        <f>IF(A15="","",Call!C15)</f>
        <v>9</v>
      </c>
      <c r="C15" s="59">
        <f>IF(A15="","",$B15-'Статистики на теста'!$B$17)</f>
        <v>7.6257415647269431</v>
      </c>
      <c r="D15" s="59">
        <f>IF(A15="","",$B15+'Статистики на теста'!$B$17)</f>
        <v>10.374258435273056</v>
      </c>
      <c r="E15" s="12">
        <f>IF(A15="","",$B15-2*'Статистики на теста'!$B$17)</f>
        <v>6.2514831294538862</v>
      </c>
      <c r="F15" s="12">
        <f>IF(A15="","",$B15+2*'Статистики на теста'!$B$17)</f>
        <v>11.748516870546114</v>
      </c>
      <c r="G15" s="61">
        <f>IF(A15="","",$B15-3*'Статистики на теста'!$B$17)</f>
        <v>4.8772246941808302</v>
      </c>
      <c r="H15" s="61">
        <f>IF(A15="","",$B15+3*'Статистики на теста'!$B$17)</f>
        <v>13.12277530581917</v>
      </c>
    </row>
    <row r="16" spans="1:8" x14ac:dyDescent="0.25">
      <c r="A16" s="22">
        <f>IF(Input!B16="","",Input!A16)</f>
        <v>13</v>
      </c>
      <c r="B16" s="60">
        <f>IF(A16="","",Call!C16)</f>
        <v>7</v>
      </c>
      <c r="C16" s="59">
        <f>IF(A16="","",$B16-'Статистики на теста'!$B$17)</f>
        <v>5.6257415647269431</v>
      </c>
      <c r="D16" s="59">
        <f>IF(A16="","",$B16+'Статистики на теста'!$B$17)</f>
        <v>8.374258435273056</v>
      </c>
      <c r="E16" s="12">
        <f>IF(A16="","",$B16-2*'Статистики на теста'!$B$17)</f>
        <v>4.2514831294538862</v>
      </c>
      <c r="F16" s="12">
        <f>IF(A16="","",$B16+2*'Статистики на теста'!$B$17)</f>
        <v>9.7485168705461138</v>
      </c>
      <c r="G16" s="61">
        <f>IF(A16="","",$B16-3*'Статистики на теста'!$B$17)</f>
        <v>2.8772246941808302</v>
      </c>
      <c r="H16" s="61">
        <f>IF(A16="","",$B16+3*'Статистики на теста'!$B$17)</f>
        <v>11.12277530581917</v>
      </c>
    </row>
    <row r="17" spans="1:8" x14ac:dyDescent="0.25">
      <c r="A17" s="22">
        <f>IF(Input!B17="","",Input!A17)</f>
        <v>14</v>
      </c>
      <c r="B17" s="60">
        <f>IF(A17="","",Call!C17)</f>
        <v>12</v>
      </c>
      <c r="C17" s="59">
        <f>IF(A17="","",$B17-'Статистики на теста'!$B$17)</f>
        <v>10.625741564726944</v>
      </c>
      <c r="D17" s="59">
        <f>IF(A17="","",$B17+'Статистики на теста'!$B$17)</f>
        <v>13.374258435273056</v>
      </c>
      <c r="E17" s="12">
        <f>IF(A17="","",$B17-2*'Статистики на теста'!$B$17)</f>
        <v>9.2514831294538862</v>
      </c>
      <c r="F17" s="12">
        <f>IF(A17="","",$B17+2*'Статистики на теста'!$B$17)</f>
        <v>14.748516870546114</v>
      </c>
      <c r="G17" s="61">
        <f>IF(A17="","",$B17-3*'Статистики на теста'!$B$17)</f>
        <v>7.8772246941808302</v>
      </c>
      <c r="H17" s="61">
        <f>IF(A17="","",$B17+3*'Статистики на теста'!$B$17)</f>
        <v>16.122775305819168</v>
      </c>
    </row>
    <row r="18" spans="1:8" x14ac:dyDescent="0.25">
      <c r="A18" s="22">
        <f>IF(Input!B18="","",Input!A18)</f>
        <v>15</v>
      </c>
      <c r="B18" s="60">
        <f>IF(A18="","",Call!C18)</f>
        <v>10</v>
      </c>
      <c r="C18" s="59">
        <f>IF(A18="","",$B18-'Статистики на теста'!$B$17)</f>
        <v>8.625741564726944</v>
      </c>
      <c r="D18" s="59">
        <f>IF(A18="","",$B18+'Статистики на теста'!$B$17)</f>
        <v>11.374258435273056</v>
      </c>
      <c r="E18" s="12">
        <f>IF(A18="","",$B18-2*'Статистики на теста'!$B$17)</f>
        <v>7.2514831294538862</v>
      </c>
      <c r="F18" s="12">
        <f>IF(A18="","",$B18+2*'Статистики на теста'!$B$17)</f>
        <v>12.748516870546114</v>
      </c>
      <c r="G18" s="61">
        <f>IF(A18="","",$B18-3*'Статистики на теста'!$B$17)</f>
        <v>5.8772246941808302</v>
      </c>
      <c r="H18" s="61">
        <f>IF(A18="","",$B18+3*'Статистики на теста'!$B$17)</f>
        <v>14.12277530581917</v>
      </c>
    </row>
    <row r="19" spans="1:8" x14ac:dyDescent="0.25">
      <c r="A19" s="22">
        <f>IF(Input!B19="","",Input!A19)</f>
        <v>16</v>
      </c>
      <c r="B19" s="60">
        <f>IF(A19="","",Call!C19)</f>
        <v>10</v>
      </c>
      <c r="C19" s="59">
        <f>IF(A19="","",$B19-'Статистики на теста'!$B$17)</f>
        <v>8.625741564726944</v>
      </c>
      <c r="D19" s="59">
        <f>IF(A19="","",$B19+'Статистики на теста'!$B$17)</f>
        <v>11.374258435273056</v>
      </c>
      <c r="E19" s="12">
        <f>IF(A19="","",$B19-2*'Статистики на теста'!$B$17)</f>
        <v>7.2514831294538862</v>
      </c>
      <c r="F19" s="12">
        <f>IF(A19="","",$B19+2*'Статистики на теста'!$B$17)</f>
        <v>12.748516870546114</v>
      </c>
      <c r="G19" s="61">
        <f>IF(A19="","",$B19-3*'Статистики на теста'!$B$17)</f>
        <v>5.8772246941808302</v>
      </c>
      <c r="H19" s="61">
        <f>IF(A19="","",$B19+3*'Статистики на теста'!$B$17)</f>
        <v>14.12277530581917</v>
      </c>
    </row>
    <row r="20" spans="1:8" x14ac:dyDescent="0.25">
      <c r="A20" s="22">
        <f>IF(Input!B20="","",Input!A20)</f>
        <v>17</v>
      </c>
      <c r="B20" s="60">
        <f>IF(A20="","",Call!C20)</f>
        <v>8</v>
      </c>
      <c r="C20" s="59">
        <f>IF(A20="","",$B20-'Статистики на теста'!$B$17)</f>
        <v>6.6257415647269431</v>
      </c>
      <c r="D20" s="59">
        <f>IF(A20="","",$B20+'Статистики на теста'!$B$17)</f>
        <v>9.374258435273056</v>
      </c>
      <c r="E20" s="12">
        <f>IF(A20="","",$B20-2*'Статистики на теста'!$B$17)</f>
        <v>5.2514831294538862</v>
      </c>
      <c r="F20" s="12">
        <f>IF(A20="","",$B20+2*'Статистики на теста'!$B$17)</f>
        <v>10.748516870546114</v>
      </c>
      <c r="G20" s="61">
        <f>IF(A20="","",$B20-3*'Статистики на теста'!$B$17)</f>
        <v>3.8772246941808302</v>
      </c>
      <c r="H20" s="61">
        <f>IF(A20="","",$B20+3*'Статистики на теста'!$B$17)</f>
        <v>12.12277530581917</v>
      </c>
    </row>
    <row r="21" spans="1:8" x14ac:dyDescent="0.25">
      <c r="A21" s="22">
        <f>IF(Input!B21="","",Input!A21)</f>
        <v>18</v>
      </c>
      <c r="B21" s="60">
        <f>IF(A21="","",Call!C21)</f>
        <v>10</v>
      </c>
      <c r="C21" s="59">
        <f>IF(A21="","",$B21-'Статистики на теста'!$B$17)</f>
        <v>8.625741564726944</v>
      </c>
      <c r="D21" s="59">
        <f>IF(A21="","",$B21+'Статистики на теста'!$B$17)</f>
        <v>11.374258435273056</v>
      </c>
      <c r="E21" s="12">
        <f>IF(A21="","",$B21-2*'Статистики на теста'!$B$17)</f>
        <v>7.2514831294538862</v>
      </c>
      <c r="F21" s="12">
        <f>IF(A21="","",$B21+2*'Статистики на теста'!$B$17)</f>
        <v>12.748516870546114</v>
      </c>
      <c r="G21" s="61">
        <f>IF(A21="","",$B21-3*'Статистики на теста'!$B$17)</f>
        <v>5.8772246941808302</v>
      </c>
      <c r="H21" s="61">
        <f>IF(A21="","",$B21+3*'Статистики на теста'!$B$17)</f>
        <v>14.12277530581917</v>
      </c>
    </row>
    <row r="22" spans="1:8" x14ac:dyDescent="0.25">
      <c r="A22" s="22">
        <f>IF(Input!B22="","",Input!A22)</f>
        <v>19</v>
      </c>
      <c r="B22" s="60">
        <f>IF(A22="","",Call!C22)</f>
        <v>10</v>
      </c>
      <c r="C22" s="59">
        <f>IF(A22="","",$B22-'Статистики на теста'!$B$17)</f>
        <v>8.625741564726944</v>
      </c>
      <c r="D22" s="59">
        <f>IF(A22="","",$B22+'Статистики на теста'!$B$17)</f>
        <v>11.374258435273056</v>
      </c>
      <c r="E22" s="12">
        <f>IF(A22="","",$B22-2*'Статистики на теста'!$B$17)</f>
        <v>7.2514831294538862</v>
      </c>
      <c r="F22" s="12">
        <f>IF(A22="","",$B22+2*'Статистики на теста'!$B$17)</f>
        <v>12.748516870546114</v>
      </c>
      <c r="G22" s="61">
        <f>IF(A22="","",$B22-3*'Статистики на теста'!$B$17)</f>
        <v>5.8772246941808302</v>
      </c>
      <c r="H22" s="61">
        <f>IF(A22="","",$B22+3*'Статистики на теста'!$B$17)</f>
        <v>14.12277530581917</v>
      </c>
    </row>
    <row r="23" spans="1:8" x14ac:dyDescent="0.25">
      <c r="A23" s="22">
        <f>IF(Input!B23="","",Input!A23)</f>
        <v>20</v>
      </c>
      <c r="B23" s="60">
        <f>IF(A23="","",Call!C23)</f>
        <v>11</v>
      </c>
      <c r="C23" s="59">
        <f>IF(A23="","",$B23-'Статистики на теста'!$B$17)</f>
        <v>9.625741564726944</v>
      </c>
      <c r="D23" s="59">
        <f>IF(A23="","",$B23+'Статистики на теста'!$B$17)</f>
        <v>12.374258435273056</v>
      </c>
      <c r="E23" s="12">
        <f>IF(A23="","",$B23-2*'Статистики на теста'!$B$17)</f>
        <v>8.2514831294538862</v>
      </c>
      <c r="F23" s="12">
        <f>IF(A23="","",$B23+2*'Статистики на теста'!$B$17)</f>
        <v>13.748516870546114</v>
      </c>
      <c r="G23" s="61">
        <f>IF(A23="","",$B23-3*'Статистики на теста'!$B$17)</f>
        <v>6.8772246941808302</v>
      </c>
      <c r="H23" s="61">
        <f>IF(A23="","",$B23+3*'Статистики на теста'!$B$17)</f>
        <v>15.12277530581917</v>
      </c>
    </row>
    <row r="24" spans="1:8" x14ac:dyDescent="0.25">
      <c r="A24" s="22">
        <f>IF(Input!B24="","",Input!A24)</f>
        <v>21</v>
      </c>
      <c r="B24" s="60">
        <f>IF(A24="","",Call!C24)</f>
        <v>9</v>
      </c>
      <c r="C24" s="59">
        <f>IF(A24="","",$B24-'Статистики на теста'!$B$17)</f>
        <v>7.6257415647269431</v>
      </c>
      <c r="D24" s="59">
        <f>IF(A24="","",$B24+'Статистики на теста'!$B$17)</f>
        <v>10.374258435273056</v>
      </c>
      <c r="E24" s="12">
        <f>IF(A24="","",$B24-2*'Статистики на теста'!$B$17)</f>
        <v>6.2514831294538862</v>
      </c>
      <c r="F24" s="12">
        <f>IF(A24="","",$B24+2*'Статистики на теста'!$B$17)</f>
        <v>11.748516870546114</v>
      </c>
      <c r="G24" s="61">
        <f>IF(A24="","",$B24-3*'Статистики на теста'!$B$17)</f>
        <v>4.8772246941808302</v>
      </c>
      <c r="H24" s="61">
        <f>IF(A24="","",$B24+3*'Статистики на теста'!$B$17)</f>
        <v>13.12277530581917</v>
      </c>
    </row>
    <row r="25" spans="1:8" x14ac:dyDescent="0.25">
      <c r="A25" s="22">
        <f>IF(Input!B25="","",Input!A25)</f>
        <v>22</v>
      </c>
      <c r="B25" s="60">
        <f>IF(A25="","",Call!C25)</f>
        <v>10</v>
      </c>
      <c r="C25" s="59">
        <f>IF(A25="","",$B25-'Статистики на теста'!$B$17)</f>
        <v>8.625741564726944</v>
      </c>
      <c r="D25" s="59">
        <f>IF(A25="","",$B25+'Статистики на теста'!$B$17)</f>
        <v>11.374258435273056</v>
      </c>
      <c r="E25" s="12">
        <f>IF(A25="","",$B25-2*'Статистики на теста'!$B$17)</f>
        <v>7.2514831294538862</v>
      </c>
      <c r="F25" s="12">
        <f>IF(A25="","",$B25+2*'Статистики на теста'!$B$17)</f>
        <v>12.748516870546114</v>
      </c>
      <c r="G25" s="61">
        <f>IF(A25="","",$B25-3*'Статистики на теста'!$B$17)</f>
        <v>5.8772246941808302</v>
      </c>
      <c r="H25" s="61">
        <f>IF(A25="","",$B25+3*'Статистики на теста'!$B$17)</f>
        <v>14.12277530581917</v>
      </c>
    </row>
    <row r="26" spans="1:8" x14ac:dyDescent="0.25">
      <c r="A26" s="22">
        <f>IF(Input!B26="","",Input!A26)</f>
        <v>23</v>
      </c>
      <c r="B26" s="60">
        <f>IF(A26="","",Call!C26)</f>
        <v>9</v>
      </c>
      <c r="C26" s="59">
        <f>IF(A26="","",$B26-'Статистики на теста'!$B$17)</f>
        <v>7.6257415647269431</v>
      </c>
      <c r="D26" s="59">
        <f>IF(A26="","",$B26+'Статистики на теста'!$B$17)</f>
        <v>10.374258435273056</v>
      </c>
      <c r="E26" s="12">
        <f>IF(A26="","",$B26-2*'Статистики на теста'!$B$17)</f>
        <v>6.2514831294538862</v>
      </c>
      <c r="F26" s="12">
        <f>IF(A26="","",$B26+2*'Статистики на теста'!$B$17)</f>
        <v>11.748516870546114</v>
      </c>
      <c r="G26" s="61">
        <f>IF(A26="","",$B26-3*'Статистики на теста'!$B$17)</f>
        <v>4.8772246941808302</v>
      </c>
      <c r="H26" s="61">
        <f>IF(A26="","",$B26+3*'Статистики на теста'!$B$17)</f>
        <v>13.12277530581917</v>
      </c>
    </row>
    <row r="27" spans="1:8" x14ac:dyDescent="0.25">
      <c r="A27" s="22">
        <f>IF(Input!B27="","",Input!A27)</f>
        <v>24</v>
      </c>
      <c r="B27" s="60">
        <f>IF(A27="","",Call!C27)</f>
        <v>11</v>
      </c>
      <c r="C27" s="59">
        <f>IF(A27="","",$B27-'Статистики на теста'!$B$17)</f>
        <v>9.625741564726944</v>
      </c>
      <c r="D27" s="59">
        <f>IF(A27="","",$B27+'Статистики на теста'!$B$17)</f>
        <v>12.374258435273056</v>
      </c>
      <c r="E27" s="12">
        <f>IF(A27="","",$B27-2*'Статистики на теста'!$B$17)</f>
        <v>8.2514831294538862</v>
      </c>
      <c r="F27" s="12">
        <f>IF(A27="","",$B27+2*'Статистики на теста'!$B$17)</f>
        <v>13.748516870546114</v>
      </c>
      <c r="G27" s="61">
        <f>IF(A27="","",$B27-3*'Статистики на теста'!$B$17)</f>
        <v>6.8772246941808302</v>
      </c>
      <c r="H27" s="61">
        <f>IF(A27="","",$B27+3*'Статистики на теста'!$B$17)</f>
        <v>15.12277530581917</v>
      </c>
    </row>
    <row r="28" spans="1:8" x14ac:dyDescent="0.25">
      <c r="A28" s="22">
        <f>IF(Input!B28="","",Input!A28)</f>
        <v>25</v>
      </c>
      <c r="B28" s="60">
        <f>IF(A28="","",Call!C28)</f>
        <v>11</v>
      </c>
      <c r="C28" s="59">
        <f>IF(A28="","",$B28-'Статистики на теста'!$B$17)</f>
        <v>9.625741564726944</v>
      </c>
      <c r="D28" s="59">
        <f>IF(A28="","",$B28+'Статистики на теста'!$B$17)</f>
        <v>12.374258435273056</v>
      </c>
      <c r="E28" s="12">
        <f>IF(A28="","",$B28-2*'Статистики на теста'!$B$17)</f>
        <v>8.2514831294538862</v>
      </c>
      <c r="F28" s="12">
        <f>IF(A28="","",$B28+2*'Статистики на теста'!$B$17)</f>
        <v>13.748516870546114</v>
      </c>
      <c r="G28" s="61">
        <f>IF(A28="","",$B28-3*'Статистики на теста'!$B$17)</f>
        <v>6.8772246941808302</v>
      </c>
      <c r="H28" s="61">
        <f>IF(A28="","",$B28+3*'Статистики на теста'!$B$17)</f>
        <v>15.12277530581917</v>
      </c>
    </row>
    <row r="29" spans="1:8" x14ac:dyDescent="0.25">
      <c r="A29" s="22">
        <f>IF(Input!B29="","",Input!A29)</f>
        <v>26</v>
      </c>
      <c r="B29" s="60">
        <f>IF(A29="","",Call!C29)</f>
        <v>8</v>
      </c>
      <c r="C29" s="59">
        <f>IF(A29="","",$B29-'Статистики на теста'!$B$17)</f>
        <v>6.6257415647269431</v>
      </c>
      <c r="D29" s="59">
        <f>IF(A29="","",$B29+'Статистики на теста'!$B$17)</f>
        <v>9.374258435273056</v>
      </c>
      <c r="E29" s="12">
        <f>IF(A29="","",$B29-2*'Статистики на теста'!$B$17)</f>
        <v>5.2514831294538862</v>
      </c>
      <c r="F29" s="12">
        <f>IF(A29="","",$B29+2*'Статистики на теста'!$B$17)</f>
        <v>10.748516870546114</v>
      </c>
      <c r="G29" s="61">
        <f>IF(A29="","",$B29-3*'Статистики на теста'!$B$17)</f>
        <v>3.8772246941808302</v>
      </c>
      <c r="H29" s="61">
        <f>IF(A29="","",$B29+3*'Статистики на теста'!$B$17)</f>
        <v>12.12277530581917</v>
      </c>
    </row>
    <row r="30" spans="1:8" x14ac:dyDescent="0.25">
      <c r="A30" s="22">
        <f>IF(Input!B30="","",Input!A30)</f>
        <v>27</v>
      </c>
      <c r="B30" s="60">
        <f>IF(A30="","",Call!C30)</f>
        <v>10</v>
      </c>
      <c r="C30" s="59">
        <f>IF(A30="","",$B30-'Статистики на теста'!$B$17)</f>
        <v>8.625741564726944</v>
      </c>
      <c r="D30" s="59">
        <f>IF(A30="","",$B30+'Статистики на теста'!$B$17)</f>
        <v>11.374258435273056</v>
      </c>
      <c r="E30" s="12">
        <f>IF(A30="","",$B30-2*'Статистики на теста'!$B$17)</f>
        <v>7.2514831294538862</v>
      </c>
      <c r="F30" s="12">
        <f>IF(A30="","",$B30+2*'Статистики на теста'!$B$17)</f>
        <v>12.748516870546114</v>
      </c>
      <c r="G30" s="61">
        <f>IF(A30="","",$B30-3*'Статистики на теста'!$B$17)</f>
        <v>5.8772246941808302</v>
      </c>
      <c r="H30" s="61">
        <f>IF(A30="","",$B30+3*'Статистики на теста'!$B$17)</f>
        <v>14.12277530581917</v>
      </c>
    </row>
    <row r="31" spans="1:8" x14ac:dyDescent="0.25">
      <c r="A31" s="22">
        <f>IF(Input!B31="","",Input!A31)</f>
        <v>28</v>
      </c>
      <c r="B31" s="60">
        <f>IF(A31="","",Call!C31)</f>
        <v>10</v>
      </c>
      <c r="C31" s="59">
        <f>IF(A31="","",$B31-'Статистики на теста'!$B$17)</f>
        <v>8.625741564726944</v>
      </c>
      <c r="D31" s="59">
        <f>IF(A31="","",$B31+'Статистики на теста'!$B$17)</f>
        <v>11.374258435273056</v>
      </c>
      <c r="E31" s="12">
        <f>IF(A31="","",$B31-2*'Статистики на теста'!$B$17)</f>
        <v>7.2514831294538862</v>
      </c>
      <c r="F31" s="12">
        <f>IF(A31="","",$B31+2*'Статистики на теста'!$B$17)</f>
        <v>12.748516870546114</v>
      </c>
      <c r="G31" s="61">
        <f>IF(A31="","",$B31-3*'Статистики на теста'!$B$17)</f>
        <v>5.8772246941808302</v>
      </c>
      <c r="H31" s="61">
        <f>IF(A31="","",$B31+3*'Статистики на теста'!$B$17)</f>
        <v>14.12277530581917</v>
      </c>
    </row>
    <row r="32" spans="1:8" x14ac:dyDescent="0.25">
      <c r="A32" s="22">
        <f>IF(Input!B32="","",Input!A32)</f>
        <v>29</v>
      </c>
      <c r="B32" s="60">
        <f>IF(A32="","",Call!C32)</f>
        <v>11</v>
      </c>
      <c r="C32" s="59">
        <f>IF(A32="","",$B32-'Статистики на теста'!$B$17)</f>
        <v>9.625741564726944</v>
      </c>
      <c r="D32" s="59">
        <f>IF(A32="","",$B32+'Статистики на теста'!$B$17)</f>
        <v>12.374258435273056</v>
      </c>
      <c r="E32" s="12">
        <f>IF(A32="","",$B32-2*'Статистики на теста'!$B$17)</f>
        <v>8.2514831294538862</v>
      </c>
      <c r="F32" s="12">
        <f>IF(A32="","",$B32+2*'Статистики на теста'!$B$17)</f>
        <v>13.748516870546114</v>
      </c>
      <c r="G32" s="61">
        <f>IF(A32="","",$B32-3*'Статистики на теста'!$B$17)</f>
        <v>6.8772246941808302</v>
      </c>
      <c r="H32" s="61">
        <f>IF(A32="","",$B32+3*'Статистики на теста'!$B$17)</f>
        <v>15.12277530581917</v>
      </c>
    </row>
    <row r="33" spans="1:8" x14ac:dyDescent="0.25">
      <c r="A33" s="22">
        <f>IF(Input!B33="","",Input!A33)</f>
        <v>30</v>
      </c>
      <c r="B33" s="60">
        <f>IF(A33="","",Call!C33)</f>
        <v>10</v>
      </c>
      <c r="C33" s="59">
        <f>IF(A33="","",$B33-'Статистики на теста'!$B$17)</f>
        <v>8.625741564726944</v>
      </c>
      <c r="D33" s="59">
        <f>IF(A33="","",$B33+'Статистики на теста'!$B$17)</f>
        <v>11.374258435273056</v>
      </c>
      <c r="E33" s="12">
        <f>IF(A33="","",$B33-2*'Статистики на теста'!$B$17)</f>
        <v>7.2514831294538862</v>
      </c>
      <c r="F33" s="12">
        <f>IF(A33="","",$B33+2*'Статистики на теста'!$B$17)</f>
        <v>12.748516870546114</v>
      </c>
      <c r="G33" s="61">
        <f>IF(A33="","",$B33-3*'Статистики на теста'!$B$17)</f>
        <v>5.8772246941808302</v>
      </c>
      <c r="H33" s="61">
        <f>IF(A33="","",$B33+3*'Статистики на теста'!$B$17)</f>
        <v>14.12277530581917</v>
      </c>
    </row>
    <row r="34" spans="1:8" x14ac:dyDescent="0.25">
      <c r="A34" s="22" t="str">
        <f>IF(Input!B34="","",Input!A34)</f>
        <v/>
      </c>
      <c r="B34" s="60" t="str">
        <f>IF(A34="","",Call!C34)</f>
        <v/>
      </c>
      <c r="C34" s="59" t="str">
        <f>IF(A34="","",$B34-'Статистики на теста'!$B$17)</f>
        <v/>
      </c>
      <c r="D34" s="59" t="str">
        <f>IF(A34="","",$B34+'Статистики на теста'!$B$17)</f>
        <v/>
      </c>
      <c r="E34" s="12" t="str">
        <f>IF(A34="","",$B34-2*'Статистики на теста'!$B$17)</f>
        <v/>
      </c>
      <c r="F34" s="12" t="str">
        <f>IF(A34="","",$B34+2*'Статистики на теста'!$B$17)</f>
        <v/>
      </c>
      <c r="G34" s="61" t="str">
        <f>IF(A34="","",$B34-3*'Статистики на теста'!$B$17)</f>
        <v/>
      </c>
      <c r="H34" s="61" t="str">
        <f>IF(A34="","",$B34+3*'Статистики на теста'!$B$17)</f>
        <v/>
      </c>
    </row>
    <row r="35" spans="1:8" x14ac:dyDescent="0.25">
      <c r="A35" s="22" t="str">
        <f>IF(Input!B35="","",Input!A35)</f>
        <v/>
      </c>
      <c r="B35" s="60" t="str">
        <f>IF(A35="","",Call!C35)</f>
        <v/>
      </c>
      <c r="C35" s="59" t="str">
        <f>IF(A35="","",$B35-'Статистики на теста'!$B$17)</f>
        <v/>
      </c>
      <c r="D35" s="59" t="str">
        <f>IF(A35="","",$B35+'Статистики на теста'!$B$17)</f>
        <v/>
      </c>
      <c r="E35" s="12" t="str">
        <f>IF(A35="","",$B35-2*'Статистики на теста'!$B$17)</f>
        <v/>
      </c>
      <c r="F35" s="12" t="str">
        <f>IF(A35="","",$B35+2*'Статистики на теста'!$B$17)</f>
        <v/>
      </c>
      <c r="G35" s="61" t="str">
        <f>IF(A35="","",$B35-3*'Статистики на теста'!$B$17)</f>
        <v/>
      </c>
      <c r="H35" s="61" t="str">
        <f>IF(A35="","",$B35+3*'Статистики на теста'!$B$17)</f>
        <v/>
      </c>
    </row>
    <row r="36" spans="1:8" x14ac:dyDescent="0.25">
      <c r="A36" s="22" t="str">
        <f>IF(Input!B36="","",Input!A36)</f>
        <v/>
      </c>
      <c r="B36" s="60" t="str">
        <f>IF(A36="","",Call!C36)</f>
        <v/>
      </c>
      <c r="C36" s="59" t="str">
        <f>IF(A36="","",$B36-'Статистики на теста'!$B$17)</f>
        <v/>
      </c>
      <c r="D36" s="59" t="str">
        <f>IF(A36="","",$B36+'Статистики на теста'!$B$17)</f>
        <v/>
      </c>
      <c r="E36" s="12" t="str">
        <f>IF(A36="","",$B36-2*'Статистики на теста'!$B$17)</f>
        <v/>
      </c>
      <c r="F36" s="12" t="str">
        <f>IF(A36="","",$B36+2*'Статистики на теста'!$B$17)</f>
        <v/>
      </c>
      <c r="G36" s="61" t="str">
        <f>IF(A36="","",$B36-3*'Статистики на теста'!$B$17)</f>
        <v/>
      </c>
      <c r="H36" s="61" t="str">
        <f>IF(A36="","",$B36+3*'Статистики на теста'!$B$17)</f>
        <v/>
      </c>
    </row>
    <row r="37" spans="1:8" x14ac:dyDescent="0.25">
      <c r="A37" s="22" t="str">
        <f>IF(Input!B37="","",Input!A37)</f>
        <v/>
      </c>
      <c r="B37" s="60" t="str">
        <f>IF(A37="","",Call!C37)</f>
        <v/>
      </c>
      <c r="C37" s="59" t="str">
        <f>IF(A37="","",$B37-'Статистики на теста'!$B$17)</f>
        <v/>
      </c>
      <c r="D37" s="59" t="str">
        <f>IF(A37="","",$B37+'Статистики на теста'!$B$17)</f>
        <v/>
      </c>
      <c r="E37" s="12" t="str">
        <f>IF(A37="","",$B37-2*'Статистики на теста'!$B$17)</f>
        <v/>
      </c>
      <c r="F37" s="12" t="str">
        <f>IF(A37="","",$B37+2*'Статистики на теста'!$B$17)</f>
        <v/>
      </c>
      <c r="G37" s="61" t="str">
        <f>IF(A37="","",$B37-3*'Статистики на теста'!$B$17)</f>
        <v/>
      </c>
      <c r="H37" s="61" t="str">
        <f>IF(A37="","",$B37+3*'Статистики на теста'!$B$17)</f>
        <v/>
      </c>
    </row>
    <row r="38" spans="1:8" x14ac:dyDescent="0.25">
      <c r="A38" s="22" t="str">
        <f>IF(Input!B38="","",Input!A38)</f>
        <v/>
      </c>
      <c r="B38" s="60" t="str">
        <f>IF(A38="","",Call!C38)</f>
        <v/>
      </c>
      <c r="C38" s="59" t="str">
        <f>IF(A38="","",$B38-'Статистики на теста'!$B$17)</f>
        <v/>
      </c>
      <c r="D38" s="59" t="str">
        <f>IF(A38="","",$B38+'Статистики на теста'!$B$17)</f>
        <v/>
      </c>
      <c r="E38" s="12" t="str">
        <f>IF(A38="","",$B38-2*'Статистики на теста'!$B$17)</f>
        <v/>
      </c>
      <c r="F38" s="12" t="str">
        <f>IF(A38="","",$B38+2*'Статистики на теста'!$B$17)</f>
        <v/>
      </c>
      <c r="G38" s="61" t="str">
        <f>IF(A38="","",$B38-3*'Статистики на теста'!$B$17)</f>
        <v/>
      </c>
      <c r="H38" s="61" t="str">
        <f>IF(A38="","",$B38+3*'Статистики на теста'!$B$17)</f>
        <v/>
      </c>
    </row>
    <row r="39" spans="1:8" x14ac:dyDescent="0.25">
      <c r="A39" s="22" t="str">
        <f>IF(Input!B39="","",Input!A39)</f>
        <v/>
      </c>
      <c r="B39" s="60" t="str">
        <f>IF(A39="","",Call!C39)</f>
        <v/>
      </c>
      <c r="C39" s="59" t="str">
        <f>IF(A39="","",$B39-'Статистики на теста'!$B$17)</f>
        <v/>
      </c>
      <c r="D39" s="59" t="str">
        <f>IF(A39="","",$B39+'Статистики на теста'!$B$17)</f>
        <v/>
      </c>
      <c r="E39" s="12" t="str">
        <f>IF(A39="","",$B39-2*'Статистики на теста'!$B$17)</f>
        <v/>
      </c>
      <c r="F39" s="12" t="str">
        <f>IF(A39="","",$B39+2*'Статистики на теста'!$B$17)</f>
        <v/>
      </c>
      <c r="G39" s="61" t="str">
        <f>IF(A39="","",$B39-3*'Статистики на теста'!$B$17)</f>
        <v/>
      </c>
      <c r="H39" s="61" t="str">
        <f>IF(A39="","",$B39+3*'Статистики на теста'!$B$17)</f>
        <v/>
      </c>
    </row>
    <row r="40" spans="1:8" x14ac:dyDescent="0.25">
      <c r="A40" s="22" t="str">
        <f>IF(Input!B40="","",Input!A40)</f>
        <v/>
      </c>
      <c r="B40" s="60" t="str">
        <f>IF(A40="","",Call!C40)</f>
        <v/>
      </c>
      <c r="C40" s="59" t="str">
        <f>IF(A40="","",$B40-'Статистики на теста'!$B$17)</f>
        <v/>
      </c>
      <c r="D40" s="59" t="str">
        <f>IF(A40="","",$B40+'Статистики на теста'!$B$17)</f>
        <v/>
      </c>
      <c r="E40" s="12" t="str">
        <f>IF(A40="","",$B40-2*'Статистики на теста'!$B$17)</f>
        <v/>
      </c>
      <c r="F40" s="12" t="str">
        <f>IF(A40="","",$B40+2*'Статистики на теста'!$B$17)</f>
        <v/>
      </c>
      <c r="G40" s="61" t="str">
        <f>IF(A40="","",$B40-3*'Статистики на теста'!$B$17)</f>
        <v/>
      </c>
      <c r="H40" s="61" t="str">
        <f>IF(A40="","",$B40+3*'Статистики на теста'!$B$17)</f>
        <v/>
      </c>
    </row>
    <row r="41" spans="1:8" x14ac:dyDescent="0.25">
      <c r="A41" s="22" t="str">
        <f>IF(Input!B41="","",Input!A41)</f>
        <v/>
      </c>
      <c r="B41" s="60" t="str">
        <f>IF(A41="","",Call!C41)</f>
        <v/>
      </c>
      <c r="C41" s="59" t="str">
        <f>IF(A41="","",$B41-'Статистики на теста'!$B$17)</f>
        <v/>
      </c>
      <c r="D41" s="59" t="str">
        <f>IF(A41="","",$B41+'Статистики на теста'!$B$17)</f>
        <v/>
      </c>
      <c r="E41" s="12" t="str">
        <f>IF(A41="","",$B41-2*'Статистики на теста'!$B$17)</f>
        <v/>
      </c>
      <c r="F41" s="12" t="str">
        <f>IF(A41="","",$B41+2*'Статистики на теста'!$B$17)</f>
        <v/>
      </c>
      <c r="G41" s="61" t="str">
        <f>IF(A41="","",$B41-3*'Статистики на теста'!$B$17)</f>
        <v/>
      </c>
      <c r="H41" s="61" t="str">
        <f>IF(A41="","",$B41+3*'Статистики на теста'!$B$17)</f>
        <v/>
      </c>
    </row>
    <row r="42" spans="1:8" x14ac:dyDescent="0.25">
      <c r="A42" s="22" t="str">
        <f>IF(Input!B42="","",Input!A42)</f>
        <v/>
      </c>
      <c r="B42" s="60" t="str">
        <f>IF(A42="","",Call!C42)</f>
        <v/>
      </c>
      <c r="C42" s="59" t="str">
        <f>IF(A42="","",$B42-'Статистики на теста'!$B$17)</f>
        <v/>
      </c>
      <c r="D42" s="59" t="str">
        <f>IF(A42="","",$B42+'Статистики на теста'!$B$17)</f>
        <v/>
      </c>
      <c r="E42" s="12" t="str">
        <f>IF(A42="","",$B42-2*'Статистики на теста'!$B$17)</f>
        <v/>
      </c>
      <c r="F42" s="12" t="str">
        <f>IF(A42="","",$B42+2*'Статистики на теста'!$B$17)</f>
        <v/>
      </c>
      <c r="G42" s="61" t="str">
        <f>IF(A42="","",$B42-3*'Статистики на теста'!$B$17)</f>
        <v/>
      </c>
      <c r="H42" s="61" t="str">
        <f>IF(A42="","",$B42+3*'Статистики на теста'!$B$17)</f>
        <v/>
      </c>
    </row>
    <row r="43" spans="1:8" x14ac:dyDescent="0.25">
      <c r="A43" s="22" t="str">
        <f>IF(Input!B43="","",Input!A43)</f>
        <v/>
      </c>
      <c r="B43" s="60" t="str">
        <f>IF(A43="","",Call!C43)</f>
        <v/>
      </c>
      <c r="C43" s="59" t="str">
        <f>IF(A43="","",$B43-'Статистики на теста'!$B$17)</f>
        <v/>
      </c>
      <c r="D43" s="59" t="str">
        <f>IF(A43="","",$B43+'Статистики на теста'!$B$17)</f>
        <v/>
      </c>
      <c r="E43" s="12" t="str">
        <f>IF(A43="","",$B43-2*'Статистики на теста'!$B$17)</f>
        <v/>
      </c>
      <c r="F43" s="12" t="str">
        <f>IF(A43="","",$B43+2*'Статистики на теста'!$B$17)</f>
        <v/>
      </c>
      <c r="G43" s="61" t="str">
        <f>IF(A43="","",$B43-3*'Статистики на теста'!$B$17)</f>
        <v/>
      </c>
      <c r="H43" s="61" t="str">
        <f>IF(A43="","",$B43+3*'Статистики на теста'!$B$17)</f>
        <v/>
      </c>
    </row>
    <row r="44" spans="1:8" x14ac:dyDescent="0.25">
      <c r="A44" s="22" t="str">
        <f>IF(Input!B44="","",Input!A44)</f>
        <v/>
      </c>
      <c r="B44" s="60" t="str">
        <f>IF(A44="","",Call!C44)</f>
        <v/>
      </c>
      <c r="C44" s="59" t="str">
        <f>IF(A44="","",$B44-'Статистики на теста'!$B$17)</f>
        <v/>
      </c>
      <c r="D44" s="59" t="str">
        <f>IF(A44="","",$B44+'Статистики на теста'!$B$17)</f>
        <v/>
      </c>
      <c r="E44" s="12" t="str">
        <f>IF(A44="","",$B44-2*'Статистики на теста'!$B$17)</f>
        <v/>
      </c>
      <c r="F44" s="12" t="str">
        <f>IF(A44="","",$B44+2*'Статистики на теста'!$B$17)</f>
        <v/>
      </c>
      <c r="G44" s="61" t="str">
        <f>IF(A44="","",$B44-3*'Статистики на теста'!$B$17)</f>
        <v/>
      </c>
      <c r="H44" s="61" t="str">
        <f>IF(A44="","",$B44+3*'Статистики на теста'!$B$17)</f>
        <v/>
      </c>
    </row>
    <row r="45" spans="1:8" x14ac:dyDescent="0.25">
      <c r="A45" s="22" t="str">
        <f>IF(Input!B45="","",Input!A45)</f>
        <v/>
      </c>
      <c r="B45" s="60" t="str">
        <f>IF(A45="","",Call!C45)</f>
        <v/>
      </c>
      <c r="C45" s="59" t="str">
        <f>IF(A45="","",$B45-'Статистики на теста'!$B$17)</f>
        <v/>
      </c>
      <c r="D45" s="59" t="str">
        <f>IF(A45="","",$B45+'Статистики на теста'!$B$17)</f>
        <v/>
      </c>
      <c r="E45" s="12" t="str">
        <f>IF(A45="","",$B45-2*'Статистики на теста'!$B$17)</f>
        <v/>
      </c>
      <c r="F45" s="12" t="str">
        <f>IF(A45="","",$B45+2*'Статистики на теста'!$B$17)</f>
        <v/>
      </c>
      <c r="G45" s="61" t="str">
        <f>IF(A45="","",$B45-3*'Статистики на теста'!$B$17)</f>
        <v/>
      </c>
      <c r="H45" s="61" t="str">
        <f>IF(A45="","",$B45+3*'Статистики на теста'!$B$17)</f>
        <v/>
      </c>
    </row>
    <row r="46" spans="1:8" x14ac:dyDescent="0.25">
      <c r="A46" s="22" t="str">
        <f>IF(Input!B46="","",Input!A46)</f>
        <v/>
      </c>
      <c r="B46" s="60" t="str">
        <f>IF(A46="","",Call!C46)</f>
        <v/>
      </c>
      <c r="C46" s="59" t="str">
        <f>IF(A46="","",$B46-'Статистики на теста'!$B$17)</f>
        <v/>
      </c>
      <c r="D46" s="59" t="str">
        <f>IF(A46="","",$B46+'Статистики на теста'!$B$17)</f>
        <v/>
      </c>
      <c r="E46" s="12" t="str">
        <f>IF(A46="","",$B46-2*'Статистики на теста'!$B$17)</f>
        <v/>
      </c>
      <c r="F46" s="12" t="str">
        <f>IF(A46="","",$B46+2*'Статистики на теста'!$B$17)</f>
        <v/>
      </c>
      <c r="G46" s="61" t="str">
        <f>IF(A46="","",$B46-3*'Статистики на теста'!$B$17)</f>
        <v/>
      </c>
      <c r="H46" s="61" t="str">
        <f>IF(A46="","",$B46+3*'Статистики на теста'!$B$17)</f>
        <v/>
      </c>
    </row>
    <row r="47" spans="1:8" x14ac:dyDescent="0.25">
      <c r="A47" s="22" t="str">
        <f>IF(Input!B47="","",Input!A47)</f>
        <v/>
      </c>
      <c r="B47" s="60" t="str">
        <f>IF(A47="","",Call!C47)</f>
        <v/>
      </c>
      <c r="C47" s="59" t="str">
        <f>IF(A47="","",$B47-'Статистики на теста'!$B$17)</f>
        <v/>
      </c>
      <c r="D47" s="59" t="str">
        <f>IF(A47="","",$B47+'Статистики на теста'!$B$17)</f>
        <v/>
      </c>
      <c r="E47" s="12" t="str">
        <f>IF(A47="","",$B47-2*'Статистики на теста'!$B$17)</f>
        <v/>
      </c>
      <c r="F47" s="12" t="str">
        <f>IF(A47="","",$B47+2*'Статистики на теста'!$B$17)</f>
        <v/>
      </c>
      <c r="G47" s="61" t="str">
        <f>IF(A47="","",$B47-3*'Статистики на теста'!$B$17)</f>
        <v/>
      </c>
      <c r="H47" s="61" t="str">
        <f>IF(A47="","",$B47+3*'Статистики на теста'!$B$17)</f>
        <v/>
      </c>
    </row>
    <row r="48" spans="1:8" x14ac:dyDescent="0.25">
      <c r="A48" s="22" t="str">
        <f>IF(Input!B48="","",Input!A48)</f>
        <v/>
      </c>
      <c r="B48" s="60" t="str">
        <f>IF(A48="","",Call!C48)</f>
        <v/>
      </c>
      <c r="C48" s="59" t="str">
        <f>IF(A48="","",$B48-'Статистики на теста'!$B$17)</f>
        <v/>
      </c>
      <c r="D48" s="59" t="str">
        <f>IF(A48="","",$B48+'Статистики на теста'!$B$17)</f>
        <v/>
      </c>
      <c r="E48" s="12" t="str">
        <f>IF(A48="","",$B48-2*'Статистики на теста'!$B$17)</f>
        <v/>
      </c>
      <c r="F48" s="12" t="str">
        <f>IF(A48="","",$B48+2*'Статистики на теста'!$B$17)</f>
        <v/>
      </c>
      <c r="G48" s="61" t="str">
        <f>IF(A48="","",$B48-3*'Статистики на теста'!$B$17)</f>
        <v/>
      </c>
      <c r="H48" s="61" t="str">
        <f>IF(A48="","",$B48+3*'Статистики на теста'!$B$17)</f>
        <v/>
      </c>
    </row>
    <row r="49" spans="1:8" x14ac:dyDescent="0.25">
      <c r="A49" s="22" t="str">
        <f>IF(Input!B49="","",Input!A49)</f>
        <v/>
      </c>
      <c r="B49" s="60" t="str">
        <f>IF(A49="","",Call!C49)</f>
        <v/>
      </c>
      <c r="C49" s="59" t="str">
        <f>IF(A49="","",$B49-'Статистики на теста'!$B$17)</f>
        <v/>
      </c>
      <c r="D49" s="59" t="str">
        <f>IF(A49="","",$B49+'Статистики на теста'!$B$17)</f>
        <v/>
      </c>
      <c r="E49" s="12" t="str">
        <f>IF(A49="","",$B49-2*'Статистики на теста'!$B$17)</f>
        <v/>
      </c>
      <c r="F49" s="12" t="str">
        <f>IF(A49="","",$B49+2*'Статистики на теста'!$B$17)</f>
        <v/>
      </c>
      <c r="G49" s="61" t="str">
        <f>IF(A49="","",$B49-3*'Статистики на теста'!$B$17)</f>
        <v/>
      </c>
      <c r="H49" s="61" t="str">
        <f>IF(A49="","",$B49+3*'Статистики на теста'!$B$17)</f>
        <v/>
      </c>
    </row>
    <row r="50" spans="1:8" x14ac:dyDescent="0.25">
      <c r="A50" s="22" t="str">
        <f>IF(Input!B50="","",Input!A50)</f>
        <v/>
      </c>
      <c r="B50" s="60" t="str">
        <f>IF(A50="","",Call!C50)</f>
        <v/>
      </c>
      <c r="C50" s="59" t="str">
        <f>IF(A50="","",$B50-'Статистики на теста'!$B$17)</f>
        <v/>
      </c>
      <c r="D50" s="59" t="str">
        <f>IF(A50="","",$B50+'Статистики на теста'!$B$17)</f>
        <v/>
      </c>
      <c r="E50" s="12" t="str">
        <f>IF(A50="","",$B50-2*'Статистики на теста'!$B$17)</f>
        <v/>
      </c>
      <c r="F50" s="12" t="str">
        <f>IF(A50="","",$B50+2*'Статистики на теста'!$B$17)</f>
        <v/>
      </c>
      <c r="G50" s="61" t="str">
        <f>IF(A50="","",$B50-3*'Статистики на теста'!$B$17)</f>
        <v/>
      </c>
      <c r="H50" s="61" t="str">
        <f>IF(A50="","",$B50+3*'Статистики на теста'!$B$17)</f>
        <v/>
      </c>
    </row>
    <row r="51" spans="1:8" x14ac:dyDescent="0.25">
      <c r="A51" s="22" t="str">
        <f>IF(Input!B51="","",Input!A51)</f>
        <v/>
      </c>
      <c r="B51" s="60" t="str">
        <f>IF(A51="","",Call!C51)</f>
        <v/>
      </c>
      <c r="C51" s="59" t="str">
        <f>IF(A51="","",$B51-'Статистики на теста'!$B$17)</f>
        <v/>
      </c>
      <c r="D51" s="59" t="str">
        <f>IF(A51="","",$B51+'Статистики на теста'!$B$17)</f>
        <v/>
      </c>
      <c r="E51" s="12" t="str">
        <f>IF(A51="","",$B51-2*'Статистики на теста'!$B$17)</f>
        <v/>
      </c>
      <c r="F51" s="12" t="str">
        <f>IF(A51="","",$B51+2*'Статистики на теста'!$B$17)</f>
        <v/>
      </c>
      <c r="G51" s="61" t="str">
        <f>IF(A51="","",$B51-3*'Статистики на теста'!$B$17)</f>
        <v/>
      </c>
      <c r="H51" s="61" t="str">
        <f>IF(A51="","",$B51+3*'Статистики на теста'!$B$17)</f>
        <v/>
      </c>
    </row>
    <row r="52" spans="1:8" x14ac:dyDescent="0.25">
      <c r="A52" s="22" t="str">
        <f>IF(Input!B52="","",Input!A52)</f>
        <v/>
      </c>
      <c r="B52" s="60" t="str">
        <f>IF(A52="","",Call!C52)</f>
        <v/>
      </c>
      <c r="C52" s="59" t="str">
        <f>IF(A52="","",$B52-'Статистики на теста'!$B$17)</f>
        <v/>
      </c>
      <c r="D52" s="59" t="str">
        <f>IF(A52="","",$B52+'Статистики на теста'!$B$17)</f>
        <v/>
      </c>
      <c r="E52" s="12" t="str">
        <f>IF(A52="","",$B52-2*'Статистики на теста'!$B$17)</f>
        <v/>
      </c>
      <c r="F52" s="12" t="str">
        <f>IF(A52="","",$B52+2*'Статистики на теста'!$B$17)</f>
        <v/>
      </c>
      <c r="G52" s="61" t="str">
        <f>IF(A52="","",$B52-3*'Статистики на теста'!$B$17)</f>
        <v/>
      </c>
      <c r="H52" s="61" t="str">
        <f>IF(A52="","",$B52+3*'Статистики на теста'!$B$17)</f>
        <v/>
      </c>
    </row>
    <row r="53" spans="1:8" x14ac:dyDescent="0.25">
      <c r="A53" s="22" t="str">
        <f>IF(Input!B53="","",Input!A53)</f>
        <v/>
      </c>
      <c r="B53" s="60" t="str">
        <f>IF(A53="","",Call!C53)</f>
        <v/>
      </c>
      <c r="C53" s="59" t="str">
        <f>IF(A53="","",$B53-'Статистики на теста'!$B$17)</f>
        <v/>
      </c>
      <c r="D53" s="59" t="str">
        <f>IF(A53="","",$B53+'Статистики на теста'!$B$17)</f>
        <v/>
      </c>
      <c r="E53" s="12" t="str">
        <f>IF(A53="","",$B53-2*'Статистики на теста'!$B$17)</f>
        <v/>
      </c>
      <c r="F53" s="12" t="str">
        <f>IF(A53="","",$B53+2*'Статистики на теста'!$B$17)</f>
        <v/>
      </c>
      <c r="G53" s="61" t="str">
        <f>IF(A53="","",$B53-3*'Статистики на теста'!$B$17)</f>
        <v/>
      </c>
      <c r="H53" s="61" t="str">
        <f>IF(A53="","",$B53+3*'Статистики на теста'!$B$17)</f>
        <v/>
      </c>
    </row>
    <row r="54" spans="1:8" x14ac:dyDescent="0.25">
      <c r="A54" s="22" t="str">
        <f>IF(Input!B54="","",Input!A54)</f>
        <v/>
      </c>
      <c r="B54" s="60" t="str">
        <f>IF(A54="","",Call!C54)</f>
        <v/>
      </c>
      <c r="C54" s="59" t="str">
        <f>IF(A54="","",$B54-'Статистики на теста'!$B$17)</f>
        <v/>
      </c>
      <c r="D54" s="59" t="str">
        <f>IF(A54="","",$B54+'Статистики на теста'!$B$17)</f>
        <v/>
      </c>
      <c r="E54" s="12" t="str">
        <f>IF(A54="","",$B54-2*'Статистики на теста'!$B$17)</f>
        <v/>
      </c>
      <c r="F54" s="12" t="str">
        <f>IF(A54="","",$B54+2*'Статистики на теста'!$B$17)</f>
        <v/>
      </c>
      <c r="G54" s="61" t="str">
        <f>IF(A54="","",$B54-3*'Статистики на теста'!$B$17)</f>
        <v/>
      </c>
      <c r="H54" s="61" t="str">
        <f>IF(A54="","",$B54+3*'Статистики на теста'!$B$17)</f>
        <v/>
      </c>
    </row>
    <row r="55" spans="1:8" x14ac:dyDescent="0.25">
      <c r="A55" s="22" t="str">
        <f>IF(Input!B55="","",Input!A55)</f>
        <v/>
      </c>
      <c r="B55" s="60" t="str">
        <f>IF(A55="","",Call!C55)</f>
        <v/>
      </c>
      <c r="C55" s="59" t="str">
        <f>IF(A55="","",$B55-'Статистики на теста'!$B$17)</f>
        <v/>
      </c>
      <c r="D55" s="59" t="str">
        <f>IF(A55="","",$B55+'Статистики на теста'!$B$17)</f>
        <v/>
      </c>
      <c r="E55" s="12" t="str">
        <f>IF(A55="","",$B55-2*'Статистики на теста'!$B$17)</f>
        <v/>
      </c>
      <c r="F55" s="12" t="str">
        <f>IF(A55="","",$B55+2*'Статистики на теста'!$B$17)</f>
        <v/>
      </c>
      <c r="G55" s="61" t="str">
        <f>IF(A55="","",$B55-3*'Статистики на теста'!$B$17)</f>
        <v/>
      </c>
      <c r="H55" s="61" t="str">
        <f>IF(A55="","",$B55+3*'Статистики на теста'!$B$17)</f>
        <v/>
      </c>
    </row>
    <row r="56" spans="1:8" x14ac:dyDescent="0.25">
      <c r="A56" s="22" t="str">
        <f>IF(Input!B56="","",Input!A56)</f>
        <v/>
      </c>
      <c r="B56" s="60" t="str">
        <f>IF(A56="","",Call!C56)</f>
        <v/>
      </c>
      <c r="C56" s="59" t="str">
        <f>IF(A56="","",$B56-'Статистики на теста'!$B$17)</f>
        <v/>
      </c>
      <c r="D56" s="59" t="str">
        <f>IF(A56="","",$B56+'Статистики на теста'!$B$17)</f>
        <v/>
      </c>
      <c r="E56" s="12" t="str">
        <f>IF(A56="","",$B56-2*'Статистики на теста'!$B$17)</f>
        <v/>
      </c>
      <c r="F56" s="12" t="str">
        <f>IF(A56="","",$B56+2*'Статистики на теста'!$B$17)</f>
        <v/>
      </c>
      <c r="G56" s="61" t="str">
        <f>IF(A56="","",$B56-3*'Статистики на теста'!$B$17)</f>
        <v/>
      </c>
      <c r="H56" s="61" t="str">
        <f>IF(A56="","",$B56+3*'Статистики на теста'!$B$17)</f>
        <v/>
      </c>
    </row>
    <row r="57" spans="1:8" x14ac:dyDescent="0.25">
      <c r="A57" s="22" t="str">
        <f>IF(Input!B57="","",Input!A57)</f>
        <v/>
      </c>
      <c r="B57" s="60" t="str">
        <f>IF(A57="","",Call!C57)</f>
        <v/>
      </c>
      <c r="C57" s="59" t="str">
        <f>IF(A57="","",$B57-'Статистики на теста'!$B$17)</f>
        <v/>
      </c>
      <c r="D57" s="59" t="str">
        <f>IF(A57="","",$B57+'Статистики на теста'!$B$17)</f>
        <v/>
      </c>
      <c r="E57" s="12" t="str">
        <f>IF(A57="","",$B57-2*'Статистики на теста'!$B$17)</f>
        <v/>
      </c>
      <c r="F57" s="12" t="str">
        <f>IF(A57="","",$B57+2*'Статистики на теста'!$B$17)</f>
        <v/>
      </c>
      <c r="G57" s="61" t="str">
        <f>IF(A57="","",$B57-3*'Статистики на теста'!$B$17)</f>
        <v/>
      </c>
      <c r="H57" s="61" t="str">
        <f>IF(A57="","",$B57+3*'Статистики на теста'!$B$17)</f>
        <v/>
      </c>
    </row>
    <row r="58" spans="1:8" x14ac:dyDescent="0.25">
      <c r="A58" s="22" t="str">
        <f>IF(Input!B58="","",Input!A58)</f>
        <v/>
      </c>
      <c r="B58" s="60" t="str">
        <f>IF(A58="","",Call!C58)</f>
        <v/>
      </c>
      <c r="C58" s="59" t="str">
        <f>IF(A58="","",$B58-'Статистики на теста'!$B$17)</f>
        <v/>
      </c>
      <c r="D58" s="59" t="str">
        <f>IF(A58="","",$B58+'Статистики на теста'!$B$17)</f>
        <v/>
      </c>
      <c r="E58" s="12" t="str">
        <f>IF(A58="","",$B58-2*'Статистики на теста'!$B$17)</f>
        <v/>
      </c>
      <c r="F58" s="12" t="str">
        <f>IF(A58="","",$B58+2*'Статистики на теста'!$B$17)</f>
        <v/>
      </c>
      <c r="G58" s="61" t="str">
        <f>IF(A58="","",$B58-3*'Статистики на теста'!$B$17)</f>
        <v/>
      </c>
      <c r="H58" s="61" t="str">
        <f>IF(A58="","",$B58+3*'Статистики на теста'!$B$17)</f>
        <v/>
      </c>
    </row>
    <row r="59" spans="1:8" x14ac:dyDescent="0.25">
      <c r="A59" s="22" t="str">
        <f>IF(Input!B59="","",Input!A59)</f>
        <v/>
      </c>
      <c r="B59" s="60" t="str">
        <f>IF(A59="","",Call!C59)</f>
        <v/>
      </c>
      <c r="C59" s="59" t="str">
        <f>IF(A59="","",$B59-'Статистики на теста'!$B$17)</f>
        <v/>
      </c>
      <c r="D59" s="59" t="str">
        <f>IF(A59="","",$B59+'Статистики на теста'!$B$17)</f>
        <v/>
      </c>
      <c r="E59" s="12" t="str">
        <f>IF(A59="","",$B59-2*'Статистики на теста'!$B$17)</f>
        <v/>
      </c>
      <c r="F59" s="12" t="str">
        <f>IF(A59="","",$B59+2*'Статистики на теста'!$B$17)</f>
        <v/>
      </c>
      <c r="G59" s="61" t="str">
        <f>IF(A59="","",$B59-3*'Статистики на теста'!$B$17)</f>
        <v/>
      </c>
      <c r="H59" s="61" t="str">
        <f>IF(A59="","",$B59+3*'Статистики на теста'!$B$17)</f>
        <v/>
      </c>
    </row>
    <row r="60" spans="1:8" x14ac:dyDescent="0.25">
      <c r="A60" s="22" t="str">
        <f>IF(Input!B60="","",Input!A60)</f>
        <v/>
      </c>
      <c r="B60" s="60" t="str">
        <f>IF(A60="","",Call!C60)</f>
        <v/>
      </c>
      <c r="C60" s="59" t="str">
        <f>IF(A60="","",$B60-'Статистики на теста'!$B$17)</f>
        <v/>
      </c>
      <c r="D60" s="59" t="str">
        <f>IF(A60="","",$B60+'Статистики на теста'!$B$17)</f>
        <v/>
      </c>
      <c r="E60" s="12" t="str">
        <f>IF(A60="","",$B60-2*'Статистики на теста'!$B$17)</f>
        <v/>
      </c>
      <c r="F60" s="12" t="str">
        <f>IF(A60="","",$B60+2*'Статистики на теста'!$B$17)</f>
        <v/>
      </c>
      <c r="G60" s="61" t="str">
        <f>IF(A60="","",$B60-3*'Статистики на теста'!$B$17)</f>
        <v/>
      </c>
      <c r="H60" s="61" t="str">
        <f>IF(A60="","",$B60+3*'Статистики на теста'!$B$17)</f>
        <v/>
      </c>
    </row>
    <row r="61" spans="1:8" x14ac:dyDescent="0.25">
      <c r="A61" s="22" t="str">
        <f>IF(Input!B61="","",Input!A61)</f>
        <v/>
      </c>
      <c r="B61" s="60" t="str">
        <f>IF(A61="","",Call!C61)</f>
        <v/>
      </c>
      <c r="C61" s="59" t="str">
        <f>IF(A61="","",$B61-'Статистики на теста'!$B$17)</f>
        <v/>
      </c>
      <c r="D61" s="59" t="str">
        <f>IF(A61="","",$B61+'Статистики на теста'!$B$17)</f>
        <v/>
      </c>
      <c r="E61" s="12" t="str">
        <f>IF(A61="","",$B61-2*'Статистики на теста'!$B$17)</f>
        <v/>
      </c>
      <c r="F61" s="12" t="str">
        <f>IF(A61="","",$B61+2*'Статистики на теста'!$B$17)</f>
        <v/>
      </c>
      <c r="G61" s="61" t="str">
        <f>IF(A61="","",$B61-3*'Статистики на теста'!$B$17)</f>
        <v/>
      </c>
      <c r="H61" s="61" t="str">
        <f>IF(A61="","",$B61+3*'Статистики на теста'!$B$17)</f>
        <v/>
      </c>
    </row>
    <row r="62" spans="1:8" x14ac:dyDescent="0.25">
      <c r="A62" s="22" t="str">
        <f>IF(Input!B62="","",Input!A62)</f>
        <v/>
      </c>
      <c r="B62" s="60" t="str">
        <f>IF(A62="","",Call!C62)</f>
        <v/>
      </c>
      <c r="C62" s="59" t="str">
        <f>IF(A62="","",$B62-'Статистики на теста'!$B$17)</f>
        <v/>
      </c>
      <c r="D62" s="59" t="str">
        <f>IF(A62="","",$B62+'Статистики на теста'!$B$17)</f>
        <v/>
      </c>
      <c r="E62" s="12" t="str">
        <f>IF(A62="","",$B62-2*'Статистики на теста'!$B$17)</f>
        <v/>
      </c>
      <c r="F62" s="12" t="str">
        <f>IF(A62="","",$B62+2*'Статистики на теста'!$B$17)</f>
        <v/>
      </c>
      <c r="G62" s="61" t="str">
        <f>IF(A62="","",$B62-3*'Статистики на теста'!$B$17)</f>
        <v/>
      </c>
      <c r="H62" s="61" t="str">
        <f>IF(A62="","",$B62+3*'Статистики на теста'!$B$17)</f>
        <v/>
      </c>
    </row>
    <row r="63" spans="1:8" x14ac:dyDescent="0.25">
      <c r="A63" s="22" t="str">
        <f>IF(Input!B63="","",Input!A63)</f>
        <v/>
      </c>
      <c r="B63" s="60" t="str">
        <f>IF(A63="","",Call!C63)</f>
        <v/>
      </c>
      <c r="C63" s="59" t="str">
        <f>IF(A63="","",$B63-'Статистики на теста'!$B$17)</f>
        <v/>
      </c>
      <c r="D63" s="59" t="str">
        <f>IF(A63="","",$B63+'Статистики на теста'!$B$17)</f>
        <v/>
      </c>
      <c r="E63" s="12" t="str">
        <f>IF(A63="","",$B63-2*'Статистики на теста'!$B$17)</f>
        <v/>
      </c>
      <c r="F63" s="12" t="str">
        <f>IF(A63="","",$B63+2*'Статистики на теста'!$B$17)</f>
        <v/>
      </c>
      <c r="G63" s="61" t="str">
        <f>IF(A63="","",$B63-3*'Статистики на теста'!$B$17)</f>
        <v/>
      </c>
      <c r="H63" s="61" t="str">
        <f>IF(A63="","",$B63+3*'Статистики на теста'!$B$17)</f>
        <v/>
      </c>
    </row>
    <row r="64" spans="1:8" x14ac:dyDescent="0.25">
      <c r="A64" s="22" t="str">
        <f>IF(Input!B64="","",Input!A64)</f>
        <v/>
      </c>
      <c r="B64" s="60" t="str">
        <f>IF(A64="","",Call!C64)</f>
        <v/>
      </c>
      <c r="C64" s="59" t="str">
        <f>IF(A64="","",$B64-'Статистики на теста'!$B$17)</f>
        <v/>
      </c>
      <c r="D64" s="59" t="str">
        <f>IF(A64="","",$B64+'Статистики на теста'!$B$17)</f>
        <v/>
      </c>
      <c r="E64" s="12" t="str">
        <f>IF(A64="","",$B64-2*'Статистики на теста'!$B$17)</f>
        <v/>
      </c>
      <c r="F64" s="12" t="str">
        <f>IF(A64="","",$B64+2*'Статистики на теста'!$B$17)</f>
        <v/>
      </c>
      <c r="G64" s="61" t="str">
        <f>IF(A64="","",$B64-3*'Статистики на теста'!$B$17)</f>
        <v/>
      </c>
      <c r="H64" s="61" t="str">
        <f>IF(A64="","",$B64+3*'Статистики на теста'!$B$17)</f>
        <v/>
      </c>
    </row>
    <row r="65" spans="1:8" x14ac:dyDescent="0.25">
      <c r="A65" s="22" t="str">
        <f>IF(Input!B65="","",Input!A65)</f>
        <v/>
      </c>
      <c r="B65" s="60" t="str">
        <f>IF(A65="","",Call!C65)</f>
        <v/>
      </c>
      <c r="C65" s="59" t="str">
        <f>IF(A65="","",$B65-'Статистики на теста'!$B$17)</f>
        <v/>
      </c>
      <c r="D65" s="59" t="str">
        <f>IF(A65="","",$B65+'Статистики на теста'!$B$17)</f>
        <v/>
      </c>
      <c r="E65" s="12" t="str">
        <f>IF(A65="","",$B65-2*'Статистики на теста'!$B$17)</f>
        <v/>
      </c>
      <c r="F65" s="12" t="str">
        <f>IF(A65="","",$B65+2*'Статистики на теста'!$B$17)</f>
        <v/>
      </c>
      <c r="G65" s="61" t="str">
        <f>IF(A65="","",$B65-3*'Статистики на теста'!$B$17)</f>
        <v/>
      </c>
      <c r="H65" s="61" t="str">
        <f>IF(A65="","",$B65+3*'Статистики на теста'!$B$17)</f>
        <v/>
      </c>
    </row>
    <row r="66" spans="1:8" x14ac:dyDescent="0.25">
      <c r="A66" s="22" t="str">
        <f>IF(Input!B66="","",Input!A66)</f>
        <v/>
      </c>
      <c r="B66" s="60" t="str">
        <f>IF(A66="","",Call!C66)</f>
        <v/>
      </c>
      <c r="C66" s="59" t="str">
        <f>IF(A66="","",$B66-'Статистики на теста'!$B$17)</f>
        <v/>
      </c>
      <c r="D66" s="59" t="str">
        <f>IF(A66="","",$B66+'Статистики на теста'!$B$17)</f>
        <v/>
      </c>
      <c r="E66" s="12" t="str">
        <f>IF(A66="","",$B66-2*'Статистики на теста'!$B$17)</f>
        <v/>
      </c>
      <c r="F66" s="12" t="str">
        <f>IF(A66="","",$B66+2*'Статистики на теста'!$B$17)</f>
        <v/>
      </c>
      <c r="G66" s="61" t="str">
        <f>IF(A66="","",$B66-3*'Статистики на теста'!$B$17)</f>
        <v/>
      </c>
      <c r="H66" s="61" t="str">
        <f>IF(A66="","",$B66+3*'Статистики на теста'!$B$17)</f>
        <v/>
      </c>
    </row>
    <row r="67" spans="1:8" x14ac:dyDescent="0.25">
      <c r="A67" s="22" t="str">
        <f>IF(Input!B67="","",Input!A67)</f>
        <v/>
      </c>
      <c r="B67" s="60" t="str">
        <f>IF(A67="","",Call!C67)</f>
        <v/>
      </c>
      <c r="C67" s="59" t="str">
        <f>IF(A67="","",$B67-'Статистики на теста'!$B$17)</f>
        <v/>
      </c>
      <c r="D67" s="59" t="str">
        <f>IF(A67="","",$B67+'Статистики на теста'!$B$17)</f>
        <v/>
      </c>
      <c r="E67" s="12" t="str">
        <f>IF(A67="","",$B67-2*'Статистики на теста'!$B$17)</f>
        <v/>
      </c>
      <c r="F67" s="12" t="str">
        <f>IF(A67="","",$B67+2*'Статистики на теста'!$B$17)</f>
        <v/>
      </c>
      <c r="G67" s="61" t="str">
        <f>IF(A67="","",$B67-3*'Статистики на теста'!$B$17)</f>
        <v/>
      </c>
      <c r="H67" s="61" t="str">
        <f>IF(A67="","",$B67+3*'Статистики на теста'!$B$17)</f>
        <v/>
      </c>
    </row>
    <row r="68" spans="1:8" x14ac:dyDescent="0.25">
      <c r="A68" s="22" t="str">
        <f>IF(Input!B68="","",Input!A68)</f>
        <v/>
      </c>
      <c r="B68" s="60" t="str">
        <f>IF(A68="","",Call!C68)</f>
        <v/>
      </c>
      <c r="C68" s="59" t="str">
        <f>IF(A68="","",$B68-'Статистики на теста'!$B$17)</f>
        <v/>
      </c>
      <c r="D68" s="59" t="str">
        <f>IF(A68="","",$B68+'Статистики на теста'!$B$17)</f>
        <v/>
      </c>
      <c r="E68" s="12" t="str">
        <f>IF(A68="","",$B68-2*'Статистики на теста'!$B$17)</f>
        <v/>
      </c>
      <c r="F68" s="12" t="str">
        <f>IF(A68="","",$B68+2*'Статистики на теста'!$B$17)</f>
        <v/>
      </c>
      <c r="G68" s="61" t="str">
        <f>IF(A68="","",$B68-3*'Статистики на теста'!$B$17)</f>
        <v/>
      </c>
      <c r="H68" s="61" t="str">
        <f>IF(A68="","",$B68+3*'Статистики на теста'!$B$17)</f>
        <v/>
      </c>
    </row>
    <row r="69" spans="1:8" x14ac:dyDescent="0.25">
      <c r="A69" s="22" t="str">
        <f>IF(Input!B69="","",Input!A69)</f>
        <v/>
      </c>
      <c r="B69" s="60" t="str">
        <f>IF(A69="","",Call!C69)</f>
        <v/>
      </c>
      <c r="C69" s="59" t="str">
        <f>IF(A69="","",$B69-'Статистики на теста'!$B$17)</f>
        <v/>
      </c>
      <c r="D69" s="59" t="str">
        <f>IF(A69="","",$B69+'Статистики на теста'!$B$17)</f>
        <v/>
      </c>
      <c r="E69" s="12" t="str">
        <f>IF(A69="","",$B69-2*'Статистики на теста'!$B$17)</f>
        <v/>
      </c>
      <c r="F69" s="12" t="str">
        <f>IF(A69="","",$B69+2*'Статистики на теста'!$B$17)</f>
        <v/>
      </c>
      <c r="G69" s="61" t="str">
        <f>IF(A69="","",$B69-3*'Статистики на теста'!$B$17)</f>
        <v/>
      </c>
      <c r="H69" s="61" t="str">
        <f>IF(A69="","",$B69+3*'Статистики на теста'!$B$17)</f>
        <v/>
      </c>
    </row>
    <row r="70" spans="1:8" x14ac:dyDescent="0.25">
      <c r="A70" s="22" t="str">
        <f>IF(Input!B70="","",Input!A70)</f>
        <v/>
      </c>
      <c r="B70" s="60" t="str">
        <f>IF(A70="","",Call!C70)</f>
        <v/>
      </c>
      <c r="C70" s="59" t="str">
        <f>IF(A70="","",$B70-'Статистики на теста'!$B$17)</f>
        <v/>
      </c>
      <c r="D70" s="59" t="str">
        <f>IF(A70="","",$B70+'Статистики на теста'!$B$17)</f>
        <v/>
      </c>
      <c r="E70" s="12" t="str">
        <f>IF(A70="","",$B70-2*'Статистики на теста'!$B$17)</f>
        <v/>
      </c>
      <c r="F70" s="12" t="str">
        <f>IF(A70="","",$B70+2*'Статистики на теста'!$B$17)</f>
        <v/>
      </c>
      <c r="G70" s="61" t="str">
        <f>IF(A70="","",$B70-3*'Статистики на теста'!$B$17)</f>
        <v/>
      </c>
      <c r="H70" s="61" t="str">
        <f>IF(A70="","",$B70+3*'Статистики на теста'!$B$17)</f>
        <v/>
      </c>
    </row>
    <row r="71" spans="1:8" x14ac:dyDescent="0.25">
      <c r="A71" s="22" t="str">
        <f>IF(Input!B71="","",Input!A71)</f>
        <v/>
      </c>
      <c r="B71" s="60" t="str">
        <f>IF(A71="","",Call!C71)</f>
        <v/>
      </c>
      <c r="C71" s="59" t="str">
        <f>IF(A71="","",$B71-'Статистики на теста'!$B$17)</f>
        <v/>
      </c>
      <c r="D71" s="59" t="str">
        <f>IF(A71="","",$B71+'Статистики на теста'!$B$17)</f>
        <v/>
      </c>
      <c r="E71" s="12" t="str">
        <f>IF(A71="","",$B71-2*'Статистики на теста'!$B$17)</f>
        <v/>
      </c>
      <c r="F71" s="12" t="str">
        <f>IF(A71="","",$B71+2*'Статистики на теста'!$B$17)</f>
        <v/>
      </c>
      <c r="G71" s="61" t="str">
        <f>IF(A71="","",$B71-3*'Статистики на теста'!$B$17)</f>
        <v/>
      </c>
      <c r="H71" s="61" t="str">
        <f>IF(A71="","",$B71+3*'Статистики на теста'!$B$17)</f>
        <v/>
      </c>
    </row>
    <row r="72" spans="1:8" x14ac:dyDescent="0.25">
      <c r="A72" s="22" t="str">
        <f>IF(Input!B72="","",Input!A72)</f>
        <v/>
      </c>
      <c r="B72" s="60" t="str">
        <f>IF(A72="","",Call!C72)</f>
        <v/>
      </c>
      <c r="C72" s="59" t="str">
        <f>IF(A72="","",$B72-'Статистики на теста'!$B$17)</f>
        <v/>
      </c>
      <c r="D72" s="59" t="str">
        <f>IF(A72="","",$B72+'Статистики на теста'!$B$17)</f>
        <v/>
      </c>
      <c r="E72" s="12" t="str">
        <f>IF(A72="","",$B72-2*'Статистики на теста'!$B$17)</f>
        <v/>
      </c>
      <c r="F72" s="12" t="str">
        <f>IF(A72="","",$B72+2*'Статистики на теста'!$B$17)</f>
        <v/>
      </c>
      <c r="G72" s="61" t="str">
        <f>IF(A72="","",$B72-3*'Статистики на теста'!$B$17)</f>
        <v/>
      </c>
      <c r="H72" s="61" t="str">
        <f>IF(A72="","",$B72+3*'Статистики на теста'!$B$17)</f>
        <v/>
      </c>
    </row>
    <row r="73" spans="1:8" x14ac:dyDescent="0.25">
      <c r="A73" s="22" t="str">
        <f>IF(Input!B73="","",Input!A73)</f>
        <v/>
      </c>
      <c r="B73" s="60" t="str">
        <f>IF(A73="","",Call!C73)</f>
        <v/>
      </c>
      <c r="C73" s="59" t="str">
        <f>IF(A73="","",$B73-'Статистики на теста'!$B$17)</f>
        <v/>
      </c>
      <c r="D73" s="59" t="str">
        <f>IF(A73="","",$B73+'Статистики на теста'!$B$17)</f>
        <v/>
      </c>
      <c r="E73" s="12" t="str">
        <f>IF(A73="","",$B73-2*'Статистики на теста'!$B$17)</f>
        <v/>
      </c>
      <c r="F73" s="12" t="str">
        <f>IF(A73="","",$B73+2*'Статистики на теста'!$B$17)</f>
        <v/>
      </c>
      <c r="G73" s="61" t="str">
        <f>IF(A73="","",$B73-3*'Статистики на теста'!$B$17)</f>
        <v/>
      </c>
      <c r="H73" s="61" t="str">
        <f>IF(A73="","",$B73+3*'Статистики на теста'!$B$17)</f>
        <v/>
      </c>
    </row>
    <row r="74" spans="1:8" x14ac:dyDescent="0.25">
      <c r="A74" s="22" t="str">
        <f>IF(Input!B74="","",Input!A74)</f>
        <v/>
      </c>
      <c r="B74" s="60" t="str">
        <f>IF(A74="","",Call!C74)</f>
        <v/>
      </c>
      <c r="C74" s="59" t="str">
        <f>IF(A74="","",$B74-'Статистики на теста'!$B$17)</f>
        <v/>
      </c>
      <c r="D74" s="59" t="str">
        <f>IF(A74="","",$B74+'Статистики на теста'!$B$17)</f>
        <v/>
      </c>
      <c r="E74" s="12" t="str">
        <f>IF(A74="","",$B74-2*'Статистики на теста'!$B$17)</f>
        <v/>
      </c>
      <c r="F74" s="12" t="str">
        <f>IF(A74="","",$B74+2*'Статистики на теста'!$B$17)</f>
        <v/>
      </c>
      <c r="G74" s="61" t="str">
        <f>IF(A74="","",$B74-3*'Статистики на теста'!$B$17)</f>
        <v/>
      </c>
      <c r="H74" s="61" t="str">
        <f>IF(A74="","",$B74+3*'Статистики на теста'!$B$17)</f>
        <v/>
      </c>
    </row>
    <row r="75" spans="1:8" x14ac:dyDescent="0.25">
      <c r="A75" s="22" t="str">
        <f>IF(Input!B75="","",Input!A75)</f>
        <v/>
      </c>
      <c r="B75" s="60" t="str">
        <f>IF(A75="","",Call!C75)</f>
        <v/>
      </c>
      <c r="C75" s="59" t="str">
        <f>IF(A75="","",$B75-'Статистики на теста'!$B$17)</f>
        <v/>
      </c>
      <c r="D75" s="59" t="str">
        <f>IF(A75="","",$B75+'Статистики на теста'!$B$17)</f>
        <v/>
      </c>
      <c r="E75" s="12" t="str">
        <f>IF(A75="","",$B75-2*'Статистики на теста'!$B$17)</f>
        <v/>
      </c>
      <c r="F75" s="12" t="str">
        <f>IF(A75="","",$B75+2*'Статистики на теста'!$B$17)</f>
        <v/>
      </c>
      <c r="G75" s="61" t="str">
        <f>IF(A75="","",$B75-3*'Статистики на теста'!$B$17)</f>
        <v/>
      </c>
      <c r="H75" s="61" t="str">
        <f>IF(A75="","",$B75+3*'Статистики на теста'!$B$17)</f>
        <v/>
      </c>
    </row>
    <row r="76" spans="1:8" x14ac:dyDescent="0.25">
      <c r="A76" s="22" t="str">
        <f>IF(Input!B76="","",Input!A76)</f>
        <v/>
      </c>
      <c r="B76" s="60" t="str">
        <f>IF(A76="","",Call!C76)</f>
        <v/>
      </c>
      <c r="C76" s="59" t="str">
        <f>IF(A76="","",$B76-'Статистики на теста'!$B$17)</f>
        <v/>
      </c>
      <c r="D76" s="59" t="str">
        <f>IF(A76="","",$B76+'Статистики на теста'!$B$17)</f>
        <v/>
      </c>
      <c r="E76" s="12" t="str">
        <f>IF(A76="","",$B76-2*'Статистики на теста'!$B$17)</f>
        <v/>
      </c>
      <c r="F76" s="12" t="str">
        <f>IF(A76="","",$B76+2*'Статистики на теста'!$B$17)</f>
        <v/>
      </c>
      <c r="G76" s="61" t="str">
        <f>IF(A76="","",$B76-3*'Статистики на теста'!$B$17)</f>
        <v/>
      </c>
      <c r="H76" s="61" t="str">
        <f>IF(A76="","",$B76+3*'Статистики на теста'!$B$17)</f>
        <v/>
      </c>
    </row>
    <row r="77" spans="1:8" x14ac:dyDescent="0.25">
      <c r="A77" s="22" t="str">
        <f>IF(Input!B77="","",Input!A77)</f>
        <v/>
      </c>
      <c r="B77" s="60" t="str">
        <f>IF(A77="","",Call!C77)</f>
        <v/>
      </c>
      <c r="C77" s="59" t="str">
        <f>IF(A77="","",$B77-'Статистики на теста'!$B$17)</f>
        <v/>
      </c>
      <c r="D77" s="59" t="str">
        <f>IF(A77="","",$B77+'Статистики на теста'!$B$17)</f>
        <v/>
      </c>
      <c r="E77" s="12" t="str">
        <f>IF(A77="","",$B77-2*'Статистики на теста'!$B$17)</f>
        <v/>
      </c>
      <c r="F77" s="12" t="str">
        <f>IF(A77="","",$B77+2*'Статистики на теста'!$B$17)</f>
        <v/>
      </c>
      <c r="G77" s="61" t="str">
        <f>IF(A77="","",$B77-3*'Статистики на теста'!$B$17)</f>
        <v/>
      </c>
      <c r="H77" s="61" t="str">
        <f>IF(A77="","",$B77+3*'Статистики на теста'!$B$17)</f>
        <v/>
      </c>
    </row>
    <row r="78" spans="1:8" x14ac:dyDescent="0.25">
      <c r="A78" s="22" t="str">
        <f>IF(Input!B78="","",Input!A78)</f>
        <v/>
      </c>
      <c r="B78" s="60" t="str">
        <f>IF(A78="","",Call!C78)</f>
        <v/>
      </c>
      <c r="C78" s="59" t="str">
        <f>IF(A78="","",$B78-'Статистики на теста'!$B$17)</f>
        <v/>
      </c>
      <c r="D78" s="59" t="str">
        <f>IF(A78="","",$B78+'Статистики на теста'!$B$17)</f>
        <v/>
      </c>
      <c r="E78" s="12" t="str">
        <f>IF(A78="","",$B78-2*'Статистики на теста'!$B$17)</f>
        <v/>
      </c>
      <c r="F78" s="12" t="str">
        <f>IF(A78="","",$B78+2*'Статистики на теста'!$B$17)</f>
        <v/>
      </c>
      <c r="G78" s="61" t="str">
        <f>IF(A78="","",$B78-3*'Статистики на теста'!$B$17)</f>
        <v/>
      </c>
      <c r="H78" s="61" t="str">
        <f>IF(A78="","",$B78+3*'Статистики на теста'!$B$17)</f>
        <v/>
      </c>
    </row>
    <row r="79" spans="1:8" x14ac:dyDescent="0.25">
      <c r="A79" s="22" t="str">
        <f>IF(Input!B79="","",Input!A79)</f>
        <v/>
      </c>
      <c r="B79" s="60" t="str">
        <f>IF(A79="","",Call!C79)</f>
        <v/>
      </c>
      <c r="C79" s="59" t="str">
        <f>IF(A79="","",$B79-'Статистики на теста'!$B$17)</f>
        <v/>
      </c>
      <c r="D79" s="59" t="str">
        <f>IF(A79="","",$B79+'Статистики на теста'!$B$17)</f>
        <v/>
      </c>
      <c r="E79" s="12" t="str">
        <f>IF(A79="","",$B79-2*'Статистики на теста'!$B$17)</f>
        <v/>
      </c>
      <c r="F79" s="12" t="str">
        <f>IF(A79="","",$B79+2*'Статистики на теста'!$B$17)</f>
        <v/>
      </c>
      <c r="G79" s="61" t="str">
        <f>IF(A79="","",$B79-3*'Статистики на теста'!$B$17)</f>
        <v/>
      </c>
      <c r="H79" s="61" t="str">
        <f>IF(A79="","",$B79+3*'Статистики на теста'!$B$17)</f>
        <v/>
      </c>
    </row>
    <row r="80" spans="1:8" x14ac:dyDescent="0.25">
      <c r="A80" s="22" t="str">
        <f>IF(Input!B80="","",Input!A80)</f>
        <v/>
      </c>
      <c r="B80" s="60" t="str">
        <f>IF(A80="","",Call!C80)</f>
        <v/>
      </c>
      <c r="C80" s="59" t="str">
        <f>IF(A80="","",$B80-'Статистики на теста'!$B$17)</f>
        <v/>
      </c>
      <c r="D80" s="59" t="str">
        <f>IF(A80="","",$B80+'Статистики на теста'!$B$17)</f>
        <v/>
      </c>
      <c r="E80" s="12" t="str">
        <f>IF(A80="","",$B80-2*'Статистики на теста'!$B$17)</f>
        <v/>
      </c>
      <c r="F80" s="12" t="str">
        <f>IF(A80="","",$B80+2*'Статистики на теста'!$B$17)</f>
        <v/>
      </c>
      <c r="G80" s="61" t="str">
        <f>IF(A80="","",$B80-3*'Статистики на теста'!$B$17)</f>
        <v/>
      </c>
      <c r="H80" s="61" t="str">
        <f>IF(A80="","",$B80+3*'Статистики на теста'!$B$17)</f>
        <v/>
      </c>
    </row>
    <row r="81" spans="1:8" x14ac:dyDescent="0.25">
      <c r="A81" s="22" t="str">
        <f>IF(Input!B81="","",Input!A81)</f>
        <v/>
      </c>
      <c r="B81" s="60" t="str">
        <f>IF(A81="","",Call!C81)</f>
        <v/>
      </c>
      <c r="C81" s="59" t="str">
        <f>IF(A81="","",$B81-'Статистики на теста'!$B$17)</f>
        <v/>
      </c>
      <c r="D81" s="59" t="str">
        <f>IF(A81="","",$B81+'Статистики на теста'!$B$17)</f>
        <v/>
      </c>
      <c r="E81" s="12" t="str">
        <f>IF(A81="","",$B81-2*'Статистики на теста'!$B$17)</f>
        <v/>
      </c>
      <c r="F81" s="12" t="str">
        <f>IF(A81="","",$B81+2*'Статистики на теста'!$B$17)</f>
        <v/>
      </c>
      <c r="G81" s="61" t="str">
        <f>IF(A81="","",$B81-3*'Статистики на теста'!$B$17)</f>
        <v/>
      </c>
      <c r="H81" s="61" t="str">
        <f>IF(A81="","",$B81+3*'Статистики на теста'!$B$17)</f>
        <v/>
      </c>
    </row>
    <row r="82" spans="1:8" x14ac:dyDescent="0.25">
      <c r="A82" s="22" t="str">
        <f>IF(Input!B82="","",Input!A82)</f>
        <v/>
      </c>
      <c r="B82" s="60" t="str">
        <f>IF(A82="","",Call!C82)</f>
        <v/>
      </c>
      <c r="C82" s="59" t="str">
        <f>IF(A82="","",$B82-'Статистики на теста'!$B$17)</f>
        <v/>
      </c>
      <c r="D82" s="59" t="str">
        <f>IF(A82="","",$B82+'Статистики на теста'!$B$17)</f>
        <v/>
      </c>
      <c r="E82" s="12" t="str">
        <f>IF(A82="","",$B82-2*'Статистики на теста'!$B$17)</f>
        <v/>
      </c>
      <c r="F82" s="12" t="str">
        <f>IF(A82="","",$B82+2*'Статистики на теста'!$B$17)</f>
        <v/>
      </c>
      <c r="G82" s="61" t="str">
        <f>IF(A82="","",$B82-3*'Статистики на теста'!$B$17)</f>
        <v/>
      </c>
      <c r="H82" s="61" t="str">
        <f>IF(A82="","",$B82+3*'Статистики на теста'!$B$17)</f>
        <v/>
      </c>
    </row>
    <row r="83" spans="1:8" x14ac:dyDescent="0.25">
      <c r="A83" s="22" t="str">
        <f>IF(Input!B83="","",Input!A83)</f>
        <v/>
      </c>
      <c r="B83" s="60" t="str">
        <f>IF(A83="","",Call!C83)</f>
        <v/>
      </c>
      <c r="C83" s="59" t="str">
        <f>IF(A83="","",$B83-'Статистики на теста'!$B$17)</f>
        <v/>
      </c>
      <c r="D83" s="59" t="str">
        <f>IF(A83="","",$B83+'Статистики на теста'!$B$17)</f>
        <v/>
      </c>
      <c r="E83" s="12" t="str">
        <f>IF(A83="","",$B83-2*'Статистики на теста'!$B$17)</f>
        <v/>
      </c>
      <c r="F83" s="12" t="str">
        <f>IF(A83="","",$B83+2*'Статистики на теста'!$B$17)</f>
        <v/>
      </c>
      <c r="G83" s="61" t="str">
        <f>IF(A83="","",$B83-3*'Статистики на теста'!$B$17)</f>
        <v/>
      </c>
      <c r="H83" s="61" t="str">
        <f>IF(A83="","",$B83+3*'Статистики на теста'!$B$17)</f>
        <v/>
      </c>
    </row>
    <row r="84" spans="1:8" x14ac:dyDescent="0.25">
      <c r="A84" s="22" t="str">
        <f>IF(Input!B84="","",Input!A84)</f>
        <v/>
      </c>
      <c r="B84" s="60" t="str">
        <f>IF(A84="","",Call!C84)</f>
        <v/>
      </c>
      <c r="C84" s="59" t="str">
        <f>IF(A84="","",$B84-'Статистики на теста'!$B$17)</f>
        <v/>
      </c>
      <c r="D84" s="59" t="str">
        <f>IF(A84="","",$B84+'Статистики на теста'!$B$17)</f>
        <v/>
      </c>
      <c r="E84" s="12" t="str">
        <f>IF(A84="","",$B84-2*'Статистики на теста'!$B$17)</f>
        <v/>
      </c>
      <c r="F84" s="12" t="str">
        <f>IF(A84="","",$B84+2*'Статистики на теста'!$B$17)</f>
        <v/>
      </c>
      <c r="G84" s="61" t="str">
        <f>IF(A84="","",$B84-3*'Статистики на теста'!$B$17)</f>
        <v/>
      </c>
      <c r="H84" s="61" t="str">
        <f>IF(A84="","",$B84+3*'Статистики на теста'!$B$17)</f>
        <v/>
      </c>
    </row>
    <row r="85" spans="1:8" x14ac:dyDescent="0.25">
      <c r="A85" s="22" t="str">
        <f>IF(Input!B85="","",Input!A85)</f>
        <v/>
      </c>
      <c r="B85" s="60" t="str">
        <f>IF(A85="","",Call!C85)</f>
        <v/>
      </c>
      <c r="C85" s="59" t="str">
        <f>IF(A85="","",$B85-'Статистики на теста'!$B$17)</f>
        <v/>
      </c>
      <c r="D85" s="59" t="str">
        <f>IF(A85="","",$B85+'Статистики на теста'!$B$17)</f>
        <v/>
      </c>
      <c r="E85" s="12" t="str">
        <f>IF(A85="","",$B85-2*'Статистики на теста'!$B$17)</f>
        <v/>
      </c>
      <c r="F85" s="12" t="str">
        <f>IF(A85="","",$B85+2*'Статистики на теста'!$B$17)</f>
        <v/>
      </c>
      <c r="G85" s="61" t="str">
        <f>IF(A85="","",$B85-3*'Статистики на теста'!$B$17)</f>
        <v/>
      </c>
      <c r="H85" s="61" t="str">
        <f>IF(A85="","",$B85+3*'Статистики на теста'!$B$17)</f>
        <v/>
      </c>
    </row>
    <row r="86" spans="1:8" x14ac:dyDescent="0.25">
      <c r="A86" s="22" t="str">
        <f>IF(Input!B86="","",Input!A86)</f>
        <v/>
      </c>
      <c r="B86" s="60" t="str">
        <f>IF(A86="","",Call!C86)</f>
        <v/>
      </c>
      <c r="C86" s="59" t="str">
        <f>IF(A86="","",$B86-'Статистики на теста'!$B$17)</f>
        <v/>
      </c>
      <c r="D86" s="59" t="str">
        <f>IF(A86="","",$B86+'Статистики на теста'!$B$17)</f>
        <v/>
      </c>
      <c r="E86" s="12" t="str">
        <f>IF(A86="","",$B86-2*'Статистики на теста'!$B$17)</f>
        <v/>
      </c>
      <c r="F86" s="12" t="str">
        <f>IF(A86="","",$B86+2*'Статистики на теста'!$B$17)</f>
        <v/>
      </c>
      <c r="G86" s="61" t="str">
        <f>IF(A86="","",$B86-3*'Статистики на теста'!$B$17)</f>
        <v/>
      </c>
      <c r="H86" s="61" t="str">
        <f>IF(A86="","",$B86+3*'Статистики на теста'!$B$17)</f>
        <v/>
      </c>
    </row>
    <row r="87" spans="1:8" x14ac:dyDescent="0.25">
      <c r="A87" s="22" t="str">
        <f>IF(Input!B87="","",Input!A87)</f>
        <v/>
      </c>
      <c r="B87" s="60" t="str">
        <f>IF(A87="","",Call!C87)</f>
        <v/>
      </c>
      <c r="C87" s="59" t="str">
        <f>IF(A87="","",$B87-'Статистики на теста'!$B$17)</f>
        <v/>
      </c>
      <c r="D87" s="59" t="str">
        <f>IF(A87="","",$B87+'Статистики на теста'!$B$17)</f>
        <v/>
      </c>
      <c r="E87" s="12" t="str">
        <f>IF(A87="","",$B87-2*'Статистики на теста'!$B$17)</f>
        <v/>
      </c>
      <c r="F87" s="12" t="str">
        <f>IF(A87="","",$B87+2*'Статистики на теста'!$B$17)</f>
        <v/>
      </c>
      <c r="G87" s="61" t="str">
        <f>IF(A87="","",$B87-3*'Статистики на теста'!$B$17)</f>
        <v/>
      </c>
      <c r="H87" s="61" t="str">
        <f>IF(A87="","",$B87+3*'Статистики на теста'!$B$17)</f>
        <v/>
      </c>
    </row>
    <row r="88" spans="1:8" x14ac:dyDescent="0.25">
      <c r="A88" s="22" t="str">
        <f>IF(Input!B88="","",Input!A88)</f>
        <v/>
      </c>
      <c r="B88" s="60" t="str">
        <f>IF(A88="","",Call!C88)</f>
        <v/>
      </c>
      <c r="C88" s="59" t="str">
        <f>IF(A88="","",$B88-'Статистики на теста'!$B$17)</f>
        <v/>
      </c>
      <c r="D88" s="59" t="str">
        <f>IF(A88="","",$B88+'Статистики на теста'!$B$17)</f>
        <v/>
      </c>
      <c r="E88" s="12" t="str">
        <f>IF(A88="","",$B88-2*'Статистики на теста'!$B$17)</f>
        <v/>
      </c>
      <c r="F88" s="12" t="str">
        <f>IF(A88="","",$B88+2*'Статистики на теста'!$B$17)</f>
        <v/>
      </c>
      <c r="G88" s="61" t="str">
        <f>IF(A88="","",$B88-3*'Статистики на теста'!$B$17)</f>
        <v/>
      </c>
      <c r="H88" s="61" t="str">
        <f>IF(A88="","",$B88+3*'Статистики на теста'!$B$17)</f>
        <v/>
      </c>
    </row>
    <row r="89" spans="1:8" x14ac:dyDescent="0.25">
      <c r="A89" s="22" t="str">
        <f>IF(Input!B89="","",Input!A89)</f>
        <v/>
      </c>
      <c r="B89" s="60" t="str">
        <f>IF(A89="","",Call!C89)</f>
        <v/>
      </c>
      <c r="C89" s="59" t="str">
        <f>IF(A89="","",$B89-'Статистики на теста'!$B$17)</f>
        <v/>
      </c>
      <c r="D89" s="59" t="str">
        <f>IF(A89="","",$B89+'Статистики на теста'!$B$17)</f>
        <v/>
      </c>
      <c r="E89" s="12" t="str">
        <f>IF(A89="","",$B89-2*'Статистики на теста'!$B$17)</f>
        <v/>
      </c>
      <c r="F89" s="12" t="str">
        <f>IF(A89="","",$B89+2*'Статистики на теста'!$B$17)</f>
        <v/>
      </c>
      <c r="G89" s="61" t="str">
        <f>IF(A89="","",$B89-3*'Статистики на теста'!$B$17)</f>
        <v/>
      </c>
      <c r="H89" s="61" t="str">
        <f>IF(A89="","",$B89+3*'Статистики на теста'!$B$17)</f>
        <v/>
      </c>
    </row>
    <row r="90" spans="1:8" x14ac:dyDescent="0.25">
      <c r="A90" s="22" t="str">
        <f>IF(Input!B90="","",Input!A90)</f>
        <v/>
      </c>
      <c r="B90" s="60" t="str">
        <f>IF(A90="","",Call!C90)</f>
        <v/>
      </c>
      <c r="C90" s="59" t="str">
        <f>IF(A90="","",$B90-'Статистики на теста'!$B$17)</f>
        <v/>
      </c>
      <c r="D90" s="59" t="str">
        <f>IF(A90="","",$B90+'Статистики на теста'!$B$17)</f>
        <v/>
      </c>
      <c r="E90" s="12" t="str">
        <f>IF(A90="","",$B90-2*'Статистики на теста'!$B$17)</f>
        <v/>
      </c>
      <c r="F90" s="12" t="str">
        <f>IF(A90="","",$B90+2*'Статистики на теста'!$B$17)</f>
        <v/>
      </c>
      <c r="G90" s="61" t="str">
        <f>IF(A90="","",$B90-3*'Статистики на теста'!$B$17)</f>
        <v/>
      </c>
      <c r="H90" s="61" t="str">
        <f>IF(A90="","",$B90+3*'Статистики на теста'!$B$17)</f>
        <v/>
      </c>
    </row>
    <row r="91" spans="1:8" x14ac:dyDescent="0.25">
      <c r="A91" s="22" t="str">
        <f>IF(Input!B91="","",Input!A91)</f>
        <v/>
      </c>
      <c r="B91" s="60" t="str">
        <f>IF(A91="","",Call!C91)</f>
        <v/>
      </c>
      <c r="C91" s="59" t="str">
        <f>IF(A91="","",$B91-'Статистики на теста'!$B$17)</f>
        <v/>
      </c>
      <c r="D91" s="59" t="str">
        <f>IF(A91="","",$B91+'Статистики на теста'!$B$17)</f>
        <v/>
      </c>
      <c r="E91" s="12" t="str">
        <f>IF(A91="","",$B91-2*'Статистики на теста'!$B$17)</f>
        <v/>
      </c>
      <c r="F91" s="12" t="str">
        <f>IF(A91="","",$B91+2*'Статистики на теста'!$B$17)</f>
        <v/>
      </c>
      <c r="G91" s="61" t="str">
        <f>IF(A91="","",$B91-3*'Статистики на теста'!$B$17)</f>
        <v/>
      </c>
      <c r="H91" s="61" t="str">
        <f>IF(A91="","",$B91+3*'Статистики на теста'!$B$17)</f>
        <v/>
      </c>
    </row>
    <row r="92" spans="1:8" x14ac:dyDescent="0.25">
      <c r="A92" s="22" t="str">
        <f>IF(Input!B92="","",Input!A92)</f>
        <v/>
      </c>
      <c r="B92" s="60" t="str">
        <f>IF(A92="","",Call!C92)</f>
        <v/>
      </c>
      <c r="C92" s="59" t="str">
        <f>IF(A92="","",$B92-'Статистики на теста'!$B$17)</f>
        <v/>
      </c>
      <c r="D92" s="59" t="str">
        <f>IF(A92="","",$B92+'Статистики на теста'!$B$17)</f>
        <v/>
      </c>
      <c r="E92" s="12" t="str">
        <f>IF(A92="","",$B92-2*'Статистики на теста'!$B$17)</f>
        <v/>
      </c>
      <c r="F92" s="12" t="str">
        <f>IF(A92="","",$B92+2*'Статистики на теста'!$B$17)</f>
        <v/>
      </c>
      <c r="G92" s="61" t="str">
        <f>IF(A92="","",$B92-3*'Статистики на теста'!$B$17)</f>
        <v/>
      </c>
      <c r="H92" s="61" t="str">
        <f>IF(A92="","",$B92+3*'Статистики на теста'!$B$17)</f>
        <v/>
      </c>
    </row>
    <row r="93" spans="1:8" x14ac:dyDescent="0.25">
      <c r="A93" s="22" t="str">
        <f>IF(Input!B93="","",Input!A93)</f>
        <v/>
      </c>
      <c r="B93" s="60" t="str">
        <f>IF(A93="","",Call!C93)</f>
        <v/>
      </c>
      <c r="C93" s="59" t="str">
        <f>IF(A93="","",$B93-'Статистики на теста'!$B$17)</f>
        <v/>
      </c>
      <c r="D93" s="59" t="str">
        <f>IF(A93="","",$B93+'Статистики на теста'!$B$17)</f>
        <v/>
      </c>
      <c r="E93" s="12" t="str">
        <f>IF(A93="","",$B93-2*'Статистики на теста'!$B$17)</f>
        <v/>
      </c>
      <c r="F93" s="12" t="str">
        <f>IF(A93="","",$B93+2*'Статистики на теста'!$B$17)</f>
        <v/>
      </c>
      <c r="G93" s="61" t="str">
        <f>IF(A93="","",$B93-3*'Статистики на теста'!$B$17)</f>
        <v/>
      </c>
      <c r="H93" s="61" t="str">
        <f>IF(A93="","",$B93+3*'Статистики на теста'!$B$17)</f>
        <v/>
      </c>
    </row>
    <row r="94" spans="1:8" x14ac:dyDescent="0.25">
      <c r="A94" s="22" t="str">
        <f>IF(Input!B94="","",Input!A94)</f>
        <v/>
      </c>
      <c r="B94" s="60" t="str">
        <f>IF(A94="","",Call!C94)</f>
        <v/>
      </c>
      <c r="C94" s="59" t="str">
        <f>IF(A94="","",$B94-'Статистики на теста'!$B$17)</f>
        <v/>
      </c>
      <c r="D94" s="59" t="str">
        <f>IF(A94="","",$B94+'Статистики на теста'!$B$17)</f>
        <v/>
      </c>
      <c r="E94" s="12" t="str">
        <f>IF(A94="","",$B94-2*'Статистики на теста'!$B$17)</f>
        <v/>
      </c>
      <c r="F94" s="12" t="str">
        <f>IF(A94="","",$B94+2*'Статистики на теста'!$B$17)</f>
        <v/>
      </c>
      <c r="G94" s="61" t="str">
        <f>IF(A94="","",$B94-3*'Статистики на теста'!$B$17)</f>
        <v/>
      </c>
      <c r="H94" s="61" t="str">
        <f>IF(A94="","",$B94+3*'Статистики на теста'!$B$17)</f>
        <v/>
      </c>
    </row>
    <row r="95" spans="1:8" x14ac:dyDescent="0.25">
      <c r="A95" s="22" t="str">
        <f>IF(Input!B95="","",Input!A95)</f>
        <v/>
      </c>
      <c r="B95" s="60" t="str">
        <f>IF(A95="","",Call!C95)</f>
        <v/>
      </c>
      <c r="C95" s="59" t="str">
        <f>IF(A95="","",$B95-'Статистики на теста'!$B$17)</f>
        <v/>
      </c>
      <c r="D95" s="59" t="str">
        <f>IF(A95="","",$B95+'Статистики на теста'!$B$17)</f>
        <v/>
      </c>
      <c r="E95" s="12" t="str">
        <f>IF(A95="","",$B95-2*'Статистики на теста'!$B$17)</f>
        <v/>
      </c>
      <c r="F95" s="12" t="str">
        <f>IF(A95="","",$B95+2*'Статистики на теста'!$B$17)</f>
        <v/>
      </c>
      <c r="G95" s="61" t="str">
        <f>IF(A95="","",$B95-3*'Статистики на теста'!$B$17)</f>
        <v/>
      </c>
      <c r="H95" s="61" t="str">
        <f>IF(A95="","",$B95+3*'Статистики на теста'!$B$17)</f>
        <v/>
      </c>
    </row>
    <row r="96" spans="1:8" x14ac:dyDescent="0.25">
      <c r="A96" s="22" t="str">
        <f>IF(Input!B96="","",Input!A96)</f>
        <v/>
      </c>
      <c r="B96" s="60" t="str">
        <f>IF(A96="","",Call!C96)</f>
        <v/>
      </c>
      <c r="C96" s="59" t="str">
        <f>IF(A96="","",$B96-'Статистики на теста'!$B$17)</f>
        <v/>
      </c>
      <c r="D96" s="59" t="str">
        <f>IF(A96="","",$B96+'Статистики на теста'!$B$17)</f>
        <v/>
      </c>
      <c r="E96" s="12" t="str">
        <f>IF(A96="","",$B96-2*'Статистики на теста'!$B$17)</f>
        <v/>
      </c>
      <c r="F96" s="12" t="str">
        <f>IF(A96="","",$B96+2*'Статистики на теста'!$B$17)</f>
        <v/>
      </c>
      <c r="G96" s="61" t="str">
        <f>IF(A96="","",$B96-3*'Статистики на теста'!$B$17)</f>
        <v/>
      </c>
      <c r="H96" s="61" t="str">
        <f>IF(A96="","",$B96+3*'Статистики на теста'!$B$17)</f>
        <v/>
      </c>
    </row>
    <row r="97" spans="1:8" x14ac:dyDescent="0.25">
      <c r="A97" s="22" t="str">
        <f>IF(Input!B97="","",Input!A97)</f>
        <v/>
      </c>
      <c r="B97" s="60" t="str">
        <f>IF(A97="","",Call!C97)</f>
        <v/>
      </c>
      <c r="C97" s="59" t="str">
        <f>IF(A97="","",$B97-'Статистики на теста'!$B$17)</f>
        <v/>
      </c>
      <c r="D97" s="59" t="str">
        <f>IF(A97="","",$B97+'Статистики на теста'!$B$17)</f>
        <v/>
      </c>
      <c r="E97" s="12" t="str">
        <f>IF(A97="","",$B97-2*'Статистики на теста'!$B$17)</f>
        <v/>
      </c>
      <c r="F97" s="12" t="str">
        <f>IF(A97="","",$B97+2*'Статистики на теста'!$B$17)</f>
        <v/>
      </c>
      <c r="G97" s="61" t="str">
        <f>IF(A97="","",$B97-3*'Статистики на теста'!$B$17)</f>
        <v/>
      </c>
      <c r="H97" s="61" t="str">
        <f>IF(A97="","",$B97+3*'Статистики на теста'!$B$17)</f>
        <v/>
      </c>
    </row>
    <row r="98" spans="1:8" x14ac:dyDescent="0.25">
      <c r="A98" s="22" t="str">
        <f>IF(Input!B98="","",Input!A98)</f>
        <v/>
      </c>
      <c r="B98" s="60" t="str">
        <f>IF(A98="","",Call!C98)</f>
        <v/>
      </c>
      <c r="C98" s="59" t="str">
        <f>IF(A98="","",$B98-'Статистики на теста'!$B$17)</f>
        <v/>
      </c>
      <c r="D98" s="59" t="str">
        <f>IF(A98="","",$B98+'Статистики на теста'!$B$17)</f>
        <v/>
      </c>
      <c r="E98" s="12" t="str">
        <f>IF(A98="","",$B98-2*'Статистики на теста'!$B$17)</f>
        <v/>
      </c>
      <c r="F98" s="12" t="str">
        <f>IF(A98="","",$B98+2*'Статистики на теста'!$B$17)</f>
        <v/>
      </c>
      <c r="G98" s="61" t="str">
        <f>IF(A98="","",$B98-3*'Статистики на теста'!$B$17)</f>
        <v/>
      </c>
      <c r="H98" s="61" t="str">
        <f>IF(A98="","",$B98+3*'Статистики на теста'!$B$17)</f>
        <v/>
      </c>
    </row>
    <row r="99" spans="1:8" x14ac:dyDescent="0.25">
      <c r="A99" s="22" t="str">
        <f>IF(Input!B99="","",Input!A99)</f>
        <v/>
      </c>
      <c r="B99" s="60" t="str">
        <f>IF(A99="","",Call!C99)</f>
        <v/>
      </c>
      <c r="C99" s="59" t="str">
        <f>IF(A99="","",$B99-'Статистики на теста'!$B$17)</f>
        <v/>
      </c>
      <c r="D99" s="59" t="str">
        <f>IF(A99="","",$B99+'Статистики на теста'!$B$17)</f>
        <v/>
      </c>
      <c r="E99" s="12" t="str">
        <f>IF(A99="","",$B99-2*'Статистики на теста'!$B$17)</f>
        <v/>
      </c>
      <c r="F99" s="12" t="str">
        <f>IF(A99="","",$B99+2*'Статистики на теста'!$B$17)</f>
        <v/>
      </c>
      <c r="G99" s="61" t="str">
        <f>IF(A99="","",$B99-3*'Статистики на теста'!$B$17)</f>
        <v/>
      </c>
      <c r="H99" s="61" t="str">
        <f>IF(A99="","",$B99+3*'Статистики на теста'!$B$17)</f>
        <v/>
      </c>
    </row>
    <row r="100" spans="1:8" x14ac:dyDescent="0.25">
      <c r="A100" s="22" t="str">
        <f>IF(Input!B100="","",Input!A100)</f>
        <v/>
      </c>
      <c r="B100" s="60" t="str">
        <f>IF(A100="","",Call!C100)</f>
        <v/>
      </c>
      <c r="C100" s="59" t="str">
        <f>IF(A100="","",$B100-'Статистики на теста'!$B$17)</f>
        <v/>
      </c>
      <c r="D100" s="59" t="str">
        <f>IF(A100="","",$B100+'Статистики на теста'!$B$17)</f>
        <v/>
      </c>
      <c r="E100" s="12" t="str">
        <f>IF(A100="","",$B100-2*'Статистики на теста'!$B$17)</f>
        <v/>
      </c>
      <c r="F100" s="12" t="str">
        <f>IF(A100="","",$B100+2*'Статистики на теста'!$B$17)</f>
        <v/>
      </c>
      <c r="G100" s="61" t="str">
        <f>IF(A100="","",$B100-3*'Статистики на теста'!$B$17)</f>
        <v/>
      </c>
      <c r="H100" s="61" t="str">
        <f>IF(A100="","",$B100+3*'Статистики на теста'!$B$17)</f>
        <v/>
      </c>
    </row>
    <row r="101" spans="1:8" x14ac:dyDescent="0.25">
      <c r="A101" s="22" t="str">
        <f>IF(Input!B101="","",Input!A101)</f>
        <v/>
      </c>
      <c r="B101" s="60" t="str">
        <f>IF(A101="","",Call!C101)</f>
        <v/>
      </c>
      <c r="C101" s="59" t="str">
        <f>IF(A101="","",$B101-'Статистики на теста'!$B$17)</f>
        <v/>
      </c>
      <c r="D101" s="59" t="str">
        <f>IF(A101="","",$B101+'Статистики на теста'!$B$17)</f>
        <v/>
      </c>
      <c r="E101" s="12" t="str">
        <f>IF(A101="","",$B101-2*'Статистики на теста'!$B$17)</f>
        <v/>
      </c>
      <c r="F101" s="12" t="str">
        <f>IF(A101="","",$B101+2*'Статистики на теста'!$B$17)</f>
        <v/>
      </c>
      <c r="G101" s="61" t="str">
        <f>IF(A101="","",$B101-3*'Статистики на теста'!$B$17)</f>
        <v/>
      </c>
      <c r="H101" s="61" t="str">
        <f>IF(A101="","",$B101+3*'Статистики на теста'!$B$17)</f>
        <v/>
      </c>
    </row>
    <row r="102" spans="1:8" x14ac:dyDescent="0.25">
      <c r="A102" s="22" t="str">
        <f>IF(Input!B102="","",Input!A102)</f>
        <v/>
      </c>
      <c r="B102" s="60" t="str">
        <f>IF(A102="","",Call!C102)</f>
        <v/>
      </c>
      <c r="C102" s="59" t="str">
        <f>IF(A102="","",$B102-'Статистики на теста'!$B$17)</f>
        <v/>
      </c>
      <c r="D102" s="59" t="str">
        <f>IF(A102="","",$B102+'Статистики на теста'!$B$17)</f>
        <v/>
      </c>
      <c r="E102" s="12" t="str">
        <f>IF(A102="","",$B102-2*'Статистики на теста'!$B$17)</f>
        <v/>
      </c>
      <c r="F102" s="12" t="str">
        <f>IF(A102="","",$B102+2*'Статистики на теста'!$B$17)</f>
        <v/>
      </c>
      <c r="G102" s="61" t="str">
        <f>IF(A102="","",$B102-3*'Статистики на теста'!$B$17)</f>
        <v/>
      </c>
      <c r="H102" s="61" t="str">
        <f>IF(A102="","",$B102+3*'Статистики на теста'!$B$17)</f>
        <v/>
      </c>
    </row>
    <row r="103" spans="1:8" x14ac:dyDescent="0.25">
      <c r="A103" s="22" t="str">
        <f>IF(Input!B103="","",Input!A103)</f>
        <v/>
      </c>
      <c r="B103" s="60" t="str">
        <f>IF(A103="","",Call!C103)</f>
        <v/>
      </c>
      <c r="C103" s="59" t="str">
        <f>IF(A103="","",$B103-'Статистики на теста'!$B$17)</f>
        <v/>
      </c>
      <c r="D103" s="59" t="str">
        <f>IF(A103="","",$B103+'Статистики на теста'!$B$17)</f>
        <v/>
      </c>
      <c r="E103" s="12" t="str">
        <f>IF(A103="","",$B103-2*'Статистики на теста'!$B$17)</f>
        <v/>
      </c>
      <c r="F103" s="12" t="str">
        <f>IF(A103="","",$B103+2*'Статистики на теста'!$B$17)</f>
        <v/>
      </c>
      <c r="G103" s="61" t="str">
        <f>IF(A103="","",$B103-3*'Статистики на теста'!$B$17)</f>
        <v/>
      </c>
      <c r="H103" s="61" t="str">
        <f>IF(A103="","",$B103+3*'Статистики на теста'!$B$17)</f>
        <v/>
      </c>
    </row>
    <row r="104" spans="1:8" x14ac:dyDescent="0.25">
      <c r="A104" s="22" t="str">
        <f>IF(Input!B104="","",Input!A104)</f>
        <v/>
      </c>
      <c r="B104" s="60" t="str">
        <f>IF(A104="","",Call!C104)</f>
        <v/>
      </c>
      <c r="C104" s="59" t="str">
        <f>IF(A104="","",$B104-'Статистики на теста'!$B$17)</f>
        <v/>
      </c>
      <c r="D104" s="59" t="str">
        <f>IF(A104="","",$B104+'Статистики на теста'!$B$17)</f>
        <v/>
      </c>
      <c r="E104" s="12" t="str">
        <f>IF(A104="","",$B104-2*'Статистики на теста'!$B$17)</f>
        <v/>
      </c>
      <c r="F104" s="12" t="str">
        <f>IF(A104="","",$B104+2*'Статистики на теста'!$B$17)</f>
        <v/>
      </c>
      <c r="G104" s="61" t="str">
        <f>IF(A104="","",$B104-3*'Статистики на теста'!$B$17)</f>
        <v/>
      </c>
      <c r="H104" s="61" t="str">
        <f>IF(A104="","",$B104+3*'Статистики на теста'!$B$17)</f>
        <v/>
      </c>
    </row>
    <row r="105" spans="1:8" x14ac:dyDescent="0.25">
      <c r="A105" s="22" t="str">
        <f>IF(Input!B105="","",Input!A105)</f>
        <v/>
      </c>
      <c r="B105" s="60" t="str">
        <f>IF(A105="","",Call!C105)</f>
        <v/>
      </c>
      <c r="C105" s="59" t="str">
        <f>IF(A105="","",$B105-'Статистики на теста'!$B$17)</f>
        <v/>
      </c>
      <c r="D105" s="59" t="str">
        <f>IF(A105="","",$B105+'Статистики на теста'!$B$17)</f>
        <v/>
      </c>
      <c r="E105" s="12" t="str">
        <f>IF(A105="","",$B105-2*'Статистики на теста'!$B$17)</f>
        <v/>
      </c>
      <c r="F105" s="12" t="str">
        <f>IF(A105="","",$B105+2*'Статистики на теста'!$B$17)</f>
        <v/>
      </c>
      <c r="G105" s="61" t="str">
        <f>IF(A105="","",$B105-3*'Статистики на теста'!$B$17)</f>
        <v/>
      </c>
      <c r="H105" s="61" t="str">
        <f>IF(A105="","",$B105+3*'Статистики на теста'!$B$17)</f>
        <v/>
      </c>
    </row>
    <row r="106" spans="1:8" x14ac:dyDescent="0.25">
      <c r="A106" s="22" t="str">
        <f>IF(Input!B106="","",Input!A106)</f>
        <v/>
      </c>
      <c r="B106" s="60" t="str">
        <f>IF(A106="","",Call!C106)</f>
        <v/>
      </c>
      <c r="C106" s="59" t="str">
        <f>IF(A106="","",$B106-'Статистики на теста'!$B$17)</f>
        <v/>
      </c>
      <c r="D106" s="59" t="str">
        <f>IF(A106="","",$B106+'Статистики на теста'!$B$17)</f>
        <v/>
      </c>
      <c r="E106" s="12" t="str">
        <f>IF(A106="","",$B106-2*'Статистики на теста'!$B$17)</f>
        <v/>
      </c>
      <c r="F106" s="12" t="str">
        <f>IF(A106="","",$B106+2*'Статистики на теста'!$B$17)</f>
        <v/>
      </c>
      <c r="G106" s="61" t="str">
        <f>IF(A106="","",$B106-3*'Статистики на теста'!$B$17)</f>
        <v/>
      </c>
      <c r="H106" s="61" t="str">
        <f>IF(A106="","",$B106+3*'Статистики на теста'!$B$17)</f>
        <v/>
      </c>
    </row>
    <row r="107" spans="1:8" x14ac:dyDescent="0.25">
      <c r="A107" s="22" t="str">
        <f>IF(Input!B107="","",Input!A107)</f>
        <v/>
      </c>
      <c r="B107" s="60" t="str">
        <f>IF(A107="","",Call!C107)</f>
        <v/>
      </c>
      <c r="C107" s="59" t="str">
        <f>IF(A107="","",$B107-'Статистики на теста'!$B$17)</f>
        <v/>
      </c>
      <c r="D107" s="59" t="str">
        <f>IF(A107="","",$B107+'Статистики на теста'!$B$17)</f>
        <v/>
      </c>
      <c r="E107" s="12" t="str">
        <f>IF(A107="","",$B107-2*'Статистики на теста'!$B$17)</f>
        <v/>
      </c>
      <c r="F107" s="12" t="str">
        <f>IF(A107="","",$B107+2*'Статистики на теста'!$B$17)</f>
        <v/>
      </c>
      <c r="G107" s="61" t="str">
        <f>IF(A107="","",$B107-3*'Статистики на теста'!$B$17)</f>
        <v/>
      </c>
      <c r="H107" s="61" t="str">
        <f>IF(A107="","",$B107+3*'Статистики на теста'!$B$17)</f>
        <v/>
      </c>
    </row>
    <row r="108" spans="1:8" x14ac:dyDescent="0.25">
      <c r="A108" s="22" t="str">
        <f>IF(Input!B108="","",Input!A108)</f>
        <v/>
      </c>
      <c r="B108" s="60" t="str">
        <f>IF(A108="","",Call!C108)</f>
        <v/>
      </c>
      <c r="C108" s="59" t="str">
        <f>IF(A108="","",$B108-'Статистики на теста'!$B$17)</f>
        <v/>
      </c>
      <c r="D108" s="59" t="str">
        <f>IF(A108="","",$B108+'Статистики на теста'!$B$17)</f>
        <v/>
      </c>
      <c r="E108" s="12" t="str">
        <f>IF(A108="","",$B108-2*'Статистики на теста'!$B$17)</f>
        <v/>
      </c>
      <c r="F108" s="12" t="str">
        <f>IF(A108="","",$B108+2*'Статистики на теста'!$B$17)</f>
        <v/>
      </c>
      <c r="G108" s="61" t="str">
        <f>IF(A108="","",$B108-3*'Статистики на теста'!$B$17)</f>
        <v/>
      </c>
      <c r="H108" s="61" t="str">
        <f>IF(A108="","",$B108+3*'Статистики на теста'!$B$17)</f>
        <v/>
      </c>
    </row>
    <row r="109" spans="1:8" x14ac:dyDescent="0.25">
      <c r="A109" s="22" t="str">
        <f>IF(Input!B109="","",Input!A109)</f>
        <v/>
      </c>
      <c r="B109" s="60" t="str">
        <f>IF(A109="","",Call!C109)</f>
        <v/>
      </c>
      <c r="C109" s="59" t="str">
        <f>IF(A109="","",$B109-'Статистики на теста'!$B$17)</f>
        <v/>
      </c>
      <c r="D109" s="59" t="str">
        <f>IF(A109="","",$B109+'Статистики на теста'!$B$17)</f>
        <v/>
      </c>
      <c r="E109" s="12" t="str">
        <f>IF(A109="","",$B109-2*'Статистики на теста'!$B$17)</f>
        <v/>
      </c>
      <c r="F109" s="12" t="str">
        <f>IF(A109="","",$B109+2*'Статистики на теста'!$B$17)</f>
        <v/>
      </c>
      <c r="G109" s="61" t="str">
        <f>IF(A109="","",$B109-3*'Статистики на теста'!$B$17)</f>
        <v/>
      </c>
      <c r="H109" s="61" t="str">
        <f>IF(A109="","",$B109+3*'Статистики на теста'!$B$17)</f>
        <v/>
      </c>
    </row>
    <row r="110" spans="1:8" x14ac:dyDescent="0.25">
      <c r="A110" s="22" t="str">
        <f>IF(Input!B110="","",Input!A110)</f>
        <v/>
      </c>
      <c r="B110" s="60" t="str">
        <f>IF(A110="","",Call!C110)</f>
        <v/>
      </c>
      <c r="C110" s="59" t="str">
        <f>IF(A110="","",$B110-'Статистики на теста'!$B$17)</f>
        <v/>
      </c>
      <c r="D110" s="59" t="str">
        <f>IF(A110="","",$B110+'Статистики на теста'!$B$17)</f>
        <v/>
      </c>
      <c r="E110" s="12" t="str">
        <f>IF(A110="","",$B110-2*'Статистики на теста'!$B$17)</f>
        <v/>
      </c>
      <c r="F110" s="12" t="str">
        <f>IF(A110="","",$B110+2*'Статистики на теста'!$B$17)</f>
        <v/>
      </c>
      <c r="G110" s="61" t="str">
        <f>IF(A110="","",$B110-3*'Статистики на теста'!$B$17)</f>
        <v/>
      </c>
      <c r="H110" s="61" t="str">
        <f>IF(A110="","",$B110+3*'Статистики на теста'!$B$17)</f>
        <v/>
      </c>
    </row>
    <row r="111" spans="1:8" x14ac:dyDescent="0.25">
      <c r="A111" s="22" t="str">
        <f>IF(Input!B111="","",Input!A111)</f>
        <v/>
      </c>
      <c r="B111" s="60" t="str">
        <f>IF(A111="","",Call!C111)</f>
        <v/>
      </c>
      <c r="C111" s="59" t="str">
        <f>IF(A111="","",$B111-'Статистики на теста'!$B$17)</f>
        <v/>
      </c>
      <c r="D111" s="59" t="str">
        <f>IF(A111="","",$B111+'Статистики на теста'!$B$17)</f>
        <v/>
      </c>
      <c r="E111" s="12" t="str">
        <f>IF(A111="","",$B111-2*'Статистики на теста'!$B$17)</f>
        <v/>
      </c>
      <c r="F111" s="12" t="str">
        <f>IF(A111="","",$B111+2*'Статистики на теста'!$B$17)</f>
        <v/>
      </c>
      <c r="G111" s="61" t="str">
        <f>IF(A111="","",$B111-3*'Статистики на теста'!$B$17)</f>
        <v/>
      </c>
      <c r="H111" s="61" t="str">
        <f>IF(A111="","",$B111+3*'Статистики на теста'!$B$17)</f>
        <v/>
      </c>
    </row>
    <row r="112" spans="1:8" x14ac:dyDescent="0.25">
      <c r="A112" s="22" t="str">
        <f>IF(Input!B112="","",Input!A112)</f>
        <v/>
      </c>
      <c r="B112" s="60" t="str">
        <f>IF(A112="","",Call!C112)</f>
        <v/>
      </c>
      <c r="C112" s="59" t="str">
        <f>IF(A112="","",$B112-'Статистики на теста'!$B$17)</f>
        <v/>
      </c>
      <c r="D112" s="59" t="str">
        <f>IF(A112="","",$B112+'Статистики на теста'!$B$17)</f>
        <v/>
      </c>
      <c r="E112" s="12" t="str">
        <f>IF(A112="","",$B112-2*'Статистики на теста'!$B$17)</f>
        <v/>
      </c>
      <c r="F112" s="12" t="str">
        <f>IF(A112="","",$B112+2*'Статистики на теста'!$B$17)</f>
        <v/>
      </c>
      <c r="G112" s="61" t="str">
        <f>IF(A112="","",$B112-3*'Статистики на теста'!$B$17)</f>
        <v/>
      </c>
      <c r="H112" s="61" t="str">
        <f>IF(A112="","",$B112+3*'Статистики на теста'!$B$17)</f>
        <v/>
      </c>
    </row>
    <row r="113" spans="1:8" x14ac:dyDescent="0.25">
      <c r="A113" s="22" t="str">
        <f>IF(Input!B113="","",Input!A113)</f>
        <v/>
      </c>
      <c r="B113" s="60" t="str">
        <f>IF(A113="","",Call!C113)</f>
        <v/>
      </c>
      <c r="C113" s="59" t="str">
        <f>IF(A113="","",$B113-'Статистики на теста'!$B$17)</f>
        <v/>
      </c>
      <c r="D113" s="59" t="str">
        <f>IF(A113="","",$B113+'Статистики на теста'!$B$17)</f>
        <v/>
      </c>
      <c r="E113" s="12" t="str">
        <f>IF(A113="","",$B113-2*'Статистики на теста'!$B$17)</f>
        <v/>
      </c>
      <c r="F113" s="12" t="str">
        <f>IF(A113="","",$B113+2*'Статистики на теста'!$B$17)</f>
        <v/>
      </c>
      <c r="G113" s="61" t="str">
        <f>IF(A113="","",$B113-3*'Статистики на теста'!$B$17)</f>
        <v/>
      </c>
      <c r="H113" s="61" t="str">
        <f>IF(A113="","",$B113+3*'Статистики на теста'!$B$17)</f>
        <v/>
      </c>
    </row>
    <row r="114" spans="1:8" x14ac:dyDescent="0.25">
      <c r="A114" s="22" t="str">
        <f>IF(Input!B114="","",Input!A114)</f>
        <v/>
      </c>
      <c r="B114" s="60" t="str">
        <f>IF(A114="","",Call!C114)</f>
        <v/>
      </c>
      <c r="C114" s="59" t="str">
        <f>IF(A114="","",$B114-'Статистики на теста'!$B$17)</f>
        <v/>
      </c>
      <c r="D114" s="59" t="str">
        <f>IF(A114="","",$B114+'Статистики на теста'!$B$17)</f>
        <v/>
      </c>
      <c r="E114" s="12" t="str">
        <f>IF(A114="","",$B114-2*'Статистики на теста'!$B$17)</f>
        <v/>
      </c>
      <c r="F114" s="12" t="str">
        <f>IF(A114="","",$B114+2*'Статистики на теста'!$B$17)</f>
        <v/>
      </c>
      <c r="G114" s="61" t="str">
        <f>IF(A114="","",$B114-3*'Статистики на теста'!$B$17)</f>
        <v/>
      </c>
      <c r="H114" s="61" t="str">
        <f>IF(A114="","",$B114+3*'Статистики на теста'!$B$17)</f>
        <v/>
      </c>
    </row>
    <row r="115" spans="1:8" x14ac:dyDescent="0.25">
      <c r="A115" s="22" t="str">
        <f>IF(Input!B115="","",Input!A115)</f>
        <v/>
      </c>
      <c r="B115" s="60" t="str">
        <f>IF(A115="","",Call!C115)</f>
        <v/>
      </c>
      <c r="C115" s="59" t="str">
        <f>IF(A115="","",$B115-'Статистики на теста'!$B$17)</f>
        <v/>
      </c>
      <c r="D115" s="59" t="str">
        <f>IF(A115="","",$B115+'Статистики на теста'!$B$17)</f>
        <v/>
      </c>
      <c r="E115" s="12" t="str">
        <f>IF(A115="","",$B115-2*'Статистики на теста'!$B$17)</f>
        <v/>
      </c>
      <c r="F115" s="12" t="str">
        <f>IF(A115="","",$B115+2*'Статистики на теста'!$B$17)</f>
        <v/>
      </c>
      <c r="G115" s="61" t="str">
        <f>IF(A115="","",$B115-3*'Статистики на теста'!$B$17)</f>
        <v/>
      </c>
      <c r="H115" s="61" t="str">
        <f>IF(A115="","",$B115+3*'Статистики на теста'!$B$17)</f>
        <v/>
      </c>
    </row>
    <row r="116" spans="1:8" x14ac:dyDescent="0.25">
      <c r="A116" s="22" t="str">
        <f>IF(Input!B116="","",Input!A116)</f>
        <v/>
      </c>
      <c r="B116" s="60" t="str">
        <f>IF(A116="","",Call!C116)</f>
        <v/>
      </c>
      <c r="C116" s="59" t="str">
        <f>IF(A116="","",$B116-'Статистики на теста'!$B$17)</f>
        <v/>
      </c>
      <c r="D116" s="59" t="str">
        <f>IF(A116="","",$B116+'Статистики на теста'!$B$17)</f>
        <v/>
      </c>
      <c r="E116" s="12" t="str">
        <f>IF(A116="","",$B116-2*'Статистики на теста'!$B$17)</f>
        <v/>
      </c>
      <c r="F116" s="12" t="str">
        <f>IF(A116="","",$B116+2*'Статистики на теста'!$B$17)</f>
        <v/>
      </c>
      <c r="G116" s="61" t="str">
        <f>IF(A116="","",$B116-3*'Статистики на теста'!$B$17)</f>
        <v/>
      </c>
      <c r="H116" s="61" t="str">
        <f>IF(A116="","",$B116+3*'Статистики на теста'!$B$17)</f>
        <v/>
      </c>
    </row>
    <row r="117" spans="1:8" x14ac:dyDescent="0.25">
      <c r="A117" s="22" t="str">
        <f>IF(Input!B117="","",Input!A117)</f>
        <v/>
      </c>
      <c r="B117" s="60" t="str">
        <f>IF(A117="","",Call!C117)</f>
        <v/>
      </c>
      <c r="C117" s="59" t="str">
        <f>IF(A117="","",$B117-'Статистики на теста'!$B$17)</f>
        <v/>
      </c>
      <c r="D117" s="59" t="str">
        <f>IF(A117="","",$B117+'Статистики на теста'!$B$17)</f>
        <v/>
      </c>
      <c r="E117" s="12" t="str">
        <f>IF(A117="","",$B117-2*'Статистики на теста'!$B$17)</f>
        <v/>
      </c>
      <c r="F117" s="12" t="str">
        <f>IF(A117="","",$B117+2*'Статистики на теста'!$B$17)</f>
        <v/>
      </c>
      <c r="G117" s="61" t="str">
        <f>IF(A117="","",$B117-3*'Статистики на теста'!$B$17)</f>
        <v/>
      </c>
      <c r="H117" s="61" t="str">
        <f>IF(A117="","",$B117+3*'Статистики на теста'!$B$17)</f>
        <v/>
      </c>
    </row>
    <row r="118" spans="1:8" x14ac:dyDescent="0.25">
      <c r="A118" s="22" t="str">
        <f>IF(Input!B118="","",Input!A118)</f>
        <v/>
      </c>
      <c r="B118" s="60" t="str">
        <f>IF(A118="","",Call!C118)</f>
        <v/>
      </c>
      <c r="C118" s="59" t="str">
        <f>IF(A118="","",$B118-'Статистики на теста'!$B$17)</f>
        <v/>
      </c>
      <c r="D118" s="59" t="str">
        <f>IF(A118="","",$B118+'Статистики на теста'!$B$17)</f>
        <v/>
      </c>
      <c r="E118" s="12" t="str">
        <f>IF(A118="","",$B118-2*'Статистики на теста'!$B$17)</f>
        <v/>
      </c>
      <c r="F118" s="12" t="str">
        <f>IF(A118="","",$B118+2*'Статистики на теста'!$B$17)</f>
        <v/>
      </c>
      <c r="G118" s="61" t="str">
        <f>IF(A118="","",$B118-3*'Статистики на теста'!$B$17)</f>
        <v/>
      </c>
      <c r="H118" s="61" t="str">
        <f>IF(A118="","",$B118+3*'Статистики на теста'!$B$17)</f>
        <v/>
      </c>
    </row>
    <row r="119" spans="1:8" x14ac:dyDescent="0.25">
      <c r="A119" s="22" t="str">
        <f>IF(Input!B119="","",Input!A119)</f>
        <v/>
      </c>
      <c r="B119" s="60" t="str">
        <f>IF(A119="","",Call!C119)</f>
        <v/>
      </c>
      <c r="C119" s="59" t="str">
        <f>IF(A119="","",$B119-'Статистики на теста'!$B$17)</f>
        <v/>
      </c>
      <c r="D119" s="59" t="str">
        <f>IF(A119="","",$B119+'Статистики на теста'!$B$17)</f>
        <v/>
      </c>
      <c r="E119" s="12" t="str">
        <f>IF(A119="","",$B119-2*'Статистики на теста'!$B$17)</f>
        <v/>
      </c>
      <c r="F119" s="12" t="str">
        <f>IF(A119="","",$B119+2*'Статистики на теста'!$B$17)</f>
        <v/>
      </c>
      <c r="G119" s="61" t="str">
        <f>IF(A119="","",$B119-3*'Статистики на теста'!$B$17)</f>
        <v/>
      </c>
      <c r="H119" s="61" t="str">
        <f>IF(A119="","",$B119+3*'Статистики на теста'!$B$17)</f>
        <v/>
      </c>
    </row>
    <row r="120" spans="1:8" x14ac:dyDescent="0.25">
      <c r="A120" s="22" t="str">
        <f>IF(Input!B120="","",Input!A120)</f>
        <v/>
      </c>
      <c r="B120" s="60" t="str">
        <f>IF(A120="","",Call!C120)</f>
        <v/>
      </c>
      <c r="C120" s="59" t="str">
        <f>IF(A120="","",$B120-'Статистики на теста'!$B$17)</f>
        <v/>
      </c>
      <c r="D120" s="59" t="str">
        <f>IF(A120="","",$B120+'Статистики на теста'!$B$17)</f>
        <v/>
      </c>
      <c r="E120" s="12" t="str">
        <f>IF(A120="","",$B120-2*'Статистики на теста'!$B$17)</f>
        <v/>
      </c>
      <c r="F120" s="12" t="str">
        <f>IF(A120="","",$B120+2*'Статистики на теста'!$B$17)</f>
        <v/>
      </c>
      <c r="G120" s="61" t="str">
        <f>IF(A120="","",$B120-3*'Статистики на теста'!$B$17)</f>
        <v/>
      </c>
      <c r="H120" s="61" t="str">
        <f>IF(A120="","",$B120+3*'Статистики на теста'!$B$17)</f>
        <v/>
      </c>
    </row>
    <row r="121" spans="1:8" x14ac:dyDescent="0.25">
      <c r="A121" s="22" t="str">
        <f>IF(Input!B121="","",Input!A121)</f>
        <v/>
      </c>
      <c r="B121" s="60" t="str">
        <f>IF(A121="","",Call!C121)</f>
        <v/>
      </c>
      <c r="C121" s="59" t="str">
        <f>IF(A121="","",$B121-'Статистики на теста'!$B$17)</f>
        <v/>
      </c>
      <c r="D121" s="59" t="str">
        <f>IF(A121="","",$B121+'Статистики на теста'!$B$17)</f>
        <v/>
      </c>
      <c r="E121" s="12" t="str">
        <f>IF(A121="","",$B121-2*'Статистики на теста'!$B$17)</f>
        <v/>
      </c>
      <c r="F121" s="12" t="str">
        <f>IF(A121="","",$B121+2*'Статистики на теста'!$B$17)</f>
        <v/>
      </c>
      <c r="G121" s="61" t="str">
        <f>IF(A121="","",$B121-3*'Статистики на теста'!$B$17)</f>
        <v/>
      </c>
      <c r="H121" s="61" t="str">
        <f>IF(A121="","",$B121+3*'Статистики на теста'!$B$17)</f>
        <v/>
      </c>
    </row>
    <row r="122" spans="1:8" x14ac:dyDescent="0.25">
      <c r="A122" s="22" t="str">
        <f>IF(Input!B122="","",Input!A122)</f>
        <v/>
      </c>
      <c r="B122" s="60" t="str">
        <f>IF(A122="","",Call!C122)</f>
        <v/>
      </c>
      <c r="C122" s="59" t="str">
        <f>IF(A122="","",$B122-'Статистики на теста'!$B$17)</f>
        <v/>
      </c>
      <c r="D122" s="59" t="str">
        <f>IF(A122="","",$B122+'Статистики на теста'!$B$17)</f>
        <v/>
      </c>
      <c r="E122" s="12" t="str">
        <f>IF(A122="","",$B122-2*'Статистики на теста'!$B$17)</f>
        <v/>
      </c>
      <c r="F122" s="12" t="str">
        <f>IF(A122="","",$B122+2*'Статистики на теста'!$B$17)</f>
        <v/>
      </c>
      <c r="G122" s="61" t="str">
        <f>IF(A122="","",$B122-3*'Статистики на теста'!$B$17)</f>
        <v/>
      </c>
      <c r="H122" s="61" t="str">
        <f>IF(A122="","",$B122+3*'Статистики на теста'!$B$17)</f>
        <v/>
      </c>
    </row>
    <row r="123" spans="1:8" x14ac:dyDescent="0.25">
      <c r="A123" s="22" t="str">
        <f>IF(Input!B123="","",Input!A123)</f>
        <v/>
      </c>
      <c r="B123" s="60" t="str">
        <f>IF(A123="","",Call!C123)</f>
        <v/>
      </c>
      <c r="C123" s="59" t="str">
        <f>IF(A123="","",$B123-'Статистики на теста'!$B$17)</f>
        <v/>
      </c>
      <c r="D123" s="59" t="str">
        <f>IF(A123="","",$B123+'Статистики на теста'!$B$17)</f>
        <v/>
      </c>
      <c r="E123" s="12" t="str">
        <f>IF(A123="","",$B123-2*'Статистики на теста'!$B$17)</f>
        <v/>
      </c>
      <c r="F123" s="12" t="str">
        <f>IF(A123="","",$B123+2*'Статистики на теста'!$B$17)</f>
        <v/>
      </c>
      <c r="G123" s="61" t="str">
        <f>IF(A123="","",$B123-3*'Статистики на теста'!$B$17)</f>
        <v/>
      </c>
      <c r="H123" s="61" t="str">
        <f>IF(A123="","",$B123+3*'Статистики на теста'!$B$17)</f>
        <v/>
      </c>
    </row>
  </sheetData>
  <sheetProtection algorithmName="SHA-512" hashValue="Qnl4zgJsItGuDfr01icwsRDsxXxvyRczmc/Q8Ix3VsVSe17cAdV4IUJ5CsWv1H8TZZVphs8Xeot4u2UjPnUHww==" saltValue="x4lRe6Ab7mA/bMdpZXlMuw==" spinCount="100000" sheet="1" objects="1" scenarios="1"/>
  <mergeCells count="6">
    <mergeCell ref="A1:A3"/>
    <mergeCell ref="C2:D2"/>
    <mergeCell ref="E2:F2"/>
    <mergeCell ref="G2:H2"/>
    <mergeCell ref="C1:H1"/>
    <mergeCell ref="B1:B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2"/>
  <sheetViews>
    <sheetView workbookViewId="0">
      <pane xSplit="1" ySplit="4" topLeftCell="B92" activePane="bottomRight" state="frozen"/>
      <selection pane="topRight" activeCell="B1" sqref="B1"/>
      <selection pane="bottomLeft" activeCell="A5" sqref="A5"/>
      <selection pane="bottomRight" activeCell="B119" sqref="B119"/>
    </sheetView>
  </sheetViews>
  <sheetFormatPr defaultRowHeight="15" x14ac:dyDescent="0.25"/>
  <cols>
    <col min="1" max="1" width="9.7109375" bestFit="1" customWidth="1"/>
    <col min="2" max="2" width="11.140625" customWidth="1"/>
    <col min="3" max="3" width="10.42578125" customWidth="1"/>
    <col min="4" max="4" width="10.28515625" customWidth="1"/>
    <col min="5" max="5" width="14.42578125" customWidth="1"/>
    <col min="6" max="6" width="14" customWidth="1"/>
  </cols>
  <sheetData>
    <row r="2" spans="1:6" s="58" customFormat="1" ht="30" x14ac:dyDescent="0.25">
      <c r="A2" s="58" t="s">
        <v>118</v>
      </c>
      <c r="B2" s="58" t="s">
        <v>119</v>
      </c>
      <c r="C2" s="58" t="s">
        <v>120</v>
      </c>
      <c r="D2" s="58" t="s">
        <v>121</v>
      </c>
      <c r="E2" s="58" t="s">
        <v>122</v>
      </c>
      <c r="F2" s="58" t="s">
        <v>123</v>
      </c>
    </row>
    <row r="3" spans="1:6" x14ac:dyDescent="0.25">
      <c r="A3" s="38">
        <f>IF(Input!B4="","",Input!A4)</f>
        <v>1</v>
      </c>
      <c r="B3">
        <f>IF(A3="","",Call!C4)</f>
        <v>11</v>
      </c>
      <c r="C3" s="34">
        <f>IF(A3="","",STANDARDIZE(B3,'Статистики на теста'!B$4,'Статистики на теста'!B$6))</f>
        <v>1.0550757453456205</v>
      </c>
      <c r="D3" s="6">
        <f>IF(A3="","",C3*10+50)</f>
        <v>60.550757453456207</v>
      </c>
      <c r="E3" s="6">
        <f>IF(A3="","",B3/'Статистики на теста'!B$3*100)</f>
        <v>68.75</v>
      </c>
      <c r="F3" s="6">
        <f>'Скали - Обобщено'!I4</f>
        <v>0</v>
      </c>
    </row>
    <row r="4" spans="1:6" x14ac:dyDescent="0.25">
      <c r="A4" s="38">
        <f>IF(Input!B5="","",Input!A5)</f>
        <v>2</v>
      </c>
      <c r="B4">
        <f>IF(A4="","",Call!C5)</f>
        <v>8</v>
      </c>
      <c r="C4" s="34">
        <f>IF(A4="","",STANDARDIZE(B4,'Статистики на теста'!B$4,'Статистики на теста'!B$6))</f>
        <v>-1.1532223263080037</v>
      </c>
      <c r="D4" s="6">
        <f t="shared" ref="D4:D67" si="0">IF(A4="","",C4*10+50)</f>
        <v>38.467776736919959</v>
      </c>
      <c r="E4" s="6">
        <f>IF(A4="","",B4/'Статистики на теста'!B$3*100)</f>
        <v>50</v>
      </c>
      <c r="F4" s="6">
        <f>Call!D5</f>
        <v>18.333333333333332</v>
      </c>
    </row>
    <row r="5" spans="1:6" x14ac:dyDescent="0.25">
      <c r="A5" s="38">
        <f>IF(Input!B6="","",Input!A6)</f>
        <v>3</v>
      </c>
      <c r="B5">
        <f>IF(A5="","",Call!C6)</f>
        <v>10</v>
      </c>
      <c r="C5" s="34">
        <f>IF(A5="","",STANDARDIZE(B5,'Статистики на теста'!B$4,'Статистики на теста'!B$6))</f>
        <v>0.31897638812774587</v>
      </c>
      <c r="D5" s="6">
        <f t="shared" si="0"/>
        <v>53.189763881277457</v>
      </c>
      <c r="E5" s="6">
        <f>IF(A5="","",B5/'Статистики на теста'!B$3*100)</f>
        <v>62.5</v>
      </c>
      <c r="F5" s="6">
        <f>Call!D6</f>
        <v>55.000000000000007</v>
      </c>
    </row>
    <row r="6" spans="1:6" x14ac:dyDescent="0.25">
      <c r="A6" s="38">
        <f>IF(Input!B7="","",Input!A7)</f>
        <v>4</v>
      </c>
      <c r="B6">
        <f>IF(A6="","",Call!C7)</f>
        <v>10</v>
      </c>
      <c r="C6" s="34">
        <f>IF(A6="","",STANDARDIZE(B6,'Статистики на теста'!B$4,'Статистики на теста'!B$6))</f>
        <v>0.31897638812774587</v>
      </c>
      <c r="D6" s="6">
        <f t="shared" si="0"/>
        <v>53.189763881277457</v>
      </c>
      <c r="E6" s="6">
        <f>IF(A6="","",B6/'Статистики на теста'!B$3*100)</f>
        <v>62.5</v>
      </c>
      <c r="F6" s="6">
        <f>Call!D7</f>
        <v>55.000000000000007</v>
      </c>
    </row>
    <row r="7" spans="1:6" x14ac:dyDescent="0.25">
      <c r="A7" s="38">
        <f>IF(Input!B8="","",Input!A8)</f>
        <v>5</v>
      </c>
      <c r="B7">
        <f>IF(A7="","",Call!C8)</f>
        <v>10</v>
      </c>
      <c r="C7" s="34">
        <f>IF(A7="","",STANDARDIZE(B7,'Статистики на теста'!B$4,'Статистики на теста'!B$6))</f>
        <v>0.31897638812774587</v>
      </c>
      <c r="D7" s="6">
        <f t="shared" si="0"/>
        <v>53.189763881277457</v>
      </c>
      <c r="E7" s="6">
        <f>IF(A7="","",B7/'Статистики на теста'!B$3*100)</f>
        <v>62.5</v>
      </c>
      <c r="F7" s="6">
        <f>Call!D8</f>
        <v>55.000000000000007</v>
      </c>
    </row>
    <row r="8" spans="1:6" x14ac:dyDescent="0.25">
      <c r="A8" s="38">
        <f>IF(Input!B9="","",Input!A9)</f>
        <v>6</v>
      </c>
      <c r="B8">
        <f>IF(A8="","",Call!C9)</f>
        <v>7</v>
      </c>
      <c r="C8" s="34">
        <f>IF(A8="","",STANDARDIZE(B8,'Статистики на теста'!B$4,'Статистики на теста'!B$6))</f>
        <v>-1.8893216835258784</v>
      </c>
      <c r="D8" s="6">
        <f t="shared" si="0"/>
        <v>31.106783164741216</v>
      </c>
      <c r="E8" s="6">
        <f>IF(A8="","",B8/'Статистики на теста'!B$3*100)</f>
        <v>43.75</v>
      </c>
      <c r="F8" s="6">
        <f>Call!D9</f>
        <v>5</v>
      </c>
    </row>
    <row r="9" spans="1:6" x14ac:dyDescent="0.25">
      <c r="A9" s="38">
        <f>IF(Input!B10="","",Input!A10)</f>
        <v>7</v>
      </c>
      <c r="B9">
        <f>IF(A9="","",Call!C10)</f>
        <v>11</v>
      </c>
      <c r="C9" s="34">
        <f>IF(A9="","",STANDARDIZE(B9,'Статистики на теста'!B$4,'Статистики на теста'!B$6))</f>
        <v>1.0550757453456205</v>
      </c>
      <c r="D9" s="6">
        <f t="shared" si="0"/>
        <v>60.550757453456207</v>
      </c>
      <c r="E9" s="6">
        <f>IF(A9="","",B9/'Статистики на теста'!B$3*100)</f>
        <v>68.75</v>
      </c>
      <c r="F9" s="6">
        <f>Call!D10</f>
        <v>85</v>
      </c>
    </row>
    <row r="10" spans="1:6" x14ac:dyDescent="0.25">
      <c r="A10" s="38">
        <f>IF(Input!B11="","",Input!A11)</f>
        <v>8</v>
      </c>
      <c r="B10">
        <f>IF(A10="","",Call!C11)</f>
        <v>7</v>
      </c>
      <c r="C10" s="34">
        <f>IF(A10="","",STANDARDIZE(B10,'Статистики на теста'!B$4,'Статистики на теста'!B$6))</f>
        <v>-1.8893216835258784</v>
      </c>
      <c r="D10" s="6">
        <f t="shared" si="0"/>
        <v>31.106783164741216</v>
      </c>
      <c r="E10" s="6">
        <f>IF(A10="","",B10/'Статистики на теста'!B$3*100)</f>
        <v>43.75</v>
      </c>
      <c r="F10" s="6">
        <f>Call!D11</f>
        <v>5</v>
      </c>
    </row>
    <row r="11" spans="1:6" x14ac:dyDescent="0.25">
      <c r="A11" s="38">
        <f>IF(Input!B12="","",Input!A12)</f>
        <v>9</v>
      </c>
      <c r="B11">
        <f>IF(A11="","",Call!C12)</f>
        <v>8</v>
      </c>
      <c r="C11" s="34">
        <f>IF(A11="","",STANDARDIZE(B11,'Статистики на теста'!B$4,'Статистики на теста'!B$6))</f>
        <v>-1.1532223263080037</v>
      </c>
      <c r="D11" s="6">
        <f t="shared" si="0"/>
        <v>38.467776736919959</v>
      </c>
      <c r="E11" s="6">
        <f>IF(A11="","",B11/'Статистики на теста'!B$3*100)</f>
        <v>50</v>
      </c>
      <c r="F11" s="6">
        <f>Call!D12</f>
        <v>18.333333333333332</v>
      </c>
    </row>
    <row r="12" spans="1:6" x14ac:dyDescent="0.25">
      <c r="A12" s="38">
        <f>IF(Input!B13="","",Input!A13)</f>
        <v>10</v>
      </c>
      <c r="B12">
        <f>IF(A12="","",Call!C13)</f>
        <v>8</v>
      </c>
      <c r="C12" s="34">
        <f>IF(A12="","",STANDARDIZE(B12,'Статистики на теста'!B$4,'Статистики на теста'!B$6))</f>
        <v>-1.1532223263080037</v>
      </c>
      <c r="D12" s="6">
        <f t="shared" si="0"/>
        <v>38.467776736919959</v>
      </c>
      <c r="E12" s="6">
        <f>IF(A12="","",B12/'Статистики на теста'!B$3*100)</f>
        <v>50</v>
      </c>
      <c r="F12" s="6">
        <f>Call!D13</f>
        <v>18.333333333333332</v>
      </c>
    </row>
    <row r="13" spans="1:6" x14ac:dyDescent="0.25">
      <c r="A13" s="38">
        <f>IF(Input!B14="","",Input!A14)</f>
        <v>11</v>
      </c>
      <c r="B13">
        <f>IF(A13="","",Call!C14)</f>
        <v>11</v>
      </c>
      <c r="C13" s="34">
        <f>IF(A13="","",STANDARDIZE(B13,'Статистики на теста'!B$4,'Статистики на теста'!B$6))</f>
        <v>1.0550757453456205</v>
      </c>
      <c r="D13" s="6">
        <f t="shared" si="0"/>
        <v>60.550757453456207</v>
      </c>
      <c r="E13" s="6">
        <f>IF(A13="","",B13/'Статистики на теста'!B$3*100)</f>
        <v>68.75</v>
      </c>
      <c r="F13" s="6">
        <f>Call!D14</f>
        <v>85</v>
      </c>
    </row>
    <row r="14" spans="1:6" x14ac:dyDescent="0.25">
      <c r="A14" s="38">
        <f>IF(Input!B15="","",Input!A15)</f>
        <v>12</v>
      </c>
      <c r="B14">
        <f>IF(A14="","",Call!C15)</f>
        <v>9</v>
      </c>
      <c r="C14" s="34">
        <f>IF(A14="","",STANDARDIZE(B14,'Статистики на теста'!B$4,'Статистики на теста'!B$6))</f>
        <v>-0.41712296909012886</v>
      </c>
      <c r="D14" s="6">
        <f t="shared" si="0"/>
        <v>45.828770309098715</v>
      </c>
      <c r="E14" s="6">
        <f>IF(A14="","",B14/'Статистики на теста'!B$3*100)</f>
        <v>56.25</v>
      </c>
      <c r="F14" s="6">
        <f>Call!D15</f>
        <v>31.666666666666664</v>
      </c>
    </row>
    <row r="15" spans="1:6" x14ac:dyDescent="0.25">
      <c r="A15" s="38">
        <f>IF(Input!B16="","",Input!A16)</f>
        <v>13</v>
      </c>
      <c r="B15">
        <f>IF(A15="","",Call!C16)</f>
        <v>7</v>
      </c>
      <c r="C15" s="34">
        <f>IF(A15="","",STANDARDIZE(B15,'Статистики на теста'!B$4,'Статистики на теста'!B$6))</f>
        <v>-1.8893216835258784</v>
      </c>
      <c r="D15" s="6">
        <f t="shared" si="0"/>
        <v>31.106783164741216</v>
      </c>
      <c r="E15" s="6">
        <f>IF(A15="","",B15/'Статистики на теста'!B$3*100)</f>
        <v>43.75</v>
      </c>
      <c r="F15" s="6">
        <f>Call!D16</f>
        <v>5</v>
      </c>
    </row>
    <row r="16" spans="1:6" x14ac:dyDescent="0.25">
      <c r="A16" s="38">
        <f>IF(Input!B17="","",Input!A17)</f>
        <v>14</v>
      </c>
      <c r="B16">
        <f>IF(A16="","",Call!C17)</f>
        <v>12</v>
      </c>
      <c r="C16" s="34">
        <f>IF(A16="","",STANDARDIZE(B16,'Статистики на теста'!B$4,'Статистики на теста'!B$6))</f>
        <v>1.7911751025634954</v>
      </c>
      <c r="D16" s="6">
        <f t="shared" si="0"/>
        <v>67.911751025634956</v>
      </c>
      <c r="E16" s="6">
        <f>IF(A16="","",B16/'Статистики на теста'!B$3*100)</f>
        <v>75</v>
      </c>
      <c r="F16" s="6">
        <f>Call!D17</f>
        <v>98.333333333333329</v>
      </c>
    </row>
    <row r="17" spans="1:6" x14ac:dyDescent="0.25">
      <c r="A17" s="38">
        <f>IF(Input!B18="","",Input!A18)</f>
        <v>15</v>
      </c>
      <c r="B17">
        <f>IF(A17="","",Call!C18)</f>
        <v>10</v>
      </c>
      <c r="C17" s="34">
        <f>IF(A17="","",STANDARDIZE(B17,'Статистики на теста'!B$4,'Статистики на теста'!B$6))</f>
        <v>0.31897638812774587</v>
      </c>
      <c r="D17" s="6">
        <f t="shared" si="0"/>
        <v>53.189763881277457</v>
      </c>
      <c r="E17" s="6">
        <f>IF(A17="","",B17/'Статистики на теста'!B$3*100)</f>
        <v>62.5</v>
      </c>
      <c r="F17" s="6">
        <f>Call!D18</f>
        <v>55.000000000000007</v>
      </c>
    </row>
    <row r="18" spans="1:6" x14ac:dyDescent="0.25">
      <c r="A18" s="38">
        <f>IF(Input!B19="","",Input!A19)</f>
        <v>16</v>
      </c>
      <c r="B18">
        <f>IF(A18="","",Call!C19)</f>
        <v>10</v>
      </c>
      <c r="C18" s="34">
        <f>IF(A18="","",STANDARDIZE(B18,'Статистики на теста'!B$4,'Статистики на теста'!B$6))</f>
        <v>0.31897638812774587</v>
      </c>
      <c r="D18" s="6">
        <f t="shared" si="0"/>
        <v>53.189763881277457</v>
      </c>
      <c r="E18" s="6">
        <f>IF(A18="","",B18/'Статистики на теста'!B$3*100)</f>
        <v>62.5</v>
      </c>
      <c r="F18" s="6">
        <f>Call!D19</f>
        <v>55.000000000000007</v>
      </c>
    </row>
    <row r="19" spans="1:6" x14ac:dyDescent="0.25">
      <c r="A19" s="38">
        <f>IF(Input!B20="","",Input!A20)</f>
        <v>17</v>
      </c>
      <c r="B19">
        <f>IF(A19="","",Call!C20)</f>
        <v>8</v>
      </c>
      <c r="C19" s="34">
        <f>IF(A19="","",STANDARDIZE(B19,'Статистики на теста'!B$4,'Статистики на теста'!B$6))</f>
        <v>-1.1532223263080037</v>
      </c>
      <c r="D19" s="6">
        <f t="shared" si="0"/>
        <v>38.467776736919959</v>
      </c>
      <c r="E19" s="6">
        <f>IF(A19="","",B19/'Статистики на теста'!B$3*100)</f>
        <v>50</v>
      </c>
      <c r="F19" s="6">
        <f>Call!D20</f>
        <v>18.333333333333332</v>
      </c>
    </row>
    <row r="20" spans="1:6" x14ac:dyDescent="0.25">
      <c r="A20" s="38">
        <f>IF(Input!B21="","",Input!A21)</f>
        <v>18</v>
      </c>
      <c r="B20">
        <f>IF(A20="","",Call!C21)</f>
        <v>10</v>
      </c>
      <c r="C20" s="34">
        <f>IF(A20="","",STANDARDIZE(B20,'Статистики на теста'!B$4,'Статистики на теста'!B$6))</f>
        <v>0.31897638812774587</v>
      </c>
      <c r="D20" s="6">
        <f t="shared" si="0"/>
        <v>53.189763881277457</v>
      </c>
      <c r="E20" s="6">
        <f>IF(A20="","",B20/'Статистики на теста'!B$3*100)</f>
        <v>62.5</v>
      </c>
      <c r="F20" s="6">
        <f>Call!D21</f>
        <v>55.000000000000007</v>
      </c>
    </row>
    <row r="21" spans="1:6" x14ac:dyDescent="0.25">
      <c r="A21" s="38">
        <f>IF(Input!B22="","",Input!A22)</f>
        <v>19</v>
      </c>
      <c r="B21">
        <f>IF(A21="","",Call!C22)</f>
        <v>10</v>
      </c>
      <c r="C21" s="34">
        <f>IF(A21="","",STANDARDIZE(B21,'Статистики на теста'!B$4,'Статистики на теста'!B$6))</f>
        <v>0.31897638812774587</v>
      </c>
      <c r="D21" s="6">
        <f t="shared" si="0"/>
        <v>53.189763881277457</v>
      </c>
      <c r="E21" s="6">
        <f>IF(A21="","",B21/'Статистики на теста'!B$3*100)</f>
        <v>62.5</v>
      </c>
      <c r="F21" s="6">
        <f>Call!D22</f>
        <v>55.000000000000007</v>
      </c>
    </row>
    <row r="22" spans="1:6" x14ac:dyDescent="0.25">
      <c r="A22" s="38">
        <f>IF(Input!B23="","",Input!A23)</f>
        <v>20</v>
      </c>
      <c r="B22">
        <f>IF(A22="","",Call!C23)</f>
        <v>11</v>
      </c>
      <c r="C22" s="34">
        <f>IF(A22="","",STANDARDIZE(B22,'Статистики на теста'!B$4,'Статистики на теста'!B$6))</f>
        <v>1.0550757453456205</v>
      </c>
      <c r="D22" s="6">
        <f t="shared" si="0"/>
        <v>60.550757453456207</v>
      </c>
      <c r="E22" s="6">
        <f>IF(A22="","",B22/'Статистики на теста'!B$3*100)</f>
        <v>68.75</v>
      </c>
      <c r="F22" s="6">
        <f>Call!D23</f>
        <v>85</v>
      </c>
    </row>
    <row r="23" spans="1:6" x14ac:dyDescent="0.25">
      <c r="A23" s="38">
        <f>IF(Input!B24="","",Input!A24)</f>
        <v>21</v>
      </c>
      <c r="B23">
        <f>IF(A23="","",Call!C24)</f>
        <v>9</v>
      </c>
      <c r="C23" s="34">
        <f>IF(A23="","",STANDARDIZE(B23,'Статистики на теста'!B$4,'Статистики на теста'!B$6))</f>
        <v>-0.41712296909012886</v>
      </c>
      <c r="D23" s="6">
        <f t="shared" si="0"/>
        <v>45.828770309098715</v>
      </c>
      <c r="E23" s="6">
        <f>IF(A23="","",B23/'Статистики на теста'!B$3*100)</f>
        <v>56.25</v>
      </c>
      <c r="F23" s="6">
        <f>Call!D24</f>
        <v>31.666666666666664</v>
      </c>
    </row>
    <row r="24" spans="1:6" x14ac:dyDescent="0.25">
      <c r="A24" s="38">
        <f>IF(Input!B25="","",Input!A25)</f>
        <v>22</v>
      </c>
      <c r="B24">
        <f>IF(A24="","",Call!C25)</f>
        <v>10</v>
      </c>
      <c r="C24" s="34">
        <f>IF(A24="","",STANDARDIZE(B24,'Статистики на теста'!B$4,'Статистики на теста'!B$6))</f>
        <v>0.31897638812774587</v>
      </c>
      <c r="D24" s="6">
        <f t="shared" si="0"/>
        <v>53.189763881277457</v>
      </c>
      <c r="E24" s="6">
        <f>IF(A24="","",B24/'Статистики на теста'!B$3*100)</f>
        <v>62.5</v>
      </c>
      <c r="F24" s="6">
        <f>Call!D25</f>
        <v>55.000000000000007</v>
      </c>
    </row>
    <row r="25" spans="1:6" x14ac:dyDescent="0.25">
      <c r="A25" s="38">
        <f>IF(Input!B26="","",Input!A26)</f>
        <v>23</v>
      </c>
      <c r="B25">
        <f>IF(A25="","",Call!C26)</f>
        <v>9</v>
      </c>
      <c r="C25" s="34">
        <f>IF(A25="","",STANDARDIZE(B25,'Статистики на теста'!B$4,'Статистики на теста'!B$6))</f>
        <v>-0.41712296909012886</v>
      </c>
      <c r="D25" s="6">
        <f t="shared" si="0"/>
        <v>45.828770309098715</v>
      </c>
      <c r="E25" s="6">
        <f>IF(A25="","",B25/'Статистики на теста'!B$3*100)</f>
        <v>56.25</v>
      </c>
      <c r="F25" s="6">
        <f>Call!D26</f>
        <v>31.666666666666664</v>
      </c>
    </row>
    <row r="26" spans="1:6" x14ac:dyDescent="0.25">
      <c r="A26" s="38">
        <f>IF(Input!B27="","",Input!A27)</f>
        <v>24</v>
      </c>
      <c r="B26">
        <f>IF(A26="","",Call!C27)</f>
        <v>11</v>
      </c>
      <c r="C26" s="34">
        <f>IF(A26="","",STANDARDIZE(B26,'Статистики на теста'!B$4,'Статистики на теста'!B$6))</f>
        <v>1.0550757453456205</v>
      </c>
      <c r="D26" s="6">
        <f t="shared" si="0"/>
        <v>60.550757453456207</v>
      </c>
      <c r="E26" s="6">
        <f>IF(A26="","",B26/'Статистики на теста'!B$3*100)</f>
        <v>68.75</v>
      </c>
      <c r="F26" s="6">
        <f>Call!D27</f>
        <v>85</v>
      </c>
    </row>
    <row r="27" spans="1:6" x14ac:dyDescent="0.25">
      <c r="A27" s="38">
        <f>IF(Input!B28="","",Input!A28)</f>
        <v>25</v>
      </c>
      <c r="B27">
        <f>IF(A27="","",Call!C28)</f>
        <v>11</v>
      </c>
      <c r="C27" s="34">
        <f>IF(A27="","",STANDARDIZE(B27,'Статистики на теста'!B$4,'Статистики на теста'!B$6))</f>
        <v>1.0550757453456205</v>
      </c>
      <c r="D27" s="6">
        <f t="shared" si="0"/>
        <v>60.550757453456207</v>
      </c>
      <c r="E27" s="6">
        <f>IF(A27="","",B27/'Статистики на теста'!B$3*100)</f>
        <v>68.75</v>
      </c>
      <c r="F27" s="6">
        <f>Call!D28</f>
        <v>85</v>
      </c>
    </row>
    <row r="28" spans="1:6" x14ac:dyDescent="0.25">
      <c r="A28" s="38">
        <f>IF(Input!B29="","",Input!A29)</f>
        <v>26</v>
      </c>
      <c r="B28">
        <f>IF(A28="","",Call!C29)</f>
        <v>8</v>
      </c>
      <c r="C28" s="34">
        <f>IF(A28="","",STANDARDIZE(B28,'Статистики на теста'!B$4,'Статистики на теста'!B$6))</f>
        <v>-1.1532223263080037</v>
      </c>
      <c r="D28" s="6">
        <f t="shared" si="0"/>
        <v>38.467776736919959</v>
      </c>
      <c r="E28" s="6">
        <f>IF(A28="","",B28/'Статистики на теста'!B$3*100)</f>
        <v>50</v>
      </c>
      <c r="F28" s="6">
        <f>Call!D29</f>
        <v>18.333333333333332</v>
      </c>
    </row>
    <row r="29" spans="1:6" x14ac:dyDescent="0.25">
      <c r="A29" s="38">
        <f>IF(Input!B30="","",Input!A30)</f>
        <v>27</v>
      </c>
      <c r="B29">
        <f>IF(A29="","",Call!C30)</f>
        <v>10</v>
      </c>
      <c r="C29" s="34">
        <f>IF(A29="","",STANDARDIZE(B29,'Статистики на теста'!B$4,'Статистики на теста'!B$6))</f>
        <v>0.31897638812774587</v>
      </c>
      <c r="D29" s="6">
        <f t="shared" si="0"/>
        <v>53.189763881277457</v>
      </c>
      <c r="E29" s="6">
        <f>IF(A29="","",B29/'Статистики на теста'!B$3*100)</f>
        <v>62.5</v>
      </c>
      <c r="F29" s="6">
        <f>Call!D30</f>
        <v>55.000000000000007</v>
      </c>
    </row>
    <row r="30" spans="1:6" x14ac:dyDescent="0.25">
      <c r="A30" s="38">
        <f>IF(Input!B31="","",Input!A31)</f>
        <v>28</v>
      </c>
      <c r="B30">
        <f>IF(A30="","",Call!C31)</f>
        <v>10</v>
      </c>
      <c r="C30" s="34">
        <f>IF(A30="","",STANDARDIZE(B30,'Статистики на теста'!B$4,'Статистики на теста'!B$6))</f>
        <v>0.31897638812774587</v>
      </c>
      <c r="D30" s="6">
        <f t="shared" si="0"/>
        <v>53.189763881277457</v>
      </c>
      <c r="E30" s="6">
        <f>IF(A30="","",B30/'Статистики на теста'!B$3*100)</f>
        <v>62.5</v>
      </c>
      <c r="F30" s="6">
        <f>Call!D31</f>
        <v>55.000000000000007</v>
      </c>
    </row>
    <row r="31" spans="1:6" x14ac:dyDescent="0.25">
      <c r="A31" s="38">
        <f>IF(Input!B32="","",Input!A32)</f>
        <v>29</v>
      </c>
      <c r="B31">
        <f>IF(A31="","",Call!C32)</f>
        <v>11</v>
      </c>
      <c r="C31" s="34">
        <f>IF(A31="","",STANDARDIZE(B31,'Статистики на теста'!B$4,'Статистики на теста'!B$6))</f>
        <v>1.0550757453456205</v>
      </c>
      <c r="D31" s="6">
        <f t="shared" si="0"/>
        <v>60.550757453456207</v>
      </c>
      <c r="E31" s="6">
        <f>IF(A31="","",B31/'Статистики на теста'!B$3*100)</f>
        <v>68.75</v>
      </c>
      <c r="F31" s="6">
        <f>Call!D32</f>
        <v>85</v>
      </c>
    </row>
    <row r="32" spans="1:6" x14ac:dyDescent="0.25">
      <c r="A32" s="38">
        <f>IF(Input!B33="","",Input!A33)</f>
        <v>30</v>
      </c>
      <c r="B32">
        <f>IF(A32="","",Call!C33)</f>
        <v>10</v>
      </c>
      <c r="C32" s="34">
        <f>IF(A32="","",STANDARDIZE(B32,'Статистики на теста'!B$4,'Статистики на теста'!B$6))</f>
        <v>0.31897638812774587</v>
      </c>
      <c r="D32" s="6">
        <f t="shared" si="0"/>
        <v>53.189763881277457</v>
      </c>
      <c r="E32" s="6">
        <f>IF(A32="","",B32/'Статистики на теста'!B$3*100)</f>
        <v>62.5</v>
      </c>
      <c r="F32" s="6">
        <f>Call!D33</f>
        <v>55.000000000000007</v>
      </c>
    </row>
    <row r="33" spans="1:6" x14ac:dyDescent="0.25">
      <c r="A33" s="38" t="str">
        <f>IF(Input!B34="","",Input!A34)</f>
        <v/>
      </c>
      <c r="B33" t="str">
        <f>IF(A33="","",Call!C34)</f>
        <v/>
      </c>
      <c r="C33" s="34" t="str">
        <f>IF(A33="","",STANDARDIZE(B33,'Статистики на теста'!B$4,'Статистики на теста'!B$6))</f>
        <v/>
      </c>
      <c r="D33" s="6" t="str">
        <f t="shared" si="0"/>
        <v/>
      </c>
      <c r="E33" s="6" t="str">
        <f>IF(A33="","",B33/'Статистики на теста'!B$3*100)</f>
        <v/>
      </c>
      <c r="F33" s="6" t="str">
        <f>Call!D34</f>
        <v/>
      </c>
    </row>
    <row r="34" spans="1:6" x14ac:dyDescent="0.25">
      <c r="A34" s="38" t="str">
        <f>IF(Input!B35="","",Input!A35)</f>
        <v/>
      </c>
      <c r="B34" t="str">
        <f>IF(A34="","",Call!C35)</f>
        <v/>
      </c>
      <c r="C34" s="34" t="str">
        <f>IF(A34="","",STANDARDIZE(B34,'Статистики на теста'!B$4,'Статистики на теста'!B$6))</f>
        <v/>
      </c>
      <c r="D34" s="6" t="str">
        <f t="shared" si="0"/>
        <v/>
      </c>
      <c r="E34" s="6" t="str">
        <f>IF(A34="","",B34/'Статистики на теста'!B$3*100)</f>
        <v/>
      </c>
      <c r="F34" s="6" t="str">
        <f>Call!D35</f>
        <v/>
      </c>
    </row>
    <row r="35" spans="1:6" x14ac:dyDescent="0.25">
      <c r="A35" s="38" t="str">
        <f>IF(Input!B36="","",Input!A36)</f>
        <v/>
      </c>
      <c r="B35" t="str">
        <f>IF(A35="","",Call!C36)</f>
        <v/>
      </c>
      <c r="C35" s="34" t="str">
        <f>IF(A35="","",STANDARDIZE(B35,'Статистики на теста'!B$4,'Статистики на теста'!B$6))</f>
        <v/>
      </c>
      <c r="D35" s="6" t="str">
        <f t="shared" si="0"/>
        <v/>
      </c>
      <c r="E35" s="6" t="str">
        <f>IF(A35="","",B35/'Статистики на теста'!B$3*100)</f>
        <v/>
      </c>
      <c r="F35" s="6" t="str">
        <f>Call!D36</f>
        <v/>
      </c>
    </row>
    <row r="36" spans="1:6" x14ac:dyDescent="0.25">
      <c r="A36" s="38" t="str">
        <f>IF(Input!B37="","",Input!A37)</f>
        <v/>
      </c>
      <c r="B36" t="str">
        <f>IF(A36="","",Call!C37)</f>
        <v/>
      </c>
      <c r="C36" s="34" t="str">
        <f>IF(A36="","",STANDARDIZE(B36,'Статистики на теста'!B$4,'Статистики на теста'!B$6))</f>
        <v/>
      </c>
      <c r="D36" s="6" t="str">
        <f t="shared" si="0"/>
        <v/>
      </c>
      <c r="E36" s="6" t="str">
        <f>IF(A36="","",B36/'Статистики на теста'!B$3*100)</f>
        <v/>
      </c>
      <c r="F36" s="6" t="str">
        <f>Call!D37</f>
        <v/>
      </c>
    </row>
    <row r="37" spans="1:6" x14ac:dyDescent="0.25">
      <c r="A37" s="38" t="str">
        <f>IF(Input!B38="","",Input!A38)</f>
        <v/>
      </c>
      <c r="B37" t="str">
        <f>IF(A37="","",Call!C38)</f>
        <v/>
      </c>
      <c r="C37" s="34" t="str">
        <f>IF(A37="","",STANDARDIZE(B37,'Статистики на теста'!B$4,'Статистики на теста'!B$6))</f>
        <v/>
      </c>
      <c r="D37" s="6" t="str">
        <f t="shared" si="0"/>
        <v/>
      </c>
      <c r="E37" s="6" t="str">
        <f>IF(A37="","",B37/'Статистики на теста'!B$3*100)</f>
        <v/>
      </c>
      <c r="F37" s="6" t="str">
        <f>Call!D38</f>
        <v/>
      </c>
    </row>
    <row r="38" spans="1:6" x14ac:dyDescent="0.25">
      <c r="A38" s="38" t="str">
        <f>IF(Input!B39="","",Input!A39)</f>
        <v/>
      </c>
      <c r="B38" t="str">
        <f>IF(A38="","",Call!C39)</f>
        <v/>
      </c>
      <c r="C38" s="34" t="str">
        <f>IF(A38="","",STANDARDIZE(B38,'Статистики на теста'!B$4,'Статистики на теста'!B$6))</f>
        <v/>
      </c>
      <c r="D38" s="6" t="str">
        <f t="shared" si="0"/>
        <v/>
      </c>
      <c r="E38" s="6" t="str">
        <f>IF(A38="","",B38/'Статистики на теста'!B$3*100)</f>
        <v/>
      </c>
      <c r="F38" s="6" t="str">
        <f>Call!D39</f>
        <v/>
      </c>
    </row>
    <row r="39" spans="1:6" x14ac:dyDescent="0.25">
      <c r="A39" s="38" t="str">
        <f>IF(Input!B40="","",Input!A40)</f>
        <v/>
      </c>
      <c r="B39" t="str">
        <f>IF(A39="","",Call!C40)</f>
        <v/>
      </c>
      <c r="C39" s="34" t="str">
        <f>IF(A39="","",STANDARDIZE(B39,'Статистики на теста'!B$4,'Статистики на теста'!B$6))</f>
        <v/>
      </c>
      <c r="D39" s="6" t="str">
        <f t="shared" si="0"/>
        <v/>
      </c>
      <c r="E39" s="6" t="str">
        <f>IF(A39="","",B39/'Статистики на теста'!B$3*100)</f>
        <v/>
      </c>
      <c r="F39" s="6" t="str">
        <f>Call!D40</f>
        <v/>
      </c>
    </row>
    <row r="40" spans="1:6" x14ac:dyDescent="0.25">
      <c r="A40" s="38" t="str">
        <f>IF(Input!B41="","",Input!A41)</f>
        <v/>
      </c>
      <c r="B40" t="str">
        <f>IF(A40="","",Call!C41)</f>
        <v/>
      </c>
      <c r="C40" s="34" t="str">
        <f>IF(A40="","",STANDARDIZE(B40,'Статистики на теста'!B$4,'Статистики на теста'!B$6))</f>
        <v/>
      </c>
      <c r="D40" s="6" t="str">
        <f t="shared" si="0"/>
        <v/>
      </c>
      <c r="E40" s="6" t="str">
        <f>IF(A40="","",B40/'Статистики на теста'!B$3*100)</f>
        <v/>
      </c>
      <c r="F40" s="6" t="str">
        <f>Call!D41</f>
        <v/>
      </c>
    </row>
    <row r="41" spans="1:6" x14ac:dyDescent="0.25">
      <c r="A41" s="38" t="str">
        <f>IF(Input!B42="","",Input!A42)</f>
        <v/>
      </c>
      <c r="B41" t="str">
        <f>IF(A41="","",Call!C42)</f>
        <v/>
      </c>
      <c r="C41" s="34" t="str">
        <f>IF(A41="","",STANDARDIZE(B41,'Статистики на теста'!B$4,'Статистики на теста'!B$6))</f>
        <v/>
      </c>
      <c r="D41" s="6" t="str">
        <f t="shared" si="0"/>
        <v/>
      </c>
      <c r="E41" s="6" t="str">
        <f>IF(A41="","",B41/'Статистики на теста'!B$3*100)</f>
        <v/>
      </c>
      <c r="F41" s="6" t="str">
        <f>Call!D42</f>
        <v/>
      </c>
    </row>
    <row r="42" spans="1:6" x14ac:dyDescent="0.25">
      <c r="A42" s="38" t="str">
        <f>IF(Input!B43="","",Input!A43)</f>
        <v/>
      </c>
      <c r="B42" t="str">
        <f>IF(A42="","",Call!C43)</f>
        <v/>
      </c>
      <c r="C42" s="34" t="str">
        <f>IF(A42="","",STANDARDIZE(B42,'Статистики на теста'!B$4,'Статистики на теста'!B$6))</f>
        <v/>
      </c>
      <c r="D42" s="6" t="str">
        <f t="shared" si="0"/>
        <v/>
      </c>
      <c r="E42" s="6" t="str">
        <f>IF(A42="","",B42/'Статистики на теста'!B$3*100)</f>
        <v/>
      </c>
      <c r="F42" s="6" t="str">
        <f>Call!D43</f>
        <v/>
      </c>
    </row>
    <row r="43" spans="1:6" x14ac:dyDescent="0.25">
      <c r="A43" s="38" t="str">
        <f>IF(Input!B44="","",Input!A44)</f>
        <v/>
      </c>
      <c r="B43" t="str">
        <f>IF(A43="","",Call!C44)</f>
        <v/>
      </c>
      <c r="C43" s="34" t="str">
        <f>IF(A43="","",STANDARDIZE(B43,'Статистики на теста'!B$4,'Статистики на теста'!B$6))</f>
        <v/>
      </c>
      <c r="D43" s="6" t="str">
        <f t="shared" si="0"/>
        <v/>
      </c>
      <c r="E43" s="6" t="str">
        <f>IF(A43="","",B43/'Статистики на теста'!B$3*100)</f>
        <v/>
      </c>
      <c r="F43" s="6" t="str">
        <f>Call!D44</f>
        <v/>
      </c>
    </row>
    <row r="44" spans="1:6" x14ac:dyDescent="0.25">
      <c r="A44" s="38" t="str">
        <f>IF(Input!B45="","",Input!A45)</f>
        <v/>
      </c>
      <c r="B44" t="str">
        <f>IF(A44="","",Call!C45)</f>
        <v/>
      </c>
      <c r="C44" s="34" t="str">
        <f>IF(A44="","",STANDARDIZE(B44,'Статистики на теста'!B$4,'Статистики на теста'!B$6))</f>
        <v/>
      </c>
      <c r="D44" s="6" t="str">
        <f t="shared" si="0"/>
        <v/>
      </c>
      <c r="E44" s="6" t="str">
        <f>IF(A44="","",B44/'Статистики на теста'!B$3*100)</f>
        <v/>
      </c>
      <c r="F44" s="6" t="str">
        <f>Call!D45</f>
        <v/>
      </c>
    </row>
    <row r="45" spans="1:6" x14ac:dyDescent="0.25">
      <c r="A45" s="38" t="str">
        <f>IF(Input!B46="","",Input!A46)</f>
        <v/>
      </c>
      <c r="B45" t="str">
        <f>IF(A45="","",Call!C46)</f>
        <v/>
      </c>
      <c r="C45" s="34" t="str">
        <f>IF(A45="","",STANDARDIZE(B45,'Статистики на теста'!B$4,'Статистики на теста'!B$6))</f>
        <v/>
      </c>
      <c r="D45" s="6" t="str">
        <f t="shared" si="0"/>
        <v/>
      </c>
      <c r="E45" s="6" t="str">
        <f>IF(A45="","",B45/'Статистики на теста'!B$3*100)</f>
        <v/>
      </c>
      <c r="F45" s="6" t="str">
        <f>Call!D46</f>
        <v/>
      </c>
    </row>
    <row r="46" spans="1:6" x14ac:dyDescent="0.25">
      <c r="A46" s="38" t="str">
        <f>IF(Input!B47="","",Input!A47)</f>
        <v/>
      </c>
      <c r="B46" t="str">
        <f>IF(A46="","",Call!C47)</f>
        <v/>
      </c>
      <c r="C46" s="34" t="str">
        <f>IF(A46="","",STANDARDIZE(B46,'Статистики на теста'!B$4,'Статистики на теста'!B$6))</f>
        <v/>
      </c>
      <c r="D46" s="6" t="str">
        <f t="shared" si="0"/>
        <v/>
      </c>
      <c r="E46" s="6" t="str">
        <f>IF(A46="","",B46/'Статистики на теста'!B$3*100)</f>
        <v/>
      </c>
      <c r="F46" s="6" t="str">
        <f>Call!D47</f>
        <v/>
      </c>
    </row>
    <row r="47" spans="1:6" x14ac:dyDescent="0.25">
      <c r="A47" s="38" t="str">
        <f>IF(Input!B48="","",Input!A48)</f>
        <v/>
      </c>
      <c r="B47" t="str">
        <f>IF(A47="","",Call!C48)</f>
        <v/>
      </c>
      <c r="C47" s="34" t="str">
        <f>IF(A47="","",STANDARDIZE(B47,'Статистики на теста'!B$4,'Статистики на теста'!B$6))</f>
        <v/>
      </c>
      <c r="D47" s="6" t="str">
        <f t="shared" si="0"/>
        <v/>
      </c>
      <c r="E47" s="6" t="str">
        <f>IF(A47="","",B47/'Статистики на теста'!B$3*100)</f>
        <v/>
      </c>
      <c r="F47" s="6" t="str">
        <f>Call!D48</f>
        <v/>
      </c>
    </row>
    <row r="48" spans="1:6" x14ac:dyDescent="0.25">
      <c r="A48" s="38" t="str">
        <f>IF(Input!B49="","",Input!A49)</f>
        <v/>
      </c>
      <c r="B48" t="str">
        <f>IF(A48="","",Call!C49)</f>
        <v/>
      </c>
      <c r="C48" s="34" t="str">
        <f>IF(A48="","",STANDARDIZE(B48,'Статистики на теста'!B$4,'Статистики на теста'!B$6))</f>
        <v/>
      </c>
      <c r="D48" s="6" t="str">
        <f t="shared" si="0"/>
        <v/>
      </c>
      <c r="E48" s="6" t="str">
        <f>IF(A48="","",B48/'Статистики на теста'!B$3*100)</f>
        <v/>
      </c>
      <c r="F48" s="6" t="str">
        <f>Call!D49</f>
        <v/>
      </c>
    </row>
    <row r="49" spans="1:6" x14ac:dyDescent="0.25">
      <c r="A49" s="38" t="str">
        <f>IF(Input!B50="","",Input!A50)</f>
        <v/>
      </c>
      <c r="B49" t="str">
        <f>IF(A49="","",Call!C50)</f>
        <v/>
      </c>
      <c r="C49" s="34" t="str">
        <f>IF(A49="","",STANDARDIZE(B49,'Статистики на теста'!B$4,'Статистики на теста'!B$6))</f>
        <v/>
      </c>
      <c r="D49" s="6" t="str">
        <f t="shared" si="0"/>
        <v/>
      </c>
      <c r="E49" s="6" t="str">
        <f>IF(A49="","",B49/'Статистики на теста'!B$3*100)</f>
        <v/>
      </c>
      <c r="F49" s="6" t="str">
        <f>Call!D50</f>
        <v/>
      </c>
    </row>
    <row r="50" spans="1:6" x14ac:dyDescent="0.25">
      <c r="A50" s="38" t="str">
        <f>IF(Input!B51="","",Input!A51)</f>
        <v/>
      </c>
      <c r="B50" t="str">
        <f>IF(A50="","",Call!C51)</f>
        <v/>
      </c>
      <c r="C50" s="34" t="str">
        <f>IF(A50="","",STANDARDIZE(B50,'Статистики на теста'!B$4,'Статистики на теста'!B$6))</f>
        <v/>
      </c>
      <c r="D50" s="6" t="str">
        <f t="shared" si="0"/>
        <v/>
      </c>
      <c r="E50" s="6" t="str">
        <f>IF(A50="","",B50/'Статистики на теста'!B$3*100)</f>
        <v/>
      </c>
      <c r="F50" s="6" t="str">
        <f>Call!D51</f>
        <v/>
      </c>
    </row>
    <row r="51" spans="1:6" x14ac:dyDescent="0.25">
      <c r="A51" s="38" t="str">
        <f>IF(Input!B52="","",Input!A52)</f>
        <v/>
      </c>
      <c r="B51" t="str">
        <f>IF(A51="","",Call!C52)</f>
        <v/>
      </c>
      <c r="C51" s="34" t="str">
        <f>IF(A51="","",STANDARDIZE(B51,'Статистики на теста'!B$4,'Статистики на теста'!B$6))</f>
        <v/>
      </c>
      <c r="D51" s="6" t="str">
        <f t="shared" si="0"/>
        <v/>
      </c>
      <c r="E51" s="6" t="str">
        <f>IF(A51="","",B51/'Статистики на теста'!B$3*100)</f>
        <v/>
      </c>
      <c r="F51" s="6" t="str">
        <f>Call!D52</f>
        <v/>
      </c>
    </row>
    <row r="52" spans="1:6" x14ac:dyDescent="0.25">
      <c r="A52" s="38" t="str">
        <f>IF(Input!B53="","",Input!A53)</f>
        <v/>
      </c>
      <c r="B52" t="str">
        <f>IF(A52="","",Call!C53)</f>
        <v/>
      </c>
      <c r="C52" s="34" t="str">
        <f>IF(A52="","",STANDARDIZE(B52,'Статистики на теста'!B$4,'Статистики на теста'!B$6))</f>
        <v/>
      </c>
      <c r="D52" s="6" t="str">
        <f t="shared" si="0"/>
        <v/>
      </c>
      <c r="E52" s="6" t="str">
        <f>IF(A52="","",B52/'Статистики на теста'!B$3*100)</f>
        <v/>
      </c>
      <c r="F52" s="6" t="str">
        <f>Call!D53</f>
        <v/>
      </c>
    </row>
    <row r="53" spans="1:6" x14ac:dyDescent="0.25">
      <c r="A53" s="38" t="str">
        <f>IF(Input!B54="","",Input!A54)</f>
        <v/>
      </c>
      <c r="B53" t="str">
        <f>IF(A53="","",Call!C54)</f>
        <v/>
      </c>
      <c r="C53" s="34" t="str">
        <f>IF(A53="","",STANDARDIZE(B53,'Статистики на теста'!B$4,'Статистики на теста'!B$6))</f>
        <v/>
      </c>
      <c r="D53" s="6" t="str">
        <f t="shared" si="0"/>
        <v/>
      </c>
      <c r="E53" s="6" t="str">
        <f>IF(A53="","",B53/'Статистики на теста'!B$3*100)</f>
        <v/>
      </c>
      <c r="F53" s="6" t="str">
        <f>Call!D54</f>
        <v/>
      </c>
    </row>
    <row r="54" spans="1:6" x14ac:dyDescent="0.25">
      <c r="A54" s="38" t="str">
        <f>IF(Input!B55="","",Input!A55)</f>
        <v/>
      </c>
      <c r="B54" t="str">
        <f>IF(A54="","",Call!C55)</f>
        <v/>
      </c>
      <c r="C54" s="34" t="str">
        <f>IF(A54="","",STANDARDIZE(B54,'Статистики на теста'!B$4,'Статистики на теста'!B$6))</f>
        <v/>
      </c>
      <c r="D54" s="6" t="str">
        <f t="shared" si="0"/>
        <v/>
      </c>
      <c r="E54" s="6" t="str">
        <f>IF(A54="","",B54/'Статистики на теста'!B$3*100)</f>
        <v/>
      </c>
      <c r="F54" s="6" t="str">
        <f>Call!D55</f>
        <v/>
      </c>
    </row>
    <row r="55" spans="1:6" x14ac:dyDescent="0.25">
      <c r="A55" s="38" t="str">
        <f>IF(Input!B56="","",Input!A56)</f>
        <v/>
      </c>
      <c r="B55" t="str">
        <f>IF(A55="","",Call!C56)</f>
        <v/>
      </c>
      <c r="C55" s="34" t="str">
        <f>IF(A55="","",STANDARDIZE(B55,'Статистики на теста'!B$4,'Статистики на теста'!B$6))</f>
        <v/>
      </c>
      <c r="D55" s="6" t="str">
        <f t="shared" si="0"/>
        <v/>
      </c>
      <c r="E55" s="6" t="str">
        <f>IF(A55="","",B55/'Статистики на теста'!B$3*100)</f>
        <v/>
      </c>
      <c r="F55" s="6" t="str">
        <f>Call!D56</f>
        <v/>
      </c>
    </row>
    <row r="56" spans="1:6" x14ac:dyDescent="0.25">
      <c r="A56" s="38" t="str">
        <f>IF(Input!B57="","",Input!A57)</f>
        <v/>
      </c>
      <c r="B56" t="str">
        <f>IF(A56="","",Call!C57)</f>
        <v/>
      </c>
      <c r="C56" s="34" t="str">
        <f>IF(A56="","",STANDARDIZE(B56,'Статистики на теста'!B$4,'Статистики на теста'!B$6))</f>
        <v/>
      </c>
      <c r="D56" s="6" t="str">
        <f t="shared" si="0"/>
        <v/>
      </c>
      <c r="E56" s="6" t="str">
        <f>IF(A56="","",B56/'Статистики на теста'!B$3*100)</f>
        <v/>
      </c>
      <c r="F56" s="6" t="str">
        <f>Call!D57</f>
        <v/>
      </c>
    </row>
    <row r="57" spans="1:6" x14ac:dyDescent="0.25">
      <c r="A57" s="38" t="str">
        <f>IF(Input!B58="","",Input!A58)</f>
        <v/>
      </c>
      <c r="B57" t="str">
        <f>IF(A57="","",Call!C58)</f>
        <v/>
      </c>
      <c r="C57" s="34" t="str">
        <f>IF(A57="","",STANDARDIZE(B57,'Статистики на теста'!B$4,'Статистики на теста'!B$6))</f>
        <v/>
      </c>
      <c r="D57" s="6" t="str">
        <f t="shared" si="0"/>
        <v/>
      </c>
      <c r="E57" s="6" t="str">
        <f>IF(A57="","",B57/'Статистики на теста'!B$3*100)</f>
        <v/>
      </c>
      <c r="F57" s="6" t="str">
        <f>Call!D58</f>
        <v/>
      </c>
    </row>
    <row r="58" spans="1:6" x14ac:dyDescent="0.25">
      <c r="A58" s="38" t="str">
        <f>IF(Input!B59="","",Input!A59)</f>
        <v/>
      </c>
      <c r="B58" t="str">
        <f>IF(A58="","",Call!C59)</f>
        <v/>
      </c>
      <c r="C58" s="34" t="str">
        <f>IF(A58="","",STANDARDIZE(B58,'Статистики на теста'!B$4,'Статистики на теста'!B$6))</f>
        <v/>
      </c>
      <c r="D58" s="6" t="str">
        <f t="shared" si="0"/>
        <v/>
      </c>
      <c r="E58" s="6" t="str">
        <f>IF(A58="","",B58/'Статистики на теста'!B$3*100)</f>
        <v/>
      </c>
      <c r="F58" s="6" t="str">
        <f>Call!D59</f>
        <v/>
      </c>
    </row>
    <row r="59" spans="1:6" x14ac:dyDescent="0.25">
      <c r="A59" s="38" t="str">
        <f>IF(Input!B60="","",Input!A60)</f>
        <v/>
      </c>
      <c r="B59" t="str">
        <f>IF(A59="","",Call!C60)</f>
        <v/>
      </c>
      <c r="C59" s="34" t="str">
        <f>IF(A59="","",STANDARDIZE(B59,'Статистики на теста'!B$4,'Статистики на теста'!B$6))</f>
        <v/>
      </c>
      <c r="D59" s="6" t="str">
        <f t="shared" si="0"/>
        <v/>
      </c>
      <c r="E59" s="6" t="str">
        <f>IF(A59="","",B59/'Статистики на теста'!B$3*100)</f>
        <v/>
      </c>
      <c r="F59" s="6" t="str">
        <f>Call!D60</f>
        <v/>
      </c>
    </row>
    <row r="60" spans="1:6" x14ac:dyDescent="0.25">
      <c r="A60" s="38" t="str">
        <f>IF(Input!B61="","",Input!A61)</f>
        <v/>
      </c>
      <c r="B60" t="str">
        <f>IF(A60="","",Call!C61)</f>
        <v/>
      </c>
      <c r="C60" s="34" t="str">
        <f>IF(A60="","",STANDARDIZE(B60,'Статистики на теста'!B$4,'Статистики на теста'!B$6))</f>
        <v/>
      </c>
      <c r="D60" s="6" t="str">
        <f t="shared" si="0"/>
        <v/>
      </c>
      <c r="E60" s="6" t="str">
        <f>IF(A60="","",B60/'Статистики на теста'!B$3*100)</f>
        <v/>
      </c>
      <c r="F60" s="6" t="str">
        <f>Call!D61</f>
        <v/>
      </c>
    </row>
    <row r="61" spans="1:6" x14ac:dyDescent="0.25">
      <c r="A61" s="38" t="str">
        <f>IF(Input!B62="","",Input!A62)</f>
        <v/>
      </c>
      <c r="B61" t="str">
        <f>IF(A61="","",Call!C62)</f>
        <v/>
      </c>
      <c r="C61" s="34" t="str">
        <f>IF(A61="","",STANDARDIZE(B61,'Статистики на теста'!B$4,'Статистики на теста'!B$6))</f>
        <v/>
      </c>
      <c r="D61" s="6" t="str">
        <f t="shared" si="0"/>
        <v/>
      </c>
      <c r="E61" s="6" t="str">
        <f>IF(A61="","",B61/'Статистики на теста'!B$3*100)</f>
        <v/>
      </c>
      <c r="F61" s="6" t="str">
        <f>Call!D62</f>
        <v/>
      </c>
    </row>
    <row r="62" spans="1:6" x14ac:dyDescent="0.25">
      <c r="A62" s="38" t="str">
        <f>IF(Input!B63="","",Input!A63)</f>
        <v/>
      </c>
      <c r="B62" t="str">
        <f>IF(A62="","",Call!C63)</f>
        <v/>
      </c>
      <c r="C62" s="34" t="str">
        <f>IF(A62="","",STANDARDIZE(B62,'Статистики на теста'!B$4,'Статистики на теста'!B$6))</f>
        <v/>
      </c>
      <c r="D62" s="6" t="str">
        <f t="shared" si="0"/>
        <v/>
      </c>
      <c r="E62" s="6" t="str">
        <f>IF(A62="","",B62/'Статистики на теста'!B$3*100)</f>
        <v/>
      </c>
      <c r="F62" s="6" t="str">
        <f>Call!D63</f>
        <v/>
      </c>
    </row>
    <row r="63" spans="1:6" x14ac:dyDescent="0.25">
      <c r="A63" s="38" t="str">
        <f>IF(Input!B64="","",Input!A64)</f>
        <v/>
      </c>
      <c r="B63" t="str">
        <f>IF(A63="","",Call!C64)</f>
        <v/>
      </c>
      <c r="C63" s="34" t="str">
        <f>IF(A63="","",STANDARDIZE(B63,'Статистики на теста'!B$4,'Статистики на теста'!B$6))</f>
        <v/>
      </c>
      <c r="D63" s="6" t="str">
        <f t="shared" si="0"/>
        <v/>
      </c>
      <c r="E63" s="6" t="str">
        <f>IF(A63="","",B63/'Статистики на теста'!B$3*100)</f>
        <v/>
      </c>
      <c r="F63" s="6" t="str">
        <f>Call!D64</f>
        <v/>
      </c>
    </row>
    <row r="64" spans="1:6" x14ac:dyDescent="0.25">
      <c r="A64" s="38" t="str">
        <f>IF(Input!B65="","",Input!A65)</f>
        <v/>
      </c>
      <c r="B64" t="str">
        <f>IF(A64="","",Call!C65)</f>
        <v/>
      </c>
      <c r="C64" s="34" t="str">
        <f>IF(A64="","",STANDARDIZE(B64,'Статистики на теста'!B$4,'Статистики на теста'!B$6))</f>
        <v/>
      </c>
      <c r="D64" s="6" t="str">
        <f t="shared" si="0"/>
        <v/>
      </c>
      <c r="E64" s="6" t="str">
        <f>IF(A64="","",B64/'Статистики на теста'!B$3*100)</f>
        <v/>
      </c>
      <c r="F64" s="6" t="str">
        <f>Call!D65</f>
        <v/>
      </c>
    </row>
    <row r="65" spans="1:6" x14ac:dyDescent="0.25">
      <c r="A65" s="38" t="str">
        <f>IF(Input!B66="","",Input!A66)</f>
        <v/>
      </c>
      <c r="B65" t="str">
        <f>IF(A65="","",Call!C66)</f>
        <v/>
      </c>
      <c r="C65" s="34" t="str">
        <f>IF(A65="","",STANDARDIZE(B65,'Статистики на теста'!B$4,'Статистики на теста'!B$6))</f>
        <v/>
      </c>
      <c r="D65" s="6" t="str">
        <f t="shared" si="0"/>
        <v/>
      </c>
      <c r="E65" s="6" t="str">
        <f>IF(A65="","",B65/'Статистики на теста'!B$3*100)</f>
        <v/>
      </c>
      <c r="F65" s="6" t="str">
        <f>Call!D66</f>
        <v/>
      </c>
    </row>
    <row r="66" spans="1:6" x14ac:dyDescent="0.25">
      <c r="A66" s="38" t="str">
        <f>IF(Input!B67="","",Input!A67)</f>
        <v/>
      </c>
      <c r="B66" t="str">
        <f>IF(A66="","",Call!C67)</f>
        <v/>
      </c>
      <c r="C66" s="34" t="str">
        <f>IF(A66="","",STANDARDIZE(B66,'Статистики на теста'!B$4,'Статистики на теста'!B$6))</f>
        <v/>
      </c>
      <c r="D66" s="6" t="str">
        <f t="shared" si="0"/>
        <v/>
      </c>
      <c r="E66" s="6" t="str">
        <f>IF(A66="","",B66/'Статистики на теста'!B$3*100)</f>
        <v/>
      </c>
      <c r="F66" s="6" t="str">
        <f>Call!D67</f>
        <v/>
      </c>
    </row>
    <row r="67" spans="1:6" x14ac:dyDescent="0.25">
      <c r="A67" s="38" t="str">
        <f>IF(Input!B68="","",Input!A68)</f>
        <v/>
      </c>
      <c r="B67" t="str">
        <f>IF(A67="","",Call!C68)</f>
        <v/>
      </c>
      <c r="C67" s="34" t="str">
        <f>IF(A67="","",STANDARDIZE(B67,'Статистики на теста'!B$4,'Статистики на теста'!B$6))</f>
        <v/>
      </c>
      <c r="D67" s="6" t="str">
        <f t="shared" si="0"/>
        <v/>
      </c>
      <c r="E67" s="6" t="str">
        <f>IF(A67="","",B67/'Статистики на теста'!B$3*100)</f>
        <v/>
      </c>
      <c r="F67" s="6" t="str">
        <f>Call!D68</f>
        <v/>
      </c>
    </row>
    <row r="68" spans="1:6" x14ac:dyDescent="0.25">
      <c r="A68" s="38" t="str">
        <f>IF(Input!B69="","",Input!A69)</f>
        <v/>
      </c>
      <c r="B68" t="str">
        <f>IF(A68="","",Call!C69)</f>
        <v/>
      </c>
      <c r="C68" s="34" t="str">
        <f>IF(A68="","",STANDARDIZE(B68,'Статистики на теста'!B$4,'Статистики на теста'!B$6))</f>
        <v/>
      </c>
      <c r="D68" s="6" t="str">
        <f t="shared" ref="D68:D122" si="1">IF(A68="","",C68*10+50)</f>
        <v/>
      </c>
      <c r="E68" s="6" t="str">
        <f>IF(A68="","",B68/'Статистики на теста'!B$3*100)</f>
        <v/>
      </c>
      <c r="F68" s="6" t="str">
        <f>Call!D69</f>
        <v/>
      </c>
    </row>
    <row r="69" spans="1:6" x14ac:dyDescent="0.25">
      <c r="A69" s="38" t="str">
        <f>IF(Input!B70="","",Input!A70)</f>
        <v/>
      </c>
      <c r="B69" t="str">
        <f>IF(A69="","",Call!C70)</f>
        <v/>
      </c>
      <c r="C69" s="34" t="str">
        <f>IF(A69="","",STANDARDIZE(B69,'Статистики на теста'!B$4,'Статистики на теста'!B$6))</f>
        <v/>
      </c>
      <c r="D69" s="6" t="str">
        <f t="shared" si="1"/>
        <v/>
      </c>
      <c r="E69" s="6" t="str">
        <f>IF(A69="","",B69/'Статистики на теста'!B$3*100)</f>
        <v/>
      </c>
      <c r="F69" s="6" t="str">
        <f>Call!D70</f>
        <v/>
      </c>
    </row>
    <row r="70" spans="1:6" x14ac:dyDescent="0.25">
      <c r="A70" s="38" t="str">
        <f>IF(Input!B71="","",Input!A71)</f>
        <v/>
      </c>
      <c r="B70" t="str">
        <f>IF(A70="","",Call!C71)</f>
        <v/>
      </c>
      <c r="C70" s="34" t="str">
        <f>IF(A70="","",STANDARDIZE(B70,'Статистики на теста'!B$4,'Статистики на теста'!B$6))</f>
        <v/>
      </c>
      <c r="D70" s="6" t="str">
        <f t="shared" si="1"/>
        <v/>
      </c>
      <c r="E70" s="6" t="str">
        <f>IF(A70="","",B70/'Статистики на теста'!B$3*100)</f>
        <v/>
      </c>
      <c r="F70" s="6" t="str">
        <f>Call!D71</f>
        <v/>
      </c>
    </row>
    <row r="71" spans="1:6" x14ac:dyDescent="0.25">
      <c r="A71" s="38" t="str">
        <f>IF(Input!B72="","",Input!A72)</f>
        <v/>
      </c>
      <c r="B71" t="str">
        <f>IF(A71="","",Call!C72)</f>
        <v/>
      </c>
      <c r="C71" s="34" t="str">
        <f>IF(A71="","",STANDARDIZE(B71,'Статистики на теста'!B$4,'Статистики на теста'!B$6))</f>
        <v/>
      </c>
      <c r="D71" s="6" t="str">
        <f t="shared" si="1"/>
        <v/>
      </c>
      <c r="E71" s="6" t="str">
        <f>IF(A71="","",B71/'Статистики на теста'!B$3*100)</f>
        <v/>
      </c>
      <c r="F71" s="6" t="str">
        <f>Call!D72</f>
        <v/>
      </c>
    </row>
    <row r="72" spans="1:6" x14ac:dyDescent="0.25">
      <c r="A72" s="38" t="str">
        <f>IF(Input!B73="","",Input!A73)</f>
        <v/>
      </c>
      <c r="B72" t="str">
        <f>IF(A72="","",Call!C73)</f>
        <v/>
      </c>
      <c r="C72" s="34" t="str">
        <f>IF(A72="","",STANDARDIZE(B72,'Статистики на теста'!B$4,'Статистики на теста'!B$6))</f>
        <v/>
      </c>
      <c r="D72" s="6" t="str">
        <f t="shared" si="1"/>
        <v/>
      </c>
      <c r="E72" s="6" t="str">
        <f>IF(A72="","",B72/'Статистики на теста'!B$3*100)</f>
        <v/>
      </c>
      <c r="F72" s="6" t="str">
        <f>Call!D73</f>
        <v/>
      </c>
    </row>
    <row r="73" spans="1:6" x14ac:dyDescent="0.25">
      <c r="A73" s="38" t="str">
        <f>IF(Input!B74="","",Input!A74)</f>
        <v/>
      </c>
      <c r="B73" t="str">
        <f>IF(A73="","",Call!C74)</f>
        <v/>
      </c>
      <c r="C73" s="34" t="str">
        <f>IF(A73="","",STANDARDIZE(B73,'Статистики на теста'!B$4,'Статистики на теста'!B$6))</f>
        <v/>
      </c>
      <c r="D73" s="6" t="str">
        <f t="shared" si="1"/>
        <v/>
      </c>
      <c r="E73" s="6" t="str">
        <f>IF(A73="","",B73/'Статистики на теста'!B$3*100)</f>
        <v/>
      </c>
      <c r="F73" s="6" t="str">
        <f>Call!D74</f>
        <v/>
      </c>
    </row>
    <row r="74" spans="1:6" x14ac:dyDescent="0.25">
      <c r="A74" s="38" t="str">
        <f>IF(Input!B75="","",Input!A75)</f>
        <v/>
      </c>
      <c r="B74" t="str">
        <f>IF(A74="","",Call!C75)</f>
        <v/>
      </c>
      <c r="C74" s="34" t="str">
        <f>IF(A74="","",STANDARDIZE(B74,'Статистики на теста'!B$4,'Статистики на теста'!B$6))</f>
        <v/>
      </c>
      <c r="D74" s="6" t="str">
        <f t="shared" si="1"/>
        <v/>
      </c>
      <c r="E74" s="6" t="str">
        <f>IF(A74="","",B74/'Статистики на теста'!B$3*100)</f>
        <v/>
      </c>
      <c r="F74" s="6" t="str">
        <f>Call!D75</f>
        <v/>
      </c>
    </row>
    <row r="75" spans="1:6" x14ac:dyDescent="0.25">
      <c r="A75" s="38" t="str">
        <f>IF(Input!B76="","",Input!A76)</f>
        <v/>
      </c>
      <c r="B75" t="str">
        <f>IF(A75="","",Call!C76)</f>
        <v/>
      </c>
      <c r="C75" s="34" t="str">
        <f>IF(A75="","",STANDARDIZE(B75,'Статистики на теста'!B$4,'Статистики на теста'!B$6))</f>
        <v/>
      </c>
      <c r="D75" s="6" t="str">
        <f t="shared" si="1"/>
        <v/>
      </c>
      <c r="E75" s="6" t="str">
        <f>IF(A75="","",B75/'Статистики на теста'!B$3*100)</f>
        <v/>
      </c>
      <c r="F75" s="6" t="str">
        <f>Call!D76</f>
        <v/>
      </c>
    </row>
    <row r="76" spans="1:6" x14ac:dyDescent="0.25">
      <c r="A76" s="38" t="str">
        <f>IF(Input!B77="","",Input!A77)</f>
        <v/>
      </c>
      <c r="B76" t="str">
        <f>IF(A76="","",Call!C77)</f>
        <v/>
      </c>
      <c r="C76" s="34" t="str">
        <f>IF(A76="","",STANDARDIZE(B76,'Статистики на теста'!B$4,'Статистики на теста'!B$6))</f>
        <v/>
      </c>
      <c r="D76" s="6" t="str">
        <f t="shared" si="1"/>
        <v/>
      </c>
      <c r="E76" s="6" t="str">
        <f>IF(A76="","",B76/'Статистики на теста'!B$3*100)</f>
        <v/>
      </c>
      <c r="F76" s="6" t="str">
        <f>Call!D77</f>
        <v/>
      </c>
    </row>
    <row r="77" spans="1:6" x14ac:dyDescent="0.25">
      <c r="A77" s="38" t="str">
        <f>IF(Input!B78="","",Input!A78)</f>
        <v/>
      </c>
      <c r="B77" t="str">
        <f>IF(A77="","",Call!C78)</f>
        <v/>
      </c>
      <c r="C77" s="34" t="str">
        <f>IF(A77="","",STANDARDIZE(B77,'Статистики на теста'!B$4,'Статистики на теста'!B$6))</f>
        <v/>
      </c>
      <c r="D77" s="6" t="str">
        <f t="shared" si="1"/>
        <v/>
      </c>
      <c r="E77" s="6" t="str">
        <f>IF(A77="","",B77/'Статистики на теста'!B$3*100)</f>
        <v/>
      </c>
      <c r="F77" s="6" t="str">
        <f>Call!D78</f>
        <v/>
      </c>
    </row>
    <row r="78" spans="1:6" x14ac:dyDescent="0.25">
      <c r="A78" s="38" t="str">
        <f>IF(Input!B79="","",Input!A79)</f>
        <v/>
      </c>
      <c r="B78" t="str">
        <f>IF(A78="","",Call!C79)</f>
        <v/>
      </c>
      <c r="C78" s="34" t="str">
        <f>IF(A78="","",STANDARDIZE(B78,'Статистики на теста'!B$4,'Статистики на теста'!B$6))</f>
        <v/>
      </c>
      <c r="D78" s="6" t="str">
        <f t="shared" si="1"/>
        <v/>
      </c>
      <c r="E78" s="6" t="str">
        <f>IF(A78="","",B78/'Статистики на теста'!B$3*100)</f>
        <v/>
      </c>
      <c r="F78" s="6" t="str">
        <f>Call!D79</f>
        <v/>
      </c>
    </row>
    <row r="79" spans="1:6" x14ac:dyDescent="0.25">
      <c r="A79" s="38" t="str">
        <f>IF(Input!B80="","",Input!A80)</f>
        <v/>
      </c>
      <c r="B79" t="str">
        <f>IF(A79="","",Call!C80)</f>
        <v/>
      </c>
      <c r="C79" s="34" t="str">
        <f>IF(A79="","",STANDARDIZE(B79,'Статистики на теста'!B$4,'Статистики на теста'!B$6))</f>
        <v/>
      </c>
      <c r="D79" s="6" t="str">
        <f t="shared" si="1"/>
        <v/>
      </c>
      <c r="E79" s="6" t="str">
        <f>IF(A79="","",B79/'Статистики на теста'!B$3*100)</f>
        <v/>
      </c>
      <c r="F79" s="6" t="str">
        <f>Call!D80</f>
        <v/>
      </c>
    </row>
    <row r="80" spans="1:6" x14ac:dyDescent="0.25">
      <c r="A80" s="38" t="str">
        <f>IF(Input!B81="","",Input!A81)</f>
        <v/>
      </c>
      <c r="B80" t="str">
        <f>IF(A80="","",Call!C81)</f>
        <v/>
      </c>
      <c r="C80" s="34" t="str">
        <f>IF(A80="","",STANDARDIZE(B80,'Статистики на теста'!B$4,'Статистики на теста'!B$6))</f>
        <v/>
      </c>
      <c r="D80" s="6" t="str">
        <f t="shared" si="1"/>
        <v/>
      </c>
      <c r="E80" s="6" t="str">
        <f>IF(A80="","",B80/'Статистики на теста'!B$3*100)</f>
        <v/>
      </c>
      <c r="F80" s="6" t="str">
        <f>Call!D81</f>
        <v/>
      </c>
    </row>
    <row r="81" spans="1:6" x14ac:dyDescent="0.25">
      <c r="A81" s="38" t="str">
        <f>IF(Input!B82="","",Input!A82)</f>
        <v/>
      </c>
      <c r="B81" t="str">
        <f>IF(A81="","",Call!C82)</f>
        <v/>
      </c>
      <c r="C81" s="34" t="str">
        <f>IF(A81="","",STANDARDIZE(B81,'Статистики на теста'!B$4,'Статистики на теста'!B$6))</f>
        <v/>
      </c>
      <c r="D81" s="6" t="str">
        <f t="shared" si="1"/>
        <v/>
      </c>
      <c r="E81" s="6" t="str">
        <f>IF(A81="","",B81/'Статистики на теста'!B$3*100)</f>
        <v/>
      </c>
      <c r="F81" s="6" t="str">
        <f>Call!D82</f>
        <v/>
      </c>
    </row>
    <row r="82" spans="1:6" x14ac:dyDescent="0.25">
      <c r="A82" s="38" t="str">
        <f>IF(Input!B83="","",Input!A83)</f>
        <v/>
      </c>
      <c r="B82" t="str">
        <f>IF(A82="","",Call!C83)</f>
        <v/>
      </c>
      <c r="C82" s="34" t="str">
        <f>IF(A82="","",STANDARDIZE(B82,'Статистики на теста'!B$4,'Статистики на теста'!B$6))</f>
        <v/>
      </c>
      <c r="D82" s="6" t="str">
        <f t="shared" si="1"/>
        <v/>
      </c>
      <c r="E82" s="6" t="str">
        <f>IF(A82="","",B82/'Статистики на теста'!B$3*100)</f>
        <v/>
      </c>
      <c r="F82" s="6" t="str">
        <f>Call!D83</f>
        <v/>
      </c>
    </row>
    <row r="83" spans="1:6" x14ac:dyDescent="0.25">
      <c r="A83" s="38" t="str">
        <f>IF(Input!B84="","",Input!A84)</f>
        <v/>
      </c>
      <c r="B83" t="str">
        <f>IF(A83="","",Call!C84)</f>
        <v/>
      </c>
      <c r="C83" s="34" t="str">
        <f>IF(A83="","",STANDARDIZE(B83,'Статистики на теста'!B$4,'Статистики на теста'!B$6))</f>
        <v/>
      </c>
      <c r="D83" s="6" t="str">
        <f t="shared" si="1"/>
        <v/>
      </c>
      <c r="E83" s="6" t="str">
        <f>IF(A83="","",B83/'Статистики на теста'!B$3*100)</f>
        <v/>
      </c>
      <c r="F83" s="6" t="str">
        <f>Call!D84</f>
        <v/>
      </c>
    </row>
    <row r="84" spans="1:6" x14ac:dyDescent="0.25">
      <c r="A84" s="38" t="str">
        <f>IF(Input!B85="","",Input!A85)</f>
        <v/>
      </c>
      <c r="B84" t="str">
        <f>IF(A84="","",Call!C85)</f>
        <v/>
      </c>
      <c r="C84" s="34" t="str">
        <f>IF(A84="","",STANDARDIZE(B84,'Статистики на теста'!B$4,'Статистики на теста'!B$6))</f>
        <v/>
      </c>
      <c r="D84" s="6" t="str">
        <f t="shared" si="1"/>
        <v/>
      </c>
      <c r="E84" s="6" t="str">
        <f>IF(A84="","",B84/'Статистики на теста'!B$3*100)</f>
        <v/>
      </c>
      <c r="F84" s="6" t="str">
        <f>Call!D85</f>
        <v/>
      </c>
    </row>
    <row r="85" spans="1:6" x14ac:dyDescent="0.25">
      <c r="A85" s="38" t="str">
        <f>IF(Input!B86="","",Input!A86)</f>
        <v/>
      </c>
      <c r="B85" t="str">
        <f>IF(A85="","",Call!C86)</f>
        <v/>
      </c>
      <c r="C85" s="34" t="str">
        <f>IF(A85="","",STANDARDIZE(B85,'Статистики на теста'!B$4,'Статистики на теста'!B$6))</f>
        <v/>
      </c>
      <c r="D85" s="6" t="str">
        <f t="shared" si="1"/>
        <v/>
      </c>
      <c r="E85" s="6" t="str">
        <f>IF(A85="","",B85/'Статистики на теста'!B$3*100)</f>
        <v/>
      </c>
      <c r="F85" s="6" t="str">
        <f>Call!D86</f>
        <v/>
      </c>
    </row>
    <row r="86" spans="1:6" x14ac:dyDescent="0.25">
      <c r="A86" s="38" t="str">
        <f>IF(Input!B87="","",Input!A87)</f>
        <v/>
      </c>
      <c r="B86" t="str">
        <f>IF(A86="","",Call!C87)</f>
        <v/>
      </c>
      <c r="C86" s="34" t="str">
        <f>IF(A86="","",STANDARDIZE(B86,'Статистики на теста'!B$4,'Статистики на теста'!B$6))</f>
        <v/>
      </c>
      <c r="D86" s="6" t="str">
        <f t="shared" si="1"/>
        <v/>
      </c>
      <c r="E86" s="6" t="str">
        <f>IF(A86="","",B86/'Статистики на теста'!B$3*100)</f>
        <v/>
      </c>
      <c r="F86" s="6" t="str">
        <f>Call!D87</f>
        <v/>
      </c>
    </row>
    <row r="87" spans="1:6" x14ac:dyDescent="0.25">
      <c r="A87" s="38" t="str">
        <f>IF(Input!B88="","",Input!A88)</f>
        <v/>
      </c>
      <c r="B87" t="str">
        <f>IF(A87="","",Call!C88)</f>
        <v/>
      </c>
      <c r="C87" s="34" t="str">
        <f>IF(A87="","",STANDARDIZE(B87,'Статистики на теста'!B$4,'Статистики на теста'!B$6))</f>
        <v/>
      </c>
      <c r="D87" s="6" t="str">
        <f t="shared" si="1"/>
        <v/>
      </c>
      <c r="E87" s="6" t="str">
        <f>IF(A87="","",B87/'Статистики на теста'!B$3*100)</f>
        <v/>
      </c>
      <c r="F87" s="6" t="str">
        <f>Call!D88</f>
        <v/>
      </c>
    </row>
    <row r="88" spans="1:6" x14ac:dyDescent="0.25">
      <c r="A88" s="38" t="str">
        <f>IF(Input!B89="","",Input!A89)</f>
        <v/>
      </c>
      <c r="B88" t="str">
        <f>IF(A88="","",Call!C89)</f>
        <v/>
      </c>
      <c r="C88" s="34" t="str">
        <f>IF(A88="","",STANDARDIZE(B88,'Статистики на теста'!B$4,'Статистики на теста'!B$6))</f>
        <v/>
      </c>
      <c r="D88" s="6" t="str">
        <f t="shared" si="1"/>
        <v/>
      </c>
      <c r="E88" s="6" t="str">
        <f>IF(A88="","",B88/'Статистики на теста'!B$3*100)</f>
        <v/>
      </c>
      <c r="F88" s="6" t="str">
        <f>Call!D89</f>
        <v/>
      </c>
    </row>
    <row r="89" spans="1:6" x14ac:dyDescent="0.25">
      <c r="A89" s="38" t="str">
        <f>IF(Input!B90="","",Input!A90)</f>
        <v/>
      </c>
      <c r="B89" t="str">
        <f>IF(A89="","",Call!C90)</f>
        <v/>
      </c>
      <c r="C89" s="34" t="str">
        <f>IF(A89="","",STANDARDIZE(B89,'Статистики на теста'!B$4,'Статистики на теста'!B$6))</f>
        <v/>
      </c>
      <c r="D89" s="6" t="str">
        <f t="shared" si="1"/>
        <v/>
      </c>
      <c r="E89" s="6" t="str">
        <f>IF(A89="","",B89/'Статистики на теста'!B$3*100)</f>
        <v/>
      </c>
      <c r="F89" s="6" t="str">
        <f>Call!D90</f>
        <v/>
      </c>
    </row>
    <row r="90" spans="1:6" x14ac:dyDescent="0.25">
      <c r="A90" s="38" t="str">
        <f>IF(Input!B91="","",Input!A91)</f>
        <v/>
      </c>
      <c r="B90" t="str">
        <f>IF(A90="","",Call!C91)</f>
        <v/>
      </c>
      <c r="C90" s="34" t="str">
        <f>IF(A90="","",STANDARDIZE(B90,'Статистики на теста'!B$4,'Статистики на теста'!B$6))</f>
        <v/>
      </c>
      <c r="D90" s="6" t="str">
        <f t="shared" si="1"/>
        <v/>
      </c>
      <c r="E90" s="6" t="str">
        <f>IF(A90="","",B90/'Статистики на теста'!B$3*100)</f>
        <v/>
      </c>
      <c r="F90" s="6" t="str">
        <f>Call!D91</f>
        <v/>
      </c>
    </row>
    <row r="91" spans="1:6" x14ac:dyDescent="0.25">
      <c r="A91" s="38" t="str">
        <f>IF(Input!B92="","",Input!A92)</f>
        <v/>
      </c>
      <c r="B91" t="str">
        <f>IF(A91="","",Call!C92)</f>
        <v/>
      </c>
      <c r="C91" s="34" t="str">
        <f>IF(A91="","",STANDARDIZE(B91,'Статистики на теста'!B$4,'Статистики на теста'!B$6))</f>
        <v/>
      </c>
      <c r="D91" s="6" t="str">
        <f t="shared" si="1"/>
        <v/>
      </c>
      <c r="E91" s="6" t="str">
        <f>IF(A91="","",B91/'Статистики на теста'!B$3*100)</f>
        <v/>
      </c>
      <c r="F91" s="6" t="str">
        <f>Call!D92</f>
        <v/>
      </c>
    </row>
    <row r="92" spans="1:6" x14ac:dyDescent="0.25">
      <c r="A92" s="38" t="str">
        <f>IF(Input!B93="","",Input!A93)</f>
        <v/>
      </c>
      <c r="B92" t="str">
        <f>IF(A92="","",Call!C93)</f>
        <v/>
      </c>
      <c r="C92" s="34" t="str">
        <f>IF(A92="","",STANDARDIZE(B92,'Статистики на теста'!B$4,'Статистики на теста'!B$6))</f>
        <v/>
      </c>
      <c r="D92" s="6" t="str">
        <f t="shared" si="1"/>
        <v/>
      </c>
      <c r="E92" s="6" t="str">
        <f>IF(A92="","",B92/'Статистики на теста'!B$3*100)</f>
        <v/>
      </c>
      <c r="F92" s="6" t="str">
        <f>Call!D93</f>
        <v/>
      </c>
    </row>
    <row r="93" spans="1:6" x14ac:dyDescent="0.25">
      <c r="A93" s="38" t="str">
        <f>IF(Input!B94="","",Input!A94)</f>
        <v/>
      </c>
      <c r="B93" t="str">
        <f>IF(A93="","",Call!C94)</f>
        <v/>
      </c>
      <c r="C93" s="34" t="str">
        <f>IF(A93="","",STANDARDIZE(B93,'Статистики на теста'!B$4,'Статистики на теста'!B$6))</f>
        <v/>
      </c>
      <c r="D93" s="6" t="str">
        <f t="shared" si="1"/>
        <v/>
      </c>
      <c r="E93" s="6" t="str">
        <f>IF(A93="","",B93/'Статистики на теста'!B$3*100)</f>
        <v/>
      </c>
      <c r="F93" s="6" t="str">
        <f>Call!D94</f>
        <v/>
      </c>
    </row>
    <row r="94" spans="1:6" x14ac:dyDescent="0.25">
      <c r="A94" s="38" t="str">
        <f>IF(Input!B95="","",Input!A95)</f>
        <v/>
      </c>
      <c r="B94" t="str">
        <f>IF(A94="","",Call!C95)</f>
        <v/>
      </c>
      <c r="C94" s="34" t="str">
        <f>IF(A94="","",STANDARDIZE(B94,'Статистики на теста'!B$4,'Статистики на теста'!B$6))</f>
        <v/>
      </c>
      <c r="D94" s="6" t="str">
        <f t="shared" si="1"/>
        <v/>
      </c>
      <c r="E94" s="6" t="str">
        <f>IF(A94="","",B94/'Статистики на теста'!B$3*100)</f>
        <v/>
      </c>
      <c r="F94" s="6" t="str">
        <f>Call!D95</f>
        <v/>
      </c>
    </row>
    <row r="95" spans="1:6" x14ac:dyDescent="0.25">
      <c r="A95" s="38" t="str">
        <f>IF(Input!B96="","",Input!A96)</f>
        <v/>
      </c>
      <c r="B95" t="str">
        <f>IF(A95="","",Call!C96)</f>
        <v/>
      </c>
      <c r="C95" s="34" t="str">
        <f>IF(A95="","",STANDARDIZE(B95,'Статистики на теста'!B$4,'Статистики на теста'!B$6))</f>
        <v/>
      </c>
      <c r="D95" s="6" t="str">
        <f t="shared" si="1"/>
        <v/>
      </c>
      <c r="E95" s="6" t="str">
        <f>IF(A95="","",B95/'Статистики на теста'!B$3*100)</f>
        <v/>
      </c>
      <c r="F95" s="6" t="str">
        <f>Call!D96</f>
        <v/>
      </c>
    </row>
    <row r="96" spans="1:6" x14ac:dyDescent="0.25">
      <c r="A96" s="38" t="str">
        <f>IF(Input!B97="","",Input!A97)</f>
        <v/>
      </c>
      <c r="B96" t="str">
        <f>IF(A96="","",Call!C97)</f>
        <v/>
      </c>
      <c r="C96" s="34" t="str">
        <f>IF(A96="","",STANDARDIZE(B96,'Статистики на теста'!B$4,'Статистики на теста'!B$6))</f>
        <v/>
      </c>
      <c r="D96" s="6" t="str">
        <f t="shared" si="1"/>
        <v/>
      </c>
      <c r="E96" s="6" t="str">
        <f>IF(A96="","",B96/'Статистики на теста'!B$3*100)</f>
        <v/>
      </c>
      <c r="F96" s="6" t="str">
        <f>Call!D97</f>
        <v/>
      </c>
    </row>
    <row r="97" spans="1:6" x14ac:dyDescent="0.25">
      <c r="A97" s="38" t="str">
        <f>IF(Input!B98="","",Input!A98)</f>
        <v/>
      </c>
      <c r="B97" t="str">
        <f>IF(A97="","",Call!C98)</f>
        <v/>
      </c>
      <c r="C97" s="34" t="str">
        <f>IF(A97="","",STANDARDIZE(B97,'Статистики на теста'!B$4,'Статистики на теста'!B$6))</f>
        <v/>
      </c>
      <c r="D97" s="6" t="str">
        <f t="shared" si="1"/>
        <v/>
      </c>
      <c r="E97" s="6" t="str">
        <f>IF(A97="","",B97/'Статистики на теста'!B$3*100)</f>
        <v/>
      </c>
      <c r="F97" s="6" t="str">
        <f>Call!D98</f>
        <v/>
      </c>
    </row>
    <row r="98" spans="1:6" x14ac:dyDescent="0.25">
      <c r="A98" s="38" t="str">
        <f>IF(Input!B99="","",Input!A99)</f>
        <v/>
      </c>
      <c r="B98" t="str">
        <f>IF(A98="","",Call!C99)</f>
        <v/>
      </c>
      <c r="C98" s="34" t="str">
        <f>IF(A98="","",STANDARDIZE(B98,'Статистики на теста'!B$4,'Статистики на теста'!B$6))</f>
        <v/>
      </c>
      <c r="D98" s="6" t="str">
        <f t="shared" si="1"/>
        <v/>
      </c>
      <c r="E98" s="6" t="str">
        <f>IF(A98="","",B98/'Статистики на теста'!B$3*100)</f>
        <v/>
      </c>
      <c r="F98" s="6" t="str">
        <f>Call!D99</f>
        <v/>
      </c>
    </row>
    <row r="99" spans="1:6" x14ac:dyDescent="0.25">
      <c r="A99" s="38" t="str">
        <f>IF(Input!B100="","",Input!A100)</f>
        <v/>
      </c>
      <c r="B99" t="str">
        <f>IF(A99="","",Call!C100)</f>
        <v/>
      </c>
      <c r="C99" s="34" t="str">
        <f>IF(A99="","",STANDARDIZE(B99,'Статистики на теста'!B$4,'Статистики на теста'!B$6))</f>
        <v/>
      </c>
      <c r="D99" s="6" t="str">
        <f t="shared" si="1"/>
        <v/>
      </c>
      <c r="E99" s="6" t="str">
        <f>IF(A99="","",B99/'Статистики на теста'!B$3*100)</f>
        <v/>
      </c>
      <c r="F99" s="6" t="str">
        <f>Call!D100</f>
        <v/>
      </c>
    </row>
    <row r="100" spans="1:6" x14ac:dyDescent="0.25">
      <c r="A100" s="38" t="str">
        <f>IF(Input!B101="","",Input!A101)</f>
        <v/>
      </c>
      <c r="B100" t="str">
        <f>IF(A100="","",Call!C101)</f>
        <v/>
      </c>
      <c r="C100" s="34" t="str">
        <f>IF(A100="","",STANDARDIZE(B100,'Статистики на теста'!B$4,'Статистики на теста'!B$6))</f>
        <v/>
      </c>
      <c r="D100" s="6" t="str">
        <f t="shared" si="1"/>
        <v/>
      </c>
      <c r="E100" s="6" t="str">
        <f>IF(A100="","",B100/'Статистики на теста'!B$3*100)</f>
        <v/>
      </c>
      <c r="F100" s="6" t="str">
        <f>Call!D101</f>
        <v/>
      </c>
    </row>
    <row r="101" spans="1:6" x14ac:dyDescent="0.25">
      <c r="A101" s="38" t="str">
        <f>IF(Input!B102="","",Input!A102)</f>
        <v/>
      </c>
      <c r="B101" t="str">
        <f>IF(A101="","",Call!C102)</f>
        <v/>
      </c>
      <c r="C101" s="34" t="str">
        <f>IF(A101="","",STANDARDIZE(B101,'Статистики на теста'!B$4,'Статистики на теста'!B$6))</f>
        <v/>
      </c>
      <c r="D101" s="6" t="str">
        <f t="shared" si="1"/>
        <v/>
      </c>
      <c r="E101" s="6" t="str">
        <f>IF(A101="","",B101/'Статистики на теста'!B$3*100)</f>
        <v/>
      </c>
      <c r="F101" s="6" t="str">
        <f>Call!D102</f>
        <v/>
      </c>
    </row>
    <row r="102" spans="1:6" x14ac:dyDescent="0.25">
      <c r="A102" s="38" t="str">
        <f>IF(Input!B103="","",Input!A103)</f>
        <v/>
      </c>
      <c r="B102" t="str">
        <f>IF(A102="","",Call!C103)</f>
        <v/>
      </c>
      <c r="C102" s="34" t="str">
        <f>IF(A102="","",STANDARDIZE(B102,'Статистики на теста'!B$4,'Статистики на теста'!B$6))</f>
        <v/>
      </c>
      <c r="D102" s="6" t="str">
        <f t="shared" si="1"/>
        <v/>
      </c>
      <c r="E102" s="6" t="str">
        <f>IF(A102="","",B102/'Статистики на теста'!B$3*100)</f>
        <v/>
      </c>
      <c r="F102" s="6" t="str">
        <f>Call!D103</f>
        <v/>
      </c>
    </row>
    <row r="103" spans="1:6" x14ac:dyDescent="0.25">
      <c r="A103" s="38" t="str">
        <f>IF(Input!B104="","",Input!A104)</f>
        <v/>
      </c>
      <c r="B103" t="str">
        <f>IF(A103="","",Call!C104)</f>
        <v/>
      </c>
      <c r="C103" s="34" t="str">
        <f>IF(A103="","",STANDARDIZE(B103,'Статистики на теста'!B$4,'Статистики на теста'!B$6))</f>
        <v/>
      </c>
      <c r="D103" s="6" t="str">
        <f t="shared" si="1"/>
        <v/>
      </c>
      <c r="E103" s="6" t="str">
        <f>IF(A103="","",B103/'Статистики на теста'!B$3*100)</f>
        <v/>
      </c>
      <c r="F103" s="6" t="str">
        <f>Call!D104</f>
        <v/>
      </c>
    </row>
    <row r="104" spans="1:6" x14ac:dyDescent="0.25">
      <c r="A104" s="38" t="str">
        <f>IF(Input!B105="","",Input!A105)</f>
        <v/>
      </c>
      <c r="B104" t="str">
        <f>IF(A104="","",Call!C105)</f>
        <v/>
      </c>
      <c r="C104" s="34" t="str">
        <f>IF(A104="","",STANDARDIZE(B104,'Статистики на теста'!B$4,'Статистики на теста'!B$6))</f>
        <v/>
      </c>
      <c r="D104" s="6" t="str">
        <f t="shared" si="1"/>
        <v/>
      </c>
      <c r="E104" s="6" t="str">
        <f>IF(A104="","",B104/'Статистики на теста'!B$3*100)</f>
        <v/>
      </c>
      <c r="F104" s="6" t="str">
        <f>Call!D105</f>
        <v/>
      </c>
    </row>
    <row r="105" spans="1:6" x14ac:dyDescent="0.25">
      <c r="A105" s="38" t="str">
        <f>IF(Input!B106="","",Input!A106)</f>
        <v/>
      </c>
      <c r="B105" t="str">
        <f>IF(A105="","",Call!C106)</f>
        <v/>
      </c>
      <c r="C105" s="34" t="str">
        <f>IF(A105="","",STANDARDIZE(B105,'Статистики на теста'!B$4,'Статистики на теста'!B$6))</f>
        <v/>
      </c>
      <c r="D105" s="6" t="str">
        <f t="shared" si="1"/>
        <v/>
      </c>
      <c r="E105" s="6" t="str">
        <f>IF(A105="","",B105/'Статистики на теста'!B$3*100)</f>
        <v/>
      </c>
      <c r="F105" s="6" t="str">
        <f>Call!D106</f>
        <v/>
      </c>
    </row>
    <row r="106" spans="1:6" x14ac:dyDescent="0.25">
      <c r="A106" s="38" t="str">
        <f>IF(Input!B107="","",Input!A107)</f>
        <v/>
      </c>
      <c r="B106" t="str">
        <f>IF(A106="","",Call!C107)</f>
        <v/>
      </c>
      <c r="C106" s="34" t="str">
        <f>IF(A106="","",STANDARDIZE(B106,'Статистики на теста'!B$4,'Статистики на теста'!B$6))</f>
        <v/>
      </c>
      <c r="D106" s="6" t="str">
        <f t="shared" si="1"/>
        <v/>
      </c>
      <c r="E106" s="6" t="str">
        <f>IF(A106="","",B106/'Статистики на теста'!B$3*100)</f>
        <v/>
      </c>
      <c r="F106" s="6" t="str">
        <f>Call!D107</f>
        <v/>
      </c>
    </row>
    <row r="107" spans="1:6" x14ac:dyDescent="0.25">
      <c r="A107" s="38" t="str">
        <f>IF(Input!B108="","",Input!A108)</f>
        <v/>
      </c>
      <c r="B107" t="str">
        <f>IF(A107="","",Call!C108)</f>
        <v/>
      </c>
      <c r="C107" s="34" t="str">
        <f>IF(A107="","",STANDARDIZE(B107,'Статистики на теста'!B$4,'Статистики на теста'!B$6))</f>
        <v/>
      </c>
      <c r="D107" s="6" t="str">
        <f t="shared" si="1"/>
        <v/>
      </c>
      <c r="E107" s="6" t="str">
        <f>IF(A107="","",B107/'Статистики на теста'!B$3*100)</f>
        <v/>
      </c>
      <c r="F107" s="6" t="str">
        <f>Call!D108</f>
        <v/>
      </c>
    </row>
    <row r="108" spans="1:6" x14ac:dyDescent="0.25">
      <c r="A108" s="38" t="str">
        <f>IF(Input!B109="","",Input!A109)</f>
        <v/>
      </c>
      <c r="B108" t="str">
        <f>IF(A108="","",Call!C109)</f>
        <v/>
      </c>
      <c r="C108" s="34" t="str">
        <f>IF(A108="","",STANDARDIZE(B108,'Статистики на теста'!B$4,'Статистики на теста'!B$6))</f>
        <v/>
      </c>
      <c r="D108" s="6" t="str">
        <f t="shared" si="1"/>
        <v/>
      </c>
      <c r="E108" s="6" t="str">
        <f>IF(A108="","",B108/'Статистики на теста'!B$3*100)</f>
        <v/>
      </c>
      <c r="F108" s="6" t="str">
        <f>Call!D109</f>
        <v/>
      </c>
    </row>
    <row r="109" spans="1:6" x14ac:dyDescent="0.25">
      <c r="A109" s="38" t="str">
        <f>IF(Input!B110="","",Input!A110)</f>
        <v/>
      </c>
      <c r="B109" t="str">
        <f>IF(A109="","",Call!C110)</f>
        <v/>
      </c>
      <c r="C109" s="34" t="str">
        <f>IF(A109="","",STANDARDIZE(B109,'Статистики на теста'!B$4,'Статистики на теста'!B$6))</f>
        <v/>
      </c>
      <c r="D109" s="6" t="str">
        <f t="shared" si="1"/>
        <v/>
      </c>
      <c r="E109" s="6" t="str">
        <f>IF(A109="","",B109/'Статистики на теста'!B$3*100)</f>
        <v/>
      </c>
      <c r="F109" s="6" t="str">
        <f>Call!D110</f>
        <v/>
      </c>
    </row>
    <row r="110" spans="1:6" x14ac:dyDescent="0.25">
      <c r="A110" s="38" t="str">
        <f>IF(Input!B111="","",Input!A111)</f>
        <v/>
      </c>
      <c r="B110" t="str">
        <f>IF(A110="","",Call!C111)</f>
        <v/>
      </c>
      <c r="C110" s="34" t="str">
        <f>IF(A110="","",STANDARDIZE(B110,'Статистики на теста'!B$4,'Статистики на теста'!B$6))</f>
        <v/>
      </c>
      <c r="D110" s="6" t="str">
        <f t="shared" si="1"/>
        <v/>
      </c>
      <c r="E110" s="6" t="str">
        <f>IF(A110="","",B110/'Статистики на теста'!B$3*100)</f>
        <v/>
      </c>
      <c r="F110" s="6" t="str">
        <f>Call!D111</f>
        <v/>
      </c>
    </row>
    <row r="111" spans="1:6" x14ac:dyDescent="0.25">
      <c r="A111" s="38" t="str">
        <f>IF(Input!B112="","",Input!A112)</f>
        <v/>
      </c>
      <c r="B111" t="str">
        <f>IF(A111="","",Call!C112)</f>
        <v/>
      </c>
      <c r="C111" s="34" t="str">
        <f>IF(A111="","",STANDARDIZE(B111,'Статистики на теста'!B$4,'Статистики на теста'!B$6))</f>
        <v/>
      </c>
      <c r="D111" s="6" t="str">
        <f t="shared" si="1"/>
        <v/>
      </c>
      <c r="E111" s="6" t="str">
        <f>IF(A111="","",B111/'Статистики на теста'!B$3*100)</f>
        <v/>
      </c>
      <c r="F111" s="6" t="str">
        <f>Call!D112</f>
        <v/>
      </c>
    </row>
    <row r="112" spans="1:6" x14ac:dyDescent="0.25">
      <c r="A112" s="38" t="str">
        <f>IF(Input!B113="","",Input!A113)</f>
        <v/>
      </c>
      <c r="B112" t="str">
        <f>IF(A112="","",Call!C113)</f>
        <v/>
      </c>
      <c r="C112" s="34" t="str">
        <f>IF(A112="","",STANDARDIZE(B112,'Статистики на теста'!B$4,'Статистики на теста'!B$6))</f>
        <v/>
      </c>
      <c r="D112" s="6" t="str">
        <f t="shared" si="1"/>
        <v/>
      </c>
      <c r="E112" s="6" t="str">
        <f>IF(A112="","",B112/'Статистики на теста'!B$3*100)</f>
        <v/>
      </c>
      <c r="F112" s="6" t="str">
        <f>Call!D113</f>
        <v/>
      </c>
    </row>
    <row r="113" spans="1:6" x14ac:dyDescent="0.25">
      <c r="A113" s="38" t="str">
        <f>IF(Input!B114="","",Input!A114)</f>
        <v/>
      </c>
      <c r="B113" t="str">
        <f>IF(A113="","",Call!C114)</f>
        <v/>
      </c>
      <c r="C113" s="34" t="str">
        <f>IF(A113="","",STANDARDIZE(B113,'Статистики на теста'!B$4,'Статистики на теста'!B$6))</f>
        <v/>
      </c>
      <c r="D113" s="6" t="str">
        <f t="shared" si="1"/>
        <v/>
      </c>
      <c r="E113" s="6" t="str">
        <f>IF(A113="","",B113/'Статистики на теста'!B$3*100)</f>
        <v/>
      </c>
      <c r="F113" s="6" t="str">
        <f>Call!D114</f>
        <v/>
      </c>
    </row>
    <row r="114" spans="1:6" x14ac:dyDescent="0.25">
      <c r="A114" s="38" t="str">
        <f>IF(Input!B115="","",Input!A115)</f>
        <v/>
      </c>
      <c r="B114" t="str">
        <f>IF(A114="","",Call!C115)</f>
        <v/>
      </c>
      <c r="C114" s="34" t="str">
        <f>IF(A114="","",STANDARDIZE(B114,'Статистики на теста'!B$4,'Статистики на теста'!B$6))</f>
        <v/>
      </c>
      <c r="D114" s="6" t="str">
        <f t="shared" si="1"/>
        <v/>
      </c>
      <c r="E114" s="6" t="str">
        <f>IF(A114="","",B114/'Статистики на теста'!B$3*100)</f>
        <v/>
      </c>
      <c r="F114" s="6" t="str">
        <f>Call!D115</f>
        <v/>
      </c>
    </row>
    <row r="115" spans="1:6" x14ac:dyDescent="0.25">
      <c r="A115" s="38" t="str">
        <f>IF(Input!B116="","",Input!A116)</f>
        <v/>
      </c>
      <c r="B115" t="str">
        <f>IF(A115="","",Call!C116)</f>
        <v/>
      </c>
      <c r="C115" s="34" t="str">
        <f>IF(A115="","",STANDARDIZE(B115,'Статистики на теста'!B$4,'Статистики на теста'!B$6))</f>
        <v/>
      </c>
      <c r="D115" s="6" t="str">
        <f t="shared" si="1"/>
        <v/>
      </c>
      <c r="E115" s="6" t="str">
        <f>IF(A115="","",B115/'Статистики на теста'!B$3*100)</f>
        <v/>
      </c>
      <c r="F115" s="6" t="str">
        <f>Call!D116</f>
        <v/>
      </c>
    </row>
    <row r="116" spans="1:6" x14ac:dyDescent="0.25">
      <c r="A116" s="38" t="str">
        <f>IF(Input!B117="","",Input!A117)</f>
        <v/>
      </c>
      <c r="B116" t="str">
        <f>IF(A116="","",Call!C117)</f>
        <v/>
      </c>
      <c r="C116" s="34" t="str">
        <f>IF(A116="","",STANDARDIZE(B116,'Статистики на теста'!B$4,'Статистики на теста'!B$6))</f>
        <v/>
      </c>
      <c r="D116" s="6" t="str">
        <f t="shared" si="1"/>
        <v/>
      </c>
      <c r="E116" s="6" t="str">
        <f>IF(A116="","",B116/'Статистики на теста'!B$3*100)</f>
        <v/>
      </c>
      <c r="F116" s="6" t="str">
        <f>Call!D117</f>
        <v/>
      </c>
    </row>
    <row r="117" spans="1:6" x14ac:dyDescent="0.25">
      <c r="A117" s="38" t="str">
        <f>IF(Input!B118="","",Input!A118)</f>
        <v/>
      </c>
      <c r="B117" t="str">
        <f>IF(A117="","",Call!C118)</f>
        <v/>
      </c>
      <c r="C117" s="34" t="str">
        <f>IF(A117="","",STANDARDIZE(B117,'Статистики на теста'!B$4,'Статистики на теста'!B$6))</f>
        <v/>
      </c>
      <c r="D117" s="6" t="str">
        <f t="shared" si="1"/>
        <v/>
      </c>
      <c r="E117" s="6" t="str">
        <f>IF(A117="","",B117/'Статистики на теста'!B$3*100)</f>
        <v/>
      </c>
      <c r="F117" s="6" t="str">
        <f>Call!D118</f>
        <v/>
      </c>
    </row>
    <row r="118" spans="1:6" x14ac:dyDescent="0.25">
      <c r="A118" s="38" t="str">
        <f>IF(Input!B119="","",Input!A119)</f>
        <v/>
      </c>
      <c r="B118" t="str">
        <f>IF(A118="","",Call!C119)</f>
        <v/>
      </c>
      <c r="C118" s="34" t="str">
        <f>IF(A118="","",STANDARDIZE(B118,'Статистики на теста'!B$4,'Статистики на теста'!B$6))</f>
        <v/>
      </c>
      <c r="D118" s="6" t="str">
        <f t="shared" si="1"/>
        <v/>
      </c>
      <c r="E118" s="6" t="str">
        <f>IF(A118="","",B118/'Статистики на теста'!B$3*100)</f>
        <v/>
      </c>
      <c r="F118" s="6" t="str">
        <f>Call!D119</f>
        <v/>
      </c>
    </row>
    <row r="119" spans="1:6" x14ac:dyDescent="0.25">
      <c r="A119" s="38" t="str">
        <f>IF(Input!B120="","",Input!A120)</f>
        <v/>
      </c>
      <c r="B119" t="str">
        <f>IF(A119="","",Call!C120)</f>
        <v/>
      </c>
      <c r="C119" s="34" t="str">
        <f>IF(A119="","",STANDARDIZE(B119,'Статистики на теста'!B$4,'Статистики на теста'!B$6))</f>
        <v/>
      </c>
      <c r="D119" s="6" t="str">
        <f t="shared" si="1"/>
        <v/>
      </c>
      <c r="E119" s="6" t="str">
        <f>IF(A119="","",B119/'Статистики на теста'!B$3*100)</f>
        <v/>
      </c>
      <c r="F119" s="6" t="str">
        <f>Call!D120</f>
        <v/>
      </c>
    </row>
    <row r="120" spans="1:6" x14ac:dyDescent="0.25">
      <c r="A120" s="38" t="str">
        <f>IF(Input!B121="","",Input!A121)</f>
        <v/>
      </c>
      <c r="B120" t="str">
        <f>IF(A120="","",Call!C121)</f>
        <v/>
      </c>
      <c r="C120" s="34" t="str">
        <f>IF(A120="","",STANDARDIZE(B120,'Статистики на теста'!B$4,'Статистики на теста'!B$6))</f>
        <v/>
      </c>
      <c r="D120" s="6" t="str">
        <f t="shared" si="1"/>
        <v/>
      </c>
      <c r="E120" s="6" t="str">
        <f>IF(A120="","",B120/'Статистики на теста'!B$3*100)</f>
        <v/>
      </c>
      <c r="F120" s="6" t="str">
        <f>Call!D121</f>
        <v/>
      </c>
    </row>
    <row r="121" spans="1:6" x14ac:dyDescent="0.25">
      <c r="A121" s="38" t="str">
        <f>IF(Input!B122="","",Input!A122)</f>
        <v/>
      </c>
      <c r="B121" t="str">
        <f>IF(A121="","",Call!C122)</f>
        <v/>
      </c>
      <c r="C121" s="34" t="str">
        <f>IF(A121="","",STANDARDIZE(B121,'Статистики на теста'!B$4,'Статистики на теста'!B$6))</f>
        <v/>
      </c>
      <c r="D121" s="6" t="str">
        <f t="shared" si="1"/>
        <v/>
      </c>
      <c r="E121" s="6" t="str">
        <f>IF(A121="","",B121/'Статистики на теста'!B$3*100)</f>
        <v/>
      </c>
      <c r="F121" s="6" t="str">
        <f>Call!D122</f>
        <v/>
      </c>
    </row>
    <row r="122" spans="1:6" x14ac:dyDescent="0.25">
      <c r="A122" s="38" t="str">
        <f>IF(Input!B123="","",Input!A123)</f>
        <v/>
      </c>
      <c r="B122" t="str">
        <f>IF(A122="","",Call!C123)</f>
        <v/>
      </c>
      <c r="C122" s="34" t="str">
        <f>IF(A122="","",STANDARDIZE(B122,'Статистики на теста'!B$4,'Статистики на теста'!B$6))</f>
        <v/>
      </c>
      <c r="D122" s="6" t="str">
        <f t="shared" si="1"/>
        <v/>
      </c>
      <c r="E122" s="6" t="str">
        <f>IF(A122="","",B122/'Статистики на теста'!B$3*100)</f>
        <v/>
      </c>
      <c r="F122" s="6" t="str">
        <f>Call!D123</f>
        <v/>
      </c>
    </row>
  </sheetData>
  <sheetProtection algorithmName="SHA-512" hashValue="gD/KlmSAL+NMjkc4Vf9EbnjBYKFJtsOl6km7kJvMU7Z5rGqyC0jO9cTyt8ez2LicFr6EImvBjYsn391CHRSTqw==" saltValue="kmbtLXw9GSOaoxpmFXx87Q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zoomScale="71" zoomScaleNormal="71" workbookViewId="0">
      <pane xSplit="1" ySplit="5" topLeftCell="B12" activePane="bottomRight" state="frozen"/>
      <selection pane="topRight" activeCell="B1" sqref="B1"/>
      <selection pane="bottomLeft" activeCell="A5" sqref="A5"/>
      <selection pane="bottomRight" activeCell="AC50" sqref="AC50"/>
    </sheetView>
  </sheetViews>
  <sheetFormatPr defaultRowHeight="15" x14ac:dyDescent="0.25"/>
  <cols>
    <col min="7" max="7" width="8.85546875" customWidth="1"/>
    <col min="9" max="9" width="10" customWidth="1"/>
  </cols>
  <sheetData>
    <row r="2" spans="1:10" ht="45" customHeight="1" x14ac:dyDescent="0.25">
      <c r="A2" s="114" t="s">
        <v>119</v>
      </c>
      <c r="B2" s="115"/>
      <c r="C2" s="116" t="s">
        <v>120</v>
      </c>
      <c r="D2" s="117"/>
      <c r="E2" s="106" t="s">
        <v>121</v>
      </c>
      <c r="F2" s="108"/>
      <c r="G2" s="118" t="s">
        <v>122</v>
      </c>
      <c r="H2" s="119"/>
      <c r="I2" s="120" t="s">
        <v>123</v>
      </c>
      <c r="J2" s="121"/>
    </row>
    <row r="3" spans="1:10" s="27" customFormat="1" ht="30" x14ac:dyDescent="0.25">
      <c r="A3" s="10" t="s">
        <v>130</v>
      </c>
      <c r="B3" s="10" t="s">
        <v>47</v>
      </c>
      <c r="C3" s="70" t="s">
        <v>130</v>
      </c>
      <c r="D3" s="70" t="s">
        <v>47</v>
      </c>
      <c r="E3" s="8" t="s">
        <v>130</v>
      </c>
      <c r="F3" s="8" t="s">
        <v>47</v>
      </c>
      <c r="G3" s="32" t="s">
        <v>130</v>
      </c>
      <c r="H3" s="32" t="s">
        <v>47</v>
      </c>
      <c r="I3" s="71" t="s">
        <v>130</v>
      </c>
      <c r="J3" s="71" t="s">
        <v>47</v>
      </c>
    </row>
    <row r="4" spans="1:10" x14ac:dyDescent="0.25">
      <c r="A4" s="60">
        <v>0</v>
      </c>
      <c r="B4" s="60">
        <f>IF($A4="","",COUNTIF(Скали!B$3:B$122,'Скали - Обобщено'!A4))</f>
        <v>0</v>
      </c>
      <c r="C4" s="64">
        <f>IF(A4="","",STANDARDIZE(A4,'Статистики на теста'!B$4,'Статистики на теста'!B$6))</f>
        <v>-7.0420171840510015</v>
      </c>
      <c r="D4" s="65">
        <f>IF($A4="","",COUNTIF(Скали!C$3:C$122,'Скали - Обобщено'!C4))</f>
        <v>0</v>
      </c>
      <c r="E4" s="66">
        <f>IF(A4="","",C4*10+50)</f>
        <v>-20.420171840510022</v>
      </c>
      <c r="F4" s="23">
        <f>IF($A4="","",COUNTIF(Скали!D$3:D$122,'Скали - Обобщено'!E4))</f>
        <v>0</v>
      </c>
      <c r="G4" s="68">
        <f>IF(A4="","",(A4/'Статистики на теста'!B$3)*100)</f>
        <v>0</v>
      </c>
      <c r="H4" s="22">
        <f>IF($A4="","",COUNTIF(Скали!E$3:E$122,'Скали - Обобщено'!G4))</f>
        <v>0</v>
      </c>
      <c r="I4" s="69">
        <f>IF(A4="","",((COUNTIF(Call!C$4:C$123,"&lt;"&amp;A4)+0.5*IF(Call!C4="",0,COUNTIF(Call!C$4:C$123,"="&amp;A4)))/COUNT(Call!C$4:C$123))*100)</f>
        <v>0</v>
      </c>
      <c r="J4" s="67">
        <f>B4</f>
        <v>0</v>
      </c>
    </row>
    <row r="5" spans="1:10" x14ac:dyDescent="0.25">
      <c r="A5" s="60">
        <f>IF('Измерителни качества'!A3="","",'Измерителни качества'!A3)</f>
        <v>1</v>
      </c>
      <c r="B5" s="60">
        <f>IF($A5="","",COUNTIF(Скали!B$3:B$122,'Скали - Обобщено'!A5))</f>
        <v>0</v>
      </c>
      <c r="C5" s="64">
        <f>IF(A5="","",STANDARDIZE(A5,'Статистики на теста'!B$4,'Статистики на теста'!B$6))</f>
        <v>-6.3059178268331264</v>
      </c>
      <c r="D5" s="65">
        <f>IF($A5="","",COUNTIF(Скали!C$3:C$122,'Скали - Обобщено'!C5))</f>
        <v>0</v>
      </c>
      <c r="E5" s="66">
        <f t="shared" ref="E5:E34" si="0">IF(A5="","",C5*10+50)</f>
        <v>-13.059178268331266</v>
      </c>
      <c r="F5" s="23">
        <f>IF($A5="","",COUNTIF(Скали!D$3:D$122,'Скали - Обобщено'!E5))</f>
        <v>0</v>
      </c>
      <c r="G5" s="68">
        <f>IF(A5="","",(A5/'Статистики на теста'!B$3)*100)</f>
        <v>6.25</v>
      </c>
      <c r="H5" s="22">
        <f>IF($A5="","",COUNTIF(Скали!E$3:E$122,'Скали - Обобщено'!G5))</f>
        <v>0</v>
      </c>
      <c r="I5" s="69">
        <f>IF(A5="","",((COUNTIF(Call!C$4:C$123,"&lt;"&amp;A5)+0.5*IF(Call!C5="",0,COUNTIF(Call!C$4:C$123,"="&amp;A5)))/COUNT(Call!C$4:C$123))*100)</f>
        <v>0</v>
      </c>
      <c r="J5" s="67">
        <f t="shared" ref="J5:J34" si="1">B5</f>
        <v>0</v>
      </c>
    </row>
    <row r="6" spans="1:10" x14ac:dyDescent="0.25">
      <c r="A6" s="60">
        <f>IF('Измерителни качества'!A4="","",'Измерителни качества'!A4)</f>
        <v>2</v>
      </c>
      <c r="B6" s="60">
        <f>IF($A6="","",COUNTIF(Скали!B$3:B$122,'Скали - Обобщено'!A6))</f>
        <v>0</v>
      </c>
      <c r="C6" s="64">
        <f>IF(A6="","",STANDARDIZE(A6,'Статистики на теста'!B$4,'Статистики на теста'!B$6))</f>
        <v>-5.5698184696152522</v>
      </c>
      <c r="D6" s="65">
        <f>IF($A6="","",COUNTIF(Скали!C$3:C$122,'Скали - Обобщено'!C6))</f>
        <v>0</v>
      </c>
      <c r="E6" s="66">
        <f t="shared" si="0"/>
        <v>-5.6981846961525235</v>
      </c>
      <c r="F6" s="23">
        <f>IF($A6="","",COUNTIF(Скали!D$3:D$122,'Скали - Обобщено'!E6))</f>
        <v>0</v>
      </c>
      <c r="G6" s="68">
        <f>IF(A6="","",(A6/'Статистики на теста'!B$3)*100)</f>
        <v>12.5</v>
      </c>
      <c r="H6" s="22">
        <f>IF($A6="","",COUNTIF(Скали!E$3:E$122,'Скали - Обобщено'!G6))</f>
        <v>0</v>
      </c>
      <c r="I6" s="69">
        <f>IF(A6="","",((COUNTIF(Call!C$4:C$123,"&lt;"&amp;A6)+0.5*IF(Call!C6="",0,COUNTIF(Call!C$4:C$123,"="&amp;A6)))/COUNT(Call!C$4:C$123))*100)</f>
        <v>0</v>
      </c>
      <c r="J6" s="67">
        <f t="shared" si="1"/>
        <v>0</v>
      </c>
    </row>
    <row r="7" spans="1:10" x14ac:dyDescent="0.25">
      <c r="A7" s="60">
        <f>IF('Измерителни качества'!A5="","",'Измерителни качества'!A5)</f>
        <v>3</v>
      </c>
      <c r="B7" s="60">
        <f>IF($A7="","",COUNTIF(Скали!B$3:B$122,'Скали - Обобщено'!A7))</f>
        <v>0</v>
      </c>
      <c r="C7" s="64">
        <f>IF(A7="","",STANDARDIZE(A7,'Статистики на теста'!B$4,'Статистики на теста'!B$6))</f>
        <v>-4.8337191123973771</v>
      </c>
      <c r="D7" s="65">
        <f>IF($A7="","",COUNTIF(Скали!C$3:C$122,'Скали - Обобщено'!C7))</f>
        <v>0</v>
      </c>
      <c r="E7" s="66">
        <f t="shared" si="0"/>
        <v>1.662808876026233</v>
      </c>
      <c r="F7" s="23">
        <f>IF($A7="","",COUNTIF(Скали!D$3:D$122,'Скали - Обобщено'!E7))</f>
        <v>0</v>
      </c>
      <c r="G7" s="68">
        <f>IF(A7="","",(A7/'Статистики на теста'!B$3)*100)</f>
        <v>18.75</v>
      </c>
      <c r="H7" s="22">
        <f>IF($A7="","",COUNTIF(Скали!E$3:E$122,'Скали - Обобщено'!G7))</f>
        <v>0</v>
      </c>
      <c r="I7" s="69">
        <f>IF(A7="","",((COUNTIF(Call!C$4:C$123,"&lt;"&amp;A7)+0.5*IF(Call!C7="",0,COUNTIF(Call!C$4:C$123,"="&amp;A7)))/COUNT(Call!C$4:C$123))*100)</f>
        <v>0</v>
      </c>
      <c r="J7" s="67">
        <f t="shared" si="1"/>
        <v>0</v>
      </c>
    </row>
    <row r="8" spans="1:10" x14ac:dyDescent="0.25">
      <c r="A8" s="60">
        <f>IF('Измерителни качества'!A6="","",'Измерителни качества'!A6)</f>
        <v>4</v>
      </c>
      <c r="B8" s="60">
        <f>IF($A8="","",COUNTIF(Скали!B$3:B$122,'Скали - Обобщено'!A8))</f>
        <v>0</v>
      </c>
      <c r="C8" s="64">
        <f>IF(A8="","",STANDARDIZE(A8,'Статистики на теста'!B$4,'Статистики на теста'!B$6))</f>
        <v>-4.0976197551795028</v>
      </c>
      <c r="D8" s="65">
        <f>IF($A8="","",COUNTIF(Скали!C$3:C$122,'Скали - Обобщено'!C8))</f>
        <v>0</v>
      </c>
      <c r="E8" s="66">
        <f t="shared" si="0"/>
        <v>9.0238024482049752</v>
      </c>
      <c r="F8" s="23">
        <f>IF($A8="","",COUNTIF(Скали!D$3:D$122,'Скали - Обобщено'!E8))</f>
        <v>0</v>
      </c>
      <c r="G8" s="68">
        <f>IF(A8="","",(A8/'Статистики на теста'!B$3)*100)</f>
        <v>25</v>
      </c>
      <c r="H8" s="22">
        <f>IF($A8="","",COUNTIF(Скали!E$3:E$122,'Скали - Обобщено'!G8))</f>
        <v>0</v>
      </c>
      <c r="I8" s="69">
        <f>IF(A8="","",((COUNTIF(Call!C$4:C$123,"&lt;"&amp;A8)+0.5*IF(Call!C8="",0,COUNTIF(Call!C$4:C$123,"="&amp;A8)))/COUNT(Call!C$4:C$123))*100)</f>
        <v>0</v>
      </c>
      <c r="J8" s="67">
        <f t="shared" si="1"/>
        <v>0</v>
      </c>
    </row>
    <row r="9" spans="1:10" x14ac:dyDescent="0.25">
      <c r="A9" s="60">
        <f>IF('Измерителни качества'!A7="","",'Измерителни качества'!A7)</f>
        <v>5</v>
      </c>
      <c r="B9" s="60">
        <f>IF($A9="","",COUNTIF(Скали!B$3:B$122,'Скали - Обобщено'!A9))</f>
        <v>0</v>
      </c>
      <c r="C9" s="64">
        <f>IF(A9="","",STANDARDIZE(A9,'Статистики на теста'!B$4,'Статистики на теста'!B$6))</f>
        <v>-3.3615203979616277</v>
      </c>
      <c r="D9" s="65">
        <f>IF($A9="","",COUNTIF(Скали!C$3:C$122,'Скали - Обобщено'!C9))</f>
        <v>0</v>
      </c>
      <c r="E9" s="66">
        <f t="shared" si="0"/>
        <v>16.384796020383725</v>
      </c>
      <c r="F9" s="23">
        <f>IF($A9="","",COUNTIF(Скали!D$3:D$122,'Скали - Обобщено'!E9))</f>
        <v>0</v>
      </c>
      <c r="G9" s="68">
        <f>IF(A9="","",(A9/'Статистики на теста'!B$3)*100)</f>
        <v>31.25</v>
      </c>
      <c r="H9" s="22">
        <f>IF($A9="","",COUNTIF(Скали!E$3:E$122,'Скали - Обобщено'!G9))</f>
        <v>0</v>
      </c>
      <c r="I9" s="69">
        <f>IF(A9="","",((COUNTIF(Call!C$4:C$123,"&lt;"&amp;A9)+0.5*IF(Call!C9="",0,COUNTIF(Call!C$4:C$123,"="&amp;A9)))/COUNT(Call!C$4:C$123))*100)</f>
        <v>0</v>
      </c>
      <c r="J9" s="67">
        <f t="shared" si="1"/>
        <v>0</v>
      </c>
    </row>
    <row r="10" spans="1:10" x14ac:dyDescent="0.25">
      <c r="A10" s="60">
        <f>IF('Измерителни качества'!A8="","",'Измерителни качества'!A8)</f>
        <v>6</v>
      </c>
      <c r="B10" s="60">
        <f>IF($A10="","",COUNTIF(Скали!B$3:B$122,'Скали - Обобщено'!A10))</f>
        <v>0</v>
      </c>
      <c r="C10" s="64">
        <f>IF(A10="","",STANDARDIZE(A10,'Статистики на теста'!B$4,'Статистики на теста'!B$6))</f>
        <v>-2.625421040743753</v>
      </c>
      <c r="D10" s="65">
        <f>IF($A10="","",COUNTIF(Скали!C$3:C$122,'Скали - Обобщено'!C10))</f>
        <v>0</v>
      </c>
      <c r="E10" s="66">
        <f t="shared" si="0"/>
        <v>23.74578959256247</v>
      </c>
      <c r="F10" s="23">
        <f>IF($A10="","",COUNTIF(Скали!D$3:D$122,'Скали - Обобщено'!E10))</f>
        <v>0</v>
      </c>
      <c r="G10" s="68">
        <f>IF(A10="","",(A10/'Статистики на теста'!B$3)*100)</f>
        <v>37.5</v>
      </c>
      <c r="H10" s="22">
        <f>IF($A10="","",COUNTIF(Скали!E$3:E$122,'Скали - Обобщено'!G10))</f>
        <v>0</v>
      </c>
      <c r="I10" s="69">
        <f>IF(A10="","",((COUNTIF(Call!C$4:C$123,"&lt;"&amp;A10)+0.5*IF(Call!C10="",0,COUNTIF(Call!C$4:C$123,"="&amp;A10)))/COUNT(Call!C$4:C$123))*100)</f>
        <v>0</v>
      </c>
      <c r="J10" s="67">
        <f t="shared" si="1"/>
        <v>0</v>
      </c>
    </row>
    <row r="11" spans="1:10" x14ac:dyDescent="0.25">
      <c r="A11" s="60">
        <f>IF('Измерителни качества'!A9="","",'Измерителни качества'!A9)</f>
        <v>7</v>
      </c>
      <c r="B11" s="60">
        <f>IF($A11="","",COUNTIF(Скали!B$3:B$122,'Скали - Обобщено'!A11))</f>
        <v>3</v>
      </c>
      <c r="C11" s="64">
        <f>IF(A11="","",STANDARDIZE(A11,'Статистики на теста'!B$4,'Статистики на теста'!B$6))</f>
        <v>-1.8893216835258784</v>
      </c>
      <c r="D11" s="65">
        <f>IF($A11="","",COUNTIF(Скали!C$3:C$122,'Скали - Обобщено'!C11))</f>
        <v>3</v>
      </c>
      <c r="E11" s="66">
        <f t="shared" si="0"/>
        <v>31.106783164741216</v>
      </c>
      <c r="F11" s="23">
        <f>IF($A11="","",COUNTIF(Скали!D$3:D$122,'Скали - Обобщено'!E11))</f>
        <v>3</v>
      </c>
      <c r="G11" s="68">
        <f>IF(A11="","",(A11/'Статистики на теста'!B$3)*100)</f>
        <v>43.75</v>
      </c>
      <c r="H11" s="22">
        <f>IF($A11="","",COUNTIF(Скали!E$3:E$122,'Скали - Обобщено'!G11))</f>
        <v>3</v>
      </c>
      <c r="I11" s="69">
        <f>IF(A11="","",((COUNTIF(Call!C$4:C$123,"&lt;"&amp;A11)+0.5*IF(Call!C11="",0,COUNTIF(Call!C$4:C$123,"="&amp;A11)))/COUNT(Call!C$4:C$123))*100)</f>
        <v>5</v>
      </c>
      <c r="J11" s="67">
        <f t="shared" si="1"/>
        <v>3</v>
      </c>
    </row>
    <row r="12" spans="1:10" x14ac:dyDescent="0.25">
      <c r="A12" s="60">
        <f>IF('Измерителни качества'!A10="","",'Измерителни качества'!A10)</f>
        <v>8</v>
      </c>
      <c r="B12" s="60">
        <f>IF($A12="","",COUNTIF(Скали!B$3:B$122,'Скали - Обобщено'!A12))</f>
        <v>5</v>
      </c>
      <c r="C12" s="64">
        <f>IF(A12="","",STANDARDIZE(A12,'Статистики на теста'!B$4,'Статистики на теста'!B$6))</f>
        <v>-1.1532223263080037</v>
      </c>
      <c r="D12" s="65">
        <f>IF($A12="","",COUNTIF(Скали!C$3:C$122,'Скали - Обобщено'!C12))</f>
        <v>5</v>
      </c>
      <c r="E12" s="66">
        <f t="shared" si="0"/>
        <v>38.467776736919959</v>
      </c>
      <c r="F12" s="23">
        <f>IF($A12="","",COUNTIF(Скали!D$3:D$122,'Скали - Обобщено'!E12))</f>
        <v>5</v>
      </c>
      <c r="G12" s="68">
        <f>IF(A12="","",(A12/'Статистики на теста'!B$3)*100)</f>
        <v>50</v>
      </c>
      <c r="H12" s="22">
        <f>IF($A12="","",COUNTIF(Скали!E$3:E$122,'Скали - Обобщено'!G12))</f>
        <v>5</v>
      </c>
      <c r="I12" s="69">
        <f>IF(A12="","",((COUNTIF(Call!C$4:C$123,"&lt;"&amp;A12)+0.5*IF(Call!C12="",0,COUNTIF(Call!C$4:C$123,"="&amp;A12)))/COUNT(Call!C$4:C$123))*100)</f>
        <v>18.333333333333332</v>
      </c>
      <c r="J12" s="67">
        <f t="shared" si="1"/>
        <v>5</v>
      </c>
    </row>
    <row r="13" spans="1:10" x14ac:dyDescent="0.25">
      <c r="A13" s="60">
        <f>IF('Измерителни качества'!A11="","",'Измерителни качества'!A11)</f>
        <v>9</v>
      </c>
      <c r="B13" s="60">
        <f>IF($A13="","",COUNTIF(Скали!B$3:B$122,'Скали - Обобщено'!A13))</f>
        <v>3</v>
      </c>
      <c r="C13" s="64">
        <f>IF(A13="","",STANDARDIZE(A13,'Статистики на теста'!B$4,'Статистики на теста'!B$6))</f>
        <v>-0.41712296909012886</v>
      </c>
      <c r="D13" s="65">
        <f>IF($A13="","",COUNTIF(Скали!C$3:C$122,'Скали - Обобщено'!C13))</f>
        <v>3</v>
      </c>
      <c r="E13" s="66">
        <f t="shared" si="0"/>
        <v>45.828770309098715</v>
      </c>
      <c r="F13" s="23">
        <f>IF($A13="","",COUNTIF(Скали!D$3:D$122,'Скали - Обобщено'!E13))</f>
        <v>3</v>
      </c>
      <c r="G13" s="68">
        <f>IF(A13="","",(A13/'Статистики на теста'!B$3)*100)</f>
        <v>56.25</v>
      </c>
      <c r="H13" s="22">
        <f>IF($A13="","",COUNTIF(Скали!E$3:E$122,'Скали - Обобщено'!G13))</f>
        <v>3</v>
      </c>
      <c r="I13" s="69">
        <f>IF(A13="","",((COUNTIF(Call!C$4:C$123,"&lt;"&amp;A13)+0.5*IF(Call!C13="",0,COUNTIF(Call!C$4:C$123,"="&amp;A13)))/COUNT(Call!C$4:C$123))*100)</f>
        <v>31.666666666666664</v>
      </c>
      <c r="J13" s="67">
        <f t="shared" si="1"/>
        <v>3</v>
      </c>
    </row>
    <row r="14" spans="1:10" x14ac:dyDescent="0.25">
      <c r="A14" s="60">
        <f>IF('Измерителни качества'!A12="","",'Измерителни качества'!A12)</f>
        <v>10</v>
      </c>
      <c r="B14" s="60">
        <f>IF($A14="","",COUNTIF(Скали!B$3:B$122,'Скали - Обобщено'!A14))</f>
        <v>11</v>
      </c>
      <c r="C14" s="64">
        <f>IF(A14="","",STANDARDIZE(A14,'Статистики на теста'!B$4,'Статистики на теста'!B$6))</f>
        <v>0.31897638812774587</v>
      </c>
      <c r="D14" s="65">
        <f>IF($A14="","",COUNTIF(Скали!C$3:C$122,'Скали - Обобщено'!C14))</f>
        <v>11</v>
      </c>
      <c r="E14" s="66">
        <f t="shared" si="0"/>
        <v>53.189763881277457</v>
      </c>
      <c r="F14" s="23">
        <f>IF($A14="","",COUNTIF(Скали!D$3:D$122,'Скали - Обобщено'!E14))</f>
        <v>11</v>
      </c>
      <c r="G14" s="68">
        <f>IF(A14="","",(A14/'Статистики на теста'!B$3)*100)</f>
        <v>62.5</v>
      </c>
      <c r="H14" s="22">
        <f>IF($A14="","",COUNTIF(Скали!E$3:E$122,'Скали - Обобщено'!G14))</f>
        <v>11</v>
      </c>
      <c r="I14" s="69">
        <f>IF(A14="","",((COUNTIF(Call!C$4:C$123,"&lt;"&amp;A14)+0.5*IF(Call!C14="",0,COUNTIF(Call!C$4:C$123,"="&amp;A14)))/COUNT(Call!C$4:C$123))*100)</f>
        <v>55.000000000000007</v>
      </c>
      <c r="J14" s="67">
        <f t="shared" si="1"/>
        <v>11</v>
      </c>
    </row>
    <row r="15" spans="1:10" x14ac:dyDescent="0.25">
      <c r="A15" s="60">
        <f>IF('Измерителни качества'!A13="","",'Измерителни качества'!A13)</f>
        <v>11</v>
      </c>
      <c r="B15" s="60">
        <f>IF($A15="","",COUNTIF(Скали!B$3:B$122,'Скали - Обобщено'!A15))</f>
        <v>7</v>
      </c>
      <c r="C15" s="64">
        <f>IF(A15="","",STANDARDIZE(A15,'Статистики на теста'!B$4,'Статистики на теста'!B$6))</f>
        <v>1.0550757453456205</v>
      </c>
      <c r="D15" s="65">
        <f>IF($A15="","",COUNTIF(Скали!C$3:C$122,'Скали - Обобщено'!C15))</f>
        <v>7</v>
      </c>
      <c r="E15" s="66">
        <f t="shared" si="0"/>
        <v>60.550757453456207</v>
      </c>
      <c r="F15" s="23">
        <f>IF($A15="","",COUNTIF(Скали!D$3:D$122,'Скали - Обобщено'!E15))</f>
        <v>7</v>
      </c>
      <c r="G15" s="68">
        <f>IF(A15="","",(A15/'Статистики на теста'!B$3)*100)</f>
        <v>68.75</v>
      </c>
      <c r="H15" s="22">
        <f>IF($A15="","",COUNTIF(Скали!E$3:E$122,'Скали - Обобщено'!G15))</f>
        <v>7</v>
      </c>
      <c r="I15" s="69">
        <f>IF(A15="","",((COUNTIF(Call!C$4:C$123,"&lt;"&amp;A15)+0.5*IF(Call!C15="",0,COUNTIF(Call!C$4:C$123,"="&amp;A15)))/COUNT(Call!C$4:C$123))*100)</f>
        <v>85</v>
      </c>
      <c r="J15" s="67">
        <f t="shared" si="1"/>
        <v>7</v>
      </c>
    </row>
    <row r="16" spans="1:10" x14ac:dyDescent="0.25">
      <c r="A16" s="60">
        <f>IF('Измерителни качества'!A14="","",'Измерителни качества'!A14)</f>
        <v>12</v>
      </c>
      <c r="B16" s="60">
        <f>IF($A16="","",COUNTIF(Скали!B$3:B$122,'Скали - Обобщено'!A16))</f>
        <v>1</v>
      </c>
      <c r="C16" s="64">
        <f>IF(A16="","",STANDARDIZE(A16,'Статистики на теста'!B$4,'Статистики на теста'!B$6))</f>
        <v>1.7911751025634954</v>
      </c>
      <c r="D16" s="65">
        <f>IF($A16="","",COUNTIF(Скали!C$3:C$122,'Скали - Обобщено'!C16))</f>
        <v>1</v>
      </c>
      <c r="E16" s="66">
        <f t="shared" si="0"/>
        <v>67.911751025634956</v>
      </c>
      <c r="F16" s="23">
        <f>IF($A16="","",COUNTIF(Скали!D$3:D$122,'Скали - Обобщено'!E16))</f>
        <v>1</v>
      </c>
      <c r="G16" s="68">
        <f>IF(A16="","",(A16/'Статистики на теста'!B$3)*100)</f>
        <v>75</v>
      </c>
      <c r="H16" s="22">
        <f>IF($A16="","",COUNTIF(Скали!E$3:E$122,'Скали - Обобщено'!G16))</f>
        <v>1</v>
      </c>
      <c r="I16" s="69">
        <f>IF(A16="","",((COUNTIF(Call!C$4:C$123,"&lt;"&amp;A16)+0.5*IF(Call!C16="",0,COUNTIF(Call!C$4:C$123,"="&amp;A16)))/COUNT(Call!C$4:C$123))*100)</f>
        <v>98.333333333333329</v>
      </c>
      <c r="J16" s="67">
        <f t="shared" si="1"/>
        <v>1</v>
      </c>
    </row>
    <row r="17" spans="1:10" x14ac:dyDescent="0.25">
      <c r="A17" s="60">
        <f>IF('Измерителни качества'!A15="","",'Измерителни качества'!A15)</f>
        <v>13</v>
      </c>
      <c r="B17" s="60">
        <f>IF($A17="","",COUNTIF(Скали!B$3:B$122,'Скали - Обобщено'!A17))</f>
        <v>0</v>
      </c>
      <c r="C17" s="64">
        <f>IF(A17="","",STANDARDIZE(A17,'Статистики на теста'!B$4,'Статистики на теста'!B$6))</f>
        <v>2.5272744597813701</v>
      </c>
      <c r="D17" s="65">
        <f>IF($A17="","",COUNTIF(Скали!C$3:C$122,'Скали - Обобщено'!C17))</f>
        <v>0</v>
      </c>
      <c r="E17" s="66">
        <f t="shared" si="0"/>
        <v>75.272744597813698</v>
      </c>
      <c r="F17" s="23">
        <f>IF($A17="","",COUNTIF(Скали!D$3:D$122,'Скали - Обобщено'!E17))</f>
        <v>0</v>
      </c>
      <c r="G17" s="68">
        <f>IF(A17="","",(A17/'Статистики на теста'!B$3)*100)</f>
        <v>81.25</v>
      </c>
      <c r="H17" s="22">
        <f>IF($A17="","",COUNTIF(Скали!E$3:E$122,'Скали - Обобщено'!G17))</f>
        <v>0</v>
      </c>
      <c r="I17" s="69">
        <f>IF(A17="","",((COUNTIF(Call!C$4:C$123,"&lt;"&amp;A17)+0.5*IF(Call!C17="",0,COUNTIF(Call!C$4:C$123,"="&amp;A17)))/COUNT(Call!C$4:C$123))*100)</f>
        <v>100</v>
      </c>
      <c r="J17" s="67">
        <f t="shared" si="1"/>
        <v>0</v>
      </c>
    </row>
    <row r="18" spans="1:10" x14ac:dyDescent="0.25">
      <c r="A18" s="60">
        <f>IF('Измерителни качества'!A16="","",'Измерителни качества'!A16)</f>
        <v>14</v>
      </c>
      <c r="B18" s="60">
        <f>IF($A18="","",COUNTIF(Скали!B$3:B$122,'Скали - Обобщено'!A18))</f>
        <v>0</v>
      </c>
      <c r="C18" s="64">
        <f>IF(A18="","",STANDARDIZE(A18,'Статистики на теста'!B$4,'Статистики на теста'!B$6))</f>
        <v>3.2633738169992448</v>
      </c>
      <c r="D18" s="65">
        <f>IF($A18="","",COUNTIF(Скали!C$3:C$122,'Скали - Обобщено'!C18))</f>
        <v>0</v>
      </c>
      <c r="E18" s="66">
        <f t="shared" si="0"/>
        <v>82.633738169992455</v>
      </c>
      <c r="F18" s="23">
        <f>IF($A18="","",COUNTIF(Скали!D$3:D$122,'Скали - Обобщено'!E18))</f>
        <v>0</v>
      </c>
      <c r="G18" s="68">
        <f>IF(A18="","",(A18/'Статистики на теста'!B$3)*100)</f>
        <v>87.5</v>
      </c>
      <c r="H18" s="22">
        <f>IF($A18="","",COUNTIF(Скали!E$3:E$122,'Скали - Обобщено'!G18))</f>
        <v>0</v>
      </c>
      <c r="I18" s="69">
        <f>IF(A18="","",((COUNTIF(Call!C$4:C$123,"&lt;"&amp;A18)+0.5*IF(Call!C18="",0,COUNTIF(Call!C$4:C$123,"="&amp;A18)))/COUNT(Call!C$4:C$123))*100)</f>
        <v>100</v>
      </c>
      <c r="J18" s="67">
        <f t="shared" si="1"/>
        <v>0</v>
      </c>
    </row>
    <row r="19" spans="1:10" x14ac:dyDescent="0.25">
      <c r="A19" s="60">
        <f>IF('Измерителни качества'!A17="","",'Измерителни качества'!A17)</f>
        <v>15</v>
      </c>
      <c r="B19" s="60">
        <f>IF($A19="","",COUNTIF(Скали!B$3:B$122,'Скали - Обобщено'!A19))</f>
        <v>0</v>
      </c>
      <c r="C19" s="64">
        <f>IF(A19="","",STANDARDIZE(A19,'Статистики на теста'!B$4,'Статистики на теста'!B$6))</f>
        <v>3.9994731742171195</v>
      </c>
      <c r="D19" s="65">
        <f>IF($A19="","",COUNTIF(Скали!C$3:C$122,'Скали - Обобщено'!C19))</f>
        <v>0</v>
      </c>
      <c r="E19" s="66">
        <f t="shared" si="0"/>
        <v>89.994731742171197</v>
      </c>
      <c r="F19" s="23">
        <f>IF($A19="","",COUNTIF(Скали!D$3:D$122,'Скали - Обобщено'!E19))</f>
        <v>0</v>
      </c>
      <c r="G19" s="68">
        <f>IF(A19="","",(A19/'Статистики на теста'!B$3)*100)</f>
        <v>93.75</v>
      </c>
      <c r="H19" s="22">
        <f>IF($A19="","",COUNTIF(Скали!E$3:E$122,'Скали - Обобщено'!G19))</f>
        <v>0</v>
      </c>
      <c r="I19" s="69">
        <f>IF(A19="","",((COUNTIF(Call!C$4:C$123,"&lt;"&amp;A19)+0.5*IF(Call!C19="",0,COUNTIF(Call!C$4:C$123,"="&amp;A19)))/COUNT(Call!C$4:C$123))*100)</f>
        <v>100</v>
      </c>
      <c r="J19" s="67">
        <f t="shared" si="1"/>
        <v>0</v>
      </c>
    </row>
    <row r="20" spans="1:10" x14ac:dyDescent="0.25">
      <c r="A20" s="60">
        <f>IF('Измерителни качества'!A18="","",'Измерителни качества'!A18)</f>
        <v>16</v>
      </c>
      <c r="B20" s="60">
        <f>IF($A20="","",COUNTIF(Скали!B$3:B$122,'Скали - Обобщено'!A20))</f>
        <v>0</v>
      </c>
      <c r="C20" s="64">
        <f>IF(A20="","",STANDARDIZE(A20,'Статистики на теста'!B$4,'Статистики на теста'!B$6))</f>
        <v>4.7355725314349941</v>
      </c>
      <c r="D20" s="65">
        <f>IF($A20="","",COUNTIF(Скали!C$3:C$122,'Скали - Обобщено'!C20))</f>
        <v>0</v>
      </c>
      <c r="E20" s="66">
        <f t="shared" si="0"/>
        <v>97.355725314349939</v>
      </c>
      <c r="F20" s="23">
        <f>IF($A20="","",COUNTIF(Скали!D$3:D$122,'Скали - Обобщено'!E20))</f>
        <v>0</v>
      </c>
      <c r="G20" s="68">
        <f>IF(A20="","",(A20/'Статистики на теста'!B$3)*100)</f>
        <v>100</v>
      </c>
      <c r="H20" s="22">
        <f>IF($A20="","",COUNTIF(Скали!E$3:E$122,'Скали - Обобщено'!G20))</f>
        <v>0</v>
      </c>
      <c r="I20" s="69">
        <f>IF(A20="","",((COUNTIF(Call!C$4:C$123,"&lt;"&amp;A20)+0.5*IF(Call!C20="",0,COUNTIF(Call!C$4:C$123,"="&amp;A20)))/COUNT(Call!C$4:C$123))*100)</f>
        <v>100</v>
      </c>
      <c r="J20" s="67">
        <f t="shared" si="1"/>
        <v>0</v>
      </c>
    </row>
    <row r="21" spans="1:10" x14ac:dyDescent="0.25">
      <c r="A21" s="60" t="str">
        <f>IF('Измерителни качества'!A19="","",'Измерителни качества'!A19)</f>
        <v/>
      </c>
      <c r="B21" s="60" t="str">
        <f>IF($A21="","",COUNTIF(Скали!B$3:B$122,'Скали - Обобщено'!A21))</f>
        <v/>
      </c>
      <c r="C21" s="64" t="str">
        <f>IF(A21="","",STANDARDIZE(A21,'Статистики на теста'!B$4,'Статистики на теста'!B$6))</f>
        <v/>
      </c>
      <c r="D21" s="65" t="str">
        <f>IF($A21="","",COUNTIF(Скали!C$3:C$122,'Скали - Обобщено'!C21))</f>
        <v/>
      </c>
      <c r="E21" s="66" t="str">
        <f t="shared" si="0"/>
        <v/>
      </c>
      <c r="F21" s="23" t="str">
        <f>IF($A21="","",COUNTIF(Скали!D$3:D$122,'Скали - Обобщено'!E21))</f>
        <v/>
      </c>
      <c r="G21" s="68" t="str">
        <f>IF(A21="","",(A21/'Статистики на теста'!B$3)*100)</f>
        <v/>
      </c>
      <c r="H21" s="22" t="str">
        <f>IF($A21="","",COUNTIF(Скали!E$3:E$122,'Скали - Обобщено'!G21))</f>
        <v/>
      </c>
      <c r="I21" s="69" t="str">
        <f>IF(A21="","",((COUNTIF(Call!C$4:C$123,"&lt;"&amp;A21)+0.5*IF(Call!C21="",0,COUNTIF(Call!C$4:C$123,"="&amp;A21)))/COUNT(Call!C$4:C$123))*100)</f>
        <v/>
      </c>
      <c r="J21" s="67" t="str">
        <f t="shared" si="1"/>
        <v/>
      </c>
    </row>
    <row r="22" spans="1:10" x14ac:dyDescent="0.25">
      <c r="A22" s="60" t="str">
        <f>IF('Измерителни качества'!A20="","",'Измерителни качества'!A20)</f>
        <v/>
      </c>
      <c r="B22" s="60" t="str">
        <f>IF($A22="","",COUNTIF(Скали!B$3:B$122,'Скали - Обобщено'!A22))</f>
        <v/>
      </c>
      <c r="C22" s="64" t="str">
        <f>IF(A22="","",STANDARDIZE(A22,'Статистики на теста'!B$4,'Статистики на теста'!B$6))</f>
        <v/>
      </c>
      <c r="D22" s="65" t="str">
        <f>IF($A22="","",COUNTIF(Скали!C$3:C$122,'Скали - Обобщено'!C22))</f>
        <v/>
      </c>
      <c r="E22" s="66" t="str">
        <f t="shared" si="0"/>
        <v/>
      </c>
      <c r="F22" s="23" t="str">
        <f>IF($A22="","",COUNTIF(Скали!D$3:D$122,'Скали - Обобщено'!E22))</f>
        <v/>
      </c>
      <c r="G22" s="68" t="str">
        <f>IF(A22="","",(A22/'Статистики на теста'!B$3)*100)</f>
        <v/>
      </c>
      <c r="H22" s="22" t="str">
        <f>IF($A22="","",COUNTIF(Скали!E$3:E$122,'Скали - Обобщено'!G22))</f>
        <v/>
      </c>
      <c r="I22" s="69" t="str">
        <f>IF(A22="","",((COUNTIF(Call!C$4:C$123,"&lt;"&amp;A22)+0.5*IF(Call!C22="",0,COUNTIF(Call!C$4:C$123,"="&amp;A22)))/COUNT(Call!C$4:C$123))*100)</f>
        <v/>
      </c>
      <c r="J22" s="67" t="str">
        <f t="shared" si="1"/>
        <v/>
      </c>
    </row>
    <row r="23" spans="1:10" x14ac:dyDescent="0.25">
      <c r="A23" s="60" t="str">
        <f>IF('Измерителни качества'!A21="","",'Измерителни качества'!A21)</f>
        <v/>
      </c>
      <c r="B23" s="60" t="str">
        <f>IF($A23="","",COUNTIF(Скали!B$3:B$122,'Скали - Обобщено'!A23))</f>
        <v/>
      </c>
      <c r="C23" s="64" t="str">
        <f>IF(A23="","",STANDARDIZE(A23,'Статистики на теста'!B$4,'Статистики на теста'!B$6))</f>
        <v/>
      </c>
      <c r="D23" s="65" t="str">
        <f>IF($A23="","",COUNTIF(Скали!C$3:C$122,'Скали - Обобщено'!C23))</f>
        <v/>
      </c>
      <c r="E23" s="66" t="str">
        <f t="shared" si="0"/>
        <v/>
      </c>
      <c r="F23" s="23" t="str">
        <f>IF($A23="","",COUNTIF(Скали!D$3:D$122,'Скали - Обобщено'!E23))</f>
        <v/>
      </c>
      <c r="G23" s="68" t="str">
        <f>IF(A23="","",(A23/'Статистики на теста'!B$3)*100)</f>
        <v/>
      </c>
      <c r="H23" s="22" t="str">
        <f>IF($A23="","",COUNTIF(Скали!E$3:E$122,'Скали - Обобщено'!G23))</f>
        <v/>
      </c>
      <c r="I23" s="69" t="str">
        <f>IF(A23="","",((COUNTIF(Call!C$4:C$123,"&lt;"&amp;A23)+0.5*IF(Call!C23="",0,COUNTIF(Call!C$4:C$123,"="&amp;A23)))/COUNT(Call!C$4:C$123))*100)</f>
        <v/>
      </c>
      <c r="J23" s="67" t="str">
        <f t="shared" si="1"/>
        <v/>
      </c>
    </row>
    <row r="24" spans="1:10" x14ac:dyDescent="0.25">
      <c r="A24" s="60" t="str">
        <f>IF('Измерителни качества'!A22="","",'Измерителни качества'!A22)</f>
        <v/>
      </c>
      <c r="B24" s="60" t="str">
        <f>IF($A24="","",COUNTIF(Скали!B$3:B$122,'Скали - Обобщено'!A24))</f>
        <v/>
      </c>
      <c r="C24" s="64" t="str">
        <f>IF(A24="","",STANDARDIZE(A24,'Статистики на теста'!B$4,'Статистики на теста'!B$6))</f>
        <v/>
      </c>
      <c r="D24" s="65" t="str">
        <f>IF($A24="","",COUNTIF(Скали!C$3:C$122,'Скали - Обобщено'!C24))</f>
        <v/>
      </c>
      <c r="E24" s="66" t="str">
        <f t="shared" si="0"/>
        <v/>
      </c>
      <c r="F24" s="23" t="str">
        <f>IF($A24="","",COUNTIF(Скали!D$3:D$122,'Скали - Обобщено'!E24))</f>
        <v/>
      </c>
      <c r="G24" s="68" t="str">
        <f>IF(A24="","",(A24/'Статистики на теста'!B$3)*100)</f>
        <v/>
      </c>
      <c r="H24" s="22" t="str">
        <f>IF($A24="","",COUNTIF(Скали!E$3:E$122,'Скали - Обобщено'!G24))</f>
        <v/>
      </c>
      <c r="I24" s="69" t="str">
        <f>IF(A24="","",((COUNTIF(Call!C$4:C$123,"&lt;"&amp;A24)+0.5*IF(Call!C24="",0,COUNTIF(Call!C$4:C$123,"="&amp;A24)))/COUNT(Call!C$4:C$123))*100)</f>
        <v/>
      </c>
      <c r="J24" s="67" t="str">
        <f t="shared" si="1"/>
        <v/>
      </c>
    </row>
    <row r="25" spans="1:10" x14ac:dyDescent="0.25">
      <c r="A25" s="60" t="str">
        <f>IF('Измерителни качества'!A23="","",'Измерителни качества'!A23)</f>
        <v/>
      </c>
      <c r="B25" s="60" t="str">
        <f>IF($A25="","",COUNTIF(Скали!B$3:B$122,'Скали - Обобщено'!A25))</f>
        <v/>
      </c>
      <c r="C25" s="64" t="str">
        <f>IF(A25="","",STANDARDIZE(A25,'Статистики на теста'!B$4,'Статистики на теста'!B$6))</f>
        <v/>
      </c>
      <c r="D25" s="65" t="str">
        <f>IF($A25="","",COUNTIF(Скали!C$3:C$122,'Скали - Обобщено'!C25))</f>
        <v/>
      </c>
      <c r="E25" s="66" t="str">
        <f t="shared" si="0"/>
        <v/>
      </c>
      <c r="F25" s="23" t="str">
        <f>IF($A25="","",COUNTIF(Скали!D$3:D$122,'Скали - Обобщено'!E25))</f>
        <v/>
      </c>
      <c r="G25" s="68" t="str">
        <f>IF(A25="","",(A25/'Статистики на теста'!B$3)*100)</f>
        <v/>
      </c>
      <c r="H25" s="22" t="str">
        <f>IF($A25="","",COUNTIF(Скали!E$3:E$122,'Скали - Обобщено'!G25))</f>
        <v/>
      </c>
      <c r="I25" s="69" t="str">
        <f>IF(A25="","",((COUNTIF(Call!C$4:C$123,"&lt;"&amp;A25)+0.5*IF(Call!C25="",0,COUNTIF(Call!C$4:C$123,"="&amp;A25)))/COUNT(Call!C$4:C$123))*100)</f>
        <v/>
      </c>
      <c r="J25" s="67" t="str">
        <f t="shared" si="1"/>
        <v/>
      </c>
    </row>
    <row r="26" spans="1:10" x14ac:dyDescent="0.25">
      <c r="A26" s="60" t="str">
        <f>IF('Измерителни качества'!A24="","",'Измерителни качества'!A24)</f>
        <v/>
      </c>
      <c r="B26" s="60" t="str">
        <f>IF($A26="","",COUNTIF(Скали!B$3:B$122,'Скали - Обобщено'!A26))</f>
        <v/>
      </c>
      <c r="C26" s="64" t="str">
        <f>IF(A26="","",STANDARDIZE(A26,'Статистики на теста'!B$4,'Статистики на теста'!B$6))</f>
        <v/>
      </c>
      <c r="D26" s="65" t="str">
        <f>IF($A26="","",COUNTIF(Скали!C$3:C$122,'Скали - Обобщено'!C26))</f>
        <v/>
      </c>
      <c r="E26" s="66" t="str">
        <f t="shared" si="0"/>
        <v/>
      </c>
      <c r="F26" s="23" t="str">
        <f>IF($A26="","",COUNTIF(Скали!D$3:D$122,'Скали - Обобщено'!E26))</f>
        <v/>
      </c>
      <c r="G26" s="68" t="str">
        <f>IF(A26="","",(A26/'Статистики на теста'!B$3)*100)</f>
        <v/>
      </c>
      <c r="H26" s="22" t="str">
        <f>IF($A26="","",COUNTIF(Скали!E$3:E$122,'Скали - Обобщено'!G26))</f>
        <v/>
      </c>
      <c r="I26" s="69" t="str">
        <f>IF(A26="","",((COUNTIF(Call!C$4:C$123,"&lt;"&amp;A26)+0.5*IF(Call!C26="",0,COUNTIF(Call!C$4:C$123,"="&amp;A26)))/COUNT(Call!C$4:C$123))*100)</f>
        <v/>
      </c>
      <c r="J26" s="67" t="str">
        <f t="shared" si="1"/>
        <v/>
      </c>
    </row>
    <row r="27" spans="1:10" x14ac:dyDescent="0.25">
      <c r="A27" s="60" t="str">
        <f>IF('Измерителни качества'!A25="","",'Измерителни качества'!A25)</f>
        <v/>
      </c>
      <c r="B27" s="60" t="str">
        <f>IF($A27="","",COUNTIF(Скали!B$3:B$122,'Скали - Обобщено'!A27))</f>
        <v/>
      </c>
      <c r="C27" s="64" t="str">
        <f>IF(A27="","",STANDARDIZE(A27,'Статистики на теста'!B$4,'Статистики на теста'!B$6))</f>
        <v/>
      </c>
      <c r="D27" s="65" t="str">
        <f>IF($A27="","",COUNTIF(Скали!C$3:C$122,'Скали - Обобщено'!C27))</f>
        <v/>
      </c>
      <c r="E27" s="66" t="str">
        <f t="shared" si="0"/>
        <v/>
      </c>
      <c r="F27" s="23" t="str">
        <f>IF($A27="","",COUNTIF(Скали!D$3:D$122,'Скали - Обобщено'!E27))</f>
        <v/>
      </c>
      <c r="G27" s="68" t="str">
        <f>IF(A27="","",(A27/'Статистики на теста'!B$3)*100)</f>
        <v/>
      </c>
      <c r="H27" s="22" t="str">
        <f>IF($A27="","",COUNTIF(Скали!E$3:E$122,'Скали - Обобщено'!G27))</f>
        <v/>
      </c>
      <c r="I27" s="69" t="str">
        <f>IF(A27="","",((COUNTIF(Call!C$4:C$123,"&lt;"&amp;A27)+0.5*IF(Call!C27="",0,COUNTIF(Call!C$4:C$123,"="&amp;A27)))/COUNT(Call!C$4:C$123))*100)</f>
        <v/>
      </c>
      <c r="J27" s="67" t="str">
        <f t="shared" si="1"/>
        <v/>
      </c>
    </row>
    <row r="28" spans="1:10" x14ac:dyDescent="0.25">
      <c r="A28" s="60" t="str">
        <f>IF('Измерителни качества'!A26="","",'Измерителни качества'!A26)</f>
        <v/>
      </c>
      <c r="B28" s="60" t="str">
        <f>IF($A28="","",COUNTIF(Скали!B$3:B$122,'Скали - Обобщено'!A28))</f>
        <v/>
      </c>
      <c r="C28" s="64" t="str">
        <f>IF(A28="","",STANDARDIZE(A28,'Статистики на теста'!B$4,'Статистики на теста'!B$6))</f>
        <v/>
      </c>
      <c r="D28" s="65" t="str">
        <f>IF($A28="","",COUNTIF(Скали!C$3:C$122,'Скали - Обобщено'!C28))</f>
        <v/>
      </c>
      <c r="E28" s="66" t="str">
        <f t="shared" si="0"/>
        <v/>
      </c>
      <c r="F28" s="23" t="str">
        <f>IF($A28="","",COUNTIF(Скали!D$3:D$122,'Скали - Обобщено'!E28))</f>
        <v/>
      </c>
      <c r="G28" s="68" t="str">
        <f>IF(A28="","",(A28/'Статистики на теста'!B$3)*100)</f>
        <v/>
      </c>
      <c r="H28" s="22" t="str">
        <f>IF($A28="","",COUNTIF(Скали!E$3:E$122,'Скали - Обобщено'!G28))</f>
        <v/>
      </c>
      <c r="I28" s="69" t="str">
        <f>IF(A28="","",((COUNTIF(Call!C$4:C$123,"&lt;"&amp;A28)+0.5*IF(Call!C28="",0,COUNTIF(Call!C$4:C$123,"="&amp;A28)))/COUNT(Call!C$4:C$123))*100)</f>
        <v/>
      </c>
      <c r="J28" s="67" t="str">
        <f t="shared" si="1"/>
        <v/>
      </c>
    </row>
    <row r="29" spans="1:10" x14ac:dyDescent="0.25">
      <c r="A29" s="60" t="str">
        <f>IF('Измерителни качества'!A27="","",'Измерителни качества'!A27)</f>
        <v/>
      </c>
      <c r="B29" s="60" t="str">
        <f>IF($A29="","",COUNTIF(Скали!B$3:B$122,'Скали - Обобщено'!A29))</f>
        <v/>
      </c>
      <c r="C29" s="64" t="str">
        <f>IF(A29="","",STANDARDIZE(A29,'Статистики на теста'!B$4,'Статистики на теста'!B$6))</f>
        <v/>
      </c>
      <c r="D29" s="65" t="str">
        <f>IF($A29="","",COUNTIF(Скали!C$3:C$122,'Скали - Обобщено'!C29))</f>
        <v/>
      </c>
      <c r="E29" s="66" t="str">
        <f t="shared" si="0"/>
        <v/>
      </c>
      <c r="F29" s="23" t="str">
        <f>IF($A29="","",COUNTIF(Скали!D$3:D$122,'Скали - Обобщено'!E29))</f>
        <v/>
      </c>
      <c r="G29" s="50" t="str">
        <f>IF(A29="","",(A29/'Статистики на теста'!B$3)*100)</f>
        <v/>
      </c>
      <c r="H29" s="22" t="str">
        <f>IF($A29="","",COUNTIF(Скали!E$3:E$122,'Скали - Обобщено'!G29))</f>
        <v/>
      </c>
      <c r="I29" s="69" t="str">
        <f>IF(A29="","",((COUNTIF(Call!C$4:C$123,"&lt;"&amp;A29)+0.5*IF(Call!C29="",0,COUNTIF(Call!C$4:C$123,"="&amp;A29)))/COUNT(Call!C$4:C$123))*100)</f>
        <v/>
      </c>
      <c r="J29" s="67" t="str">
        <f t="shared" si="1"/>
        <v/>
      </c>
    </row>
    <row r="30" spans="1:10" x14ac:dyDescent="0.25">
      <c r="A30" s="60" t="str">
        <f>IF('Измерителни качества'!A28="","",'Измерителни качества'!A28)</f>
        <v/>
      </c>
      <c r="B30" s="60" t="str">
        <f>IF($A30="","",COUNTIF(Скали!B$3:B$122,'Скали - Обобщено'!A30))</f>
        <v/>
      </c>
      <c r="C30" s="64" t="str">
        <f>IF(A30="","",STANDARDIZE(A30,'Статистики на теста'!B$4,'Статистики на теста'!B$6))</f>
        <v/>
      </c>
      <c r="D30" s="65" t="str">
        <f>IF($A30="","",COUNTIF(Скали!C$3:C$122,'Скали - Обобщено'!C30))</f>
        <v/>
      </c>
      <c r="E30" s="66" t="str">
        <f t="shared" si="0"/>
        <v/>
      </c>
      <c r="F30" s="23" t="str">
        <f>IF($A30="","",COUNTIF(Скали!D$3:D$122,'Скали - Обобщено'!E30))</f>
        <v/>
      </c>
      <c r="G30" s="50" t="str">
        <f>IF(A30="","",(A30/'Статистики на теста'!B$3)*100)</f>
        <v/>
      </c>
      <c r="H30" s="22" t="str">
        <f>IF($A30="","",COUNTIF(Скали!E$3:E$122,'Скали - Обобщено'!G30))</f>
        <v/>
      </c>
      <c r="I30" s="69" t="str">
        <f>IF(A30="","",((COUNTIF(Call!C$4:C$123,"&lt;"&amp;A30)+0.5*IF(Call!C30="",0,COUNTIF(Call!C$4:C$123,"="&amp;A30)))/COUNT(Call!C$4:C$123))*100)</f>
        <v/>
      </c>
      <c r="J30" s="67" t="str">
        <f t="shared" si="1"/>
        <v/>
      </c>
    </row>
    <row r="31" spans="1:10" x14ac:dyDescent="0.25">
      <c r="A31" s="60" t="str">
        <f>IF('Измерителни качества'!A29="","",'Измерителни качества'!A29)</f>
        <v/>
      </c>
      <c r="B31" s="60" t="str">
        <f>IF($A31="","",COUNTIF(Скали!B$3:B$122,'Скали - Обобщено'!A31))</f>
        <v/>
      </c>
      <c r="C31" s="64" t="str">
        <f>IF(A31="","",STANDARDIZE(A31,'Статистики на теста'!B$4,'Статистики на теста'!B$6))</f>
        <v/>
      </c>
      <c r="D31" s="65" t="str">
        <f>IF($A31="","",COUNTIF(Скали!C$3:C$122,'Скали - Обобщено'!C31))</f>
        <v/>
      </c>
      <c r="E31" s="66" t="str">
        <f t="shared" si="0"/>
        <v/>
      </c>
      <c r="F31" s="23" t="str">
        <f>IF($A31="","",COUNTIF(Скали!D$3:D$122,'Скали - Обобщено'!E31))</f>
        <v/>
      </c>
      <c r="G31" s="50" t="str">
        <f>IF(A31="","",(A31/'Статистики на теста'!B$3)*100)</f>
        <v/>
      </c>
      <c r="H31" s="22" t="str">
        <f>IF($A31="","",COUNTIF(Скали!E$3:E$122,'Скали - Обобщено'!G31))</f>
        <v/>
      </c>
      <c r="I31" s="69" t="str">
        <f>IF(A31="","",((COUNTIF(Call!C$4:C$123,"&lt;"&amp;A31)+0.5*IF(Call!C31="",0,COUNTIF(Call!C$4:C$123,"="&amp;A31)))/COUNT(Call!C$4:C$123))*100)</f>
        <v/>
      </c>
      <c r="J31" s="67" t="str">
        <f t="shared" si="1"/>
        <v/>
      </c>
    </row>
    <row r="32" spans="1:10" x14ac:dyDescent="0.25">
      <c r="A32" s="60" t="str">
        <f>IF('Измерителни качества'!A30="","",'Измерителни качества'!A30)</f>
        <v/>
      </c>
      <c r="B32" s="60" t="str">
        <f>IF($A32="","",COUNTIF(Скали!B$3:B$122,'Скали - Обобщено'!A32))</f>
        <v/>
      </c>
      <c r="C32" s="64" t="str">
        <f>IF(A32="","",STANDARDIZE(A32,'Статистики на теста'!B$4,'Статистики на теста'!B$6))</f>
        <v/>
      </c>
      <c r="D32" s="65" t="str">
        <f>IF($A32="","",COUNTIF(Скали!C$3:C$122,'Скали - Обобщено'!C32))</f>
        <v/>
      </c>
      <c r="E32" s="66" t="str">
        <f t="shared" si="0"/>
        <v/>
      </c>
      <c r="F32" s="23" t="str">
        <f>IF($A32="","",COUNTIF(Скали!D$3:D$122,'Скали - Обобщено'!E32))</f>
        <v/>
      </c>
      <c r="G32" s="50" t="str">
        <f>IF(A32="","",(A32/'Статистики на теста'!B$3)*100)</f>
        <v/>
      </c>
      <c r="H32" s="22" t="str">
        <f>IF($A32="","",COUNTIF(Скали!E$3:E$122,'Скали - Обобщено'!G32))</f>
        <v/>
      </c>
      <c r="I32" s="69" t="str">
        <f>IF(A32="","",((COUNTIF(Call!C$4:C$123,"&lt;"&amp;A32)+0.5*IF(Call!C32="",0,COUNTIF(Call!C$4:C$123,"="&amp;A32)))/COUNT(Call!C$4:C$123))*100)</f>
        <v/>
      </c>
      <c r="J32" s="67" t="str">
        <f t="shared" si="1"/>
        <v/>
      </c>
    </row>
    <row r="33" spans="1:10" x14ac:dyDescent="0.25">
      <c r="A33" s="60" t="str">
        <f>IF('Измерителни качества'!A31="","",'Измерителни качества'!A31)</f>
        <v/>
      </c>
      <c r="B33" s="60" t="str">
        <f>IF($A33="","",COUNTIF(Скали!B$3:B$122,'Скали - Обобщено'!A33))</f>
        <v/>
      </c>
      <c r="C33" s="64" t="str">
        <f>IF(A33="","",STANDARDIZE(A33,'Статистики на теста'!B$4,'Статистики на теста'!B$6))</f>
        <v/>
      </c>
      <c r="D33" s="65" t="str">
        <f>IF($A33="","",COUNTIF(Скали!C$3:C$122,'Скали - Обобщено'!C33))</f>
        <v/>
      </c>
      <c r="E33" s="66" t="str">
        <f t="shared" si="0"/>
        <v/>
      </c>
      <c r="F33" s="23" t="str">
        <f>IF($A33="","",COUNTIF(Скали!D$3:D$122,'Скали - Обобщено'!E33))</f>
        <v/>
      </c>
      <c r="G33" s="50" t="str">
        <f>IF(A33="","",(A33/'Статистики на теста'!B$3)*100)</f>
        <v/>
      </c>
      <c r="H33" s="22" t="str">
        <f>IF($A33="","",COUNTIF(Скали!E$3:E$122,'Скали - Обобщено'!G33))</f>
        <v/>
      </c>
      <c r="I33" s="69" t="str">
        <f>IF(A33="","",((COUNTIF(Call!C$4:C$123,"&lt;"&amp;A33)+0.5*IF(Call!C33="",0,COUNTIF(Call!C$4:C$123,"="&amp;A33)))/COUNT(Call!C$4:C$123))*100)</f>
        <v/>
      </c>
      <c r="J33" s="67" t="str">
        <f t="shared" si="1"/>
        <v/>
      </c>
    </row>
    <row r="34" spans="1:10" x14ac:dyDescent="0.25">
      <c r="A34" s="60" t="str">
        <f>IF('Измерителни качества'!A32="","",'Измерителни качества'!A32)</f>
        <v/>
      </c>
      <c r="B34" s="60" t="str">
        <f>IF($A34="","",COUNTIF(Скали!B$3:B$122,'Скали - Обобщено'!A34))</f>
        <v/>
      </c>
      <c r="C34" s="64" t="str">
        <f>IF(A34="","",STANDARDIZE(A34,'Статистики на теста'!B$4,'Статистики на теста'!B$6))</f>
        <v/>
      </c>
      <c r="D34" s="65" t="str">
        <f>IF($A34="","",COUNTIF(Скали!C$3:C$122,'Скали - Обобщено'!C34))</f>
        <v/>
      </c>
      <c r="E34" s="66" t="str">
        <f t="shared" si="0"/>
        <v/>
      </c>
      <c r="F34" s="23" t="str">
        <f>IF($A34="","",COUNTIF(Скали!D$3:D$122,'Скали - Обобщено'!E34))</f>
        <v/>
      </c>
      <c r="G34" s="50" t="str">
        <f>IF(A34="","",(A34/'Статистики на теста'!B$3)*100)</f>
        <v/>
      </c>
      <c r="H34" s="22" t="str">
        <f>IF($A34="","",COUNTIF(Скали!E$3:E$122,'Скали - Обобщено'!G34))</f>
        <v/>
      </c>
      <c r="I34" s="69" t="str">
        <f>IF(A34="","",((COUNTIF(Call!C$4:C$123,"&lt;"&amp;A34)+0.5*IF(Call!C34="",0,COUNTIF(Call!C$4:C$123,"="&amp;A34)))/COUNT(Call!C$4:C$123))*100)</f>
        <v/>
      </c>
      <c r="J34" s="67" t="str">
        <f t="shared" si="1"/>
        <v/>
      </c>
    </row>
    <row r="35" spans="1:10" x14ac:dyDescent="0.25">
      <c r="A35" s="27" t="s">
        <v>61</v>
      </c>
      <c r="B35">
        <f>SUM(B4:B34)</f>
        <v>30</v>
      </c>
      <c r="D35">
        <f t="shared" ref="D35:J35" si="2">SUM(D4:D34)</f>
        <v>30</v>
      </c>
      <c r="F35">
        <f t="shared" si="2"/>
        <v>30</v>
      </c>
      <c r="H35">
        <f t="shared" si="2"/>
        <v>30</v>
      </c>
      <c r="J35">
        <f t="shared" si="2"/>
        <v>30</v>
      </c>
    </row>
  </sheetData>
  <sheetProtection algorithmName="SHA-512" hashValue="p1rwCH18QlOf2B9F3J6SIuDlSr/Z/w3713GZl3jit0cjzC1nshUvmMYIWSBZevJWNTyEfaihB93dyaDlDIfP0Q==" saltValue="0MKdVMs4EWwJD9c1uT4TfA==" spinCount="100000" sheet="1" objects="1" scenarios="1"/>
  <mergeCells count="5">
    <mergeCell ref="A2:B2"/>
    <mergeCell ref="C2:D2"/>
    <mergeCell ref="E2:F2"/>
    <mergeCell ref="G2:H2"/>
    <mergeCell ref="I2:J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66" zoomScaleNormal="66" workbookViewId="0">
      <selection activeCell="Z24" sqref="Z24"/>
    </sheetView>
  </sheetViews>
  <sheetFormatPr defaultRowHeight="15" x14ac:dyDescent="0.25"/>
  <cols>
    <col min="1" max="1" width="29.7109375" customWidth="1"/>
    <col min="2" max="2" width="11.7109375" bestFit="1" customWidth="1"/>
    <col min="3" max="3" width="9.5703125" customWidth="1"/>
    <col min="5" max="5" width="32.42578125" customWidth="1"/>
    <col min="6" max="6" width="7.28515625" customWidth="1"/>
    <col min="7" max="7" width="11.140625" bestFit="1" customWidth="1"/>
    <col min="10" max="10" width="15.5703125" customWidth="1"/>
    <col min="11" max="14" width="14.85546875" customWidth="1"/>
  </cols>
  <sheetData>
    <row r="1" spans="1:14" s="27" customFormat="1" ht="63.75" customHeight="1" x14ac:dyDescent="0.25">
      <c r="A1" s="53" t="s">
        <v>135</v>
      </c>
      <c r="B1" s="53"/>
      <c r="C1" s="53"/>
      <c r="D1" s="53"/>
      <c r="E1" s="56"/>
      <c r="F1" s="81" t="s">
        <v>138</v>
      </c>
      <c r="G1" s="55" t="s">
        <v>130</v>
      </c>
      <c r="J1" s="55" t="s">
        <v>138</v>
      </c>
      <c r="K1" s="72" t="s">
        <v>131</v>
      </c>
      <c r="L1" s="33" t="s">
        <v>132</v>
      </c>
      <c r="M1" s="33" t="s">
        <v>133</v>
      </c>
      <c r="N1" s="33" t="s">
        <v>134</v>
      </c>
    </row>
    <row r="2" spans="1:14" ht="30.75" customHeight="1" x14ac:dyDescent="0.25">
      <c r="A2" s="74"/>
      <c r="B2" s="74" t="s">
        <v>140</v>
      </c>
      <c r="E2" s="75" t="s">
        <v>152</v>
      </c>
      <c r="F2" s="79">
        <v>3</v>
      </c>
      <c r="G2" s="82">
        <f>ROUND(B5+B7,0)</f>
        <v>5</v>
      </c>
      <c r="H2" s="83"/>
      <c r="I2" s="83"/>
      <c r="J2" s="79" t="s">
        <v>158</v>
      </c>
      <c r="K2" s="84">
        <f>SUMIFS(C$12:C$42,B$12:B$42,"&gt;=2",B$12:B$42,"&lt;2,5")</f>
        <v>0</v>
      </c>
      <c r="L2" s="87">
        <f>+K2/K$7</f>
        <v>0</v>
      </c>
      <c r="M2" s="84">
        <f>K2</f>
        <v>0</v>
      </c>
      <c r="N2" s="87">
        <f>L2</f>
        <v>0</v>
      </c>
    </row>
    <row r="3" spans="1:14" ht="30.75" customHeight="1" x14ac:dyDescent="0.25">
      <c r="A3" s="75" t="s">
        <v>54</v>
      </c>
      <c r="B3" s="17">
        <f>'Статистики на теста'!B3</f>
        <v>16</v>
      </c>
      <c r="E3" s="75" t="s">
        <v>153</v>
      </c>
      <c r="F3" s="79">
        <v>6</v>
      </c>
      <c r="G3" s="79">
        <f>B3-1</f>
        <v>15</v>
      </c>
      <c r="H3" s="83"/>
      <c r="I3" s="83"/>
      <c r="J3" s="79" t="s">
        <v>159</v>
      </c>
      <c r="K3" s="84">
        <f>SUMIFS(C$12:C$42,B$12:B$42,"&gt;=2,5",B$12:B$42,"&lt;3,5")</f>
        <v>0</v>
      </c>
      <c r="L3" s="87">
        <f t="shared" ref="L3:L6" si="0">+K3/K$7</f>
        <v>0</v>
      </c>
      <c r="M3" s="84">
        <f>M2+K3</f>
        <v>0</v>
      </c>
      <c r="N3" s="87">
        <f>N2+L3</f>
        <v>0</v>
      </c>
    </row>
    <row r="4" spans="1:14" ht="30.75" customHeight="1" x14ac:dyDescent="0.25">
      <c r="A4" s="75" t="s">
        <v>146</v>
      </c>
      <c r="B4" s="17">
        <v>4</v>
      </c>
      <c r="E4" s="85" t="s">
        <v>154</v>
      </c>
      <c r="F4" s="86" t="s">
        <v>144</v>
      </c>
      <c r="G4" s="86" t="s">
        <v>145</v>
      </c>
      <c r="H4" s="83"/>
      <c r="I4" s="83"/>
      <c r="J4" s="79" t="s">
        <v>160</v>
      </c>
      <c r="K4" s="84">
        <f>SUMIFS(C$12:C$42,B$12:B$42,"&gt;=3,5",B$12:B$42,"&lt;4,5")</f>
        <v>11</v>
      </c>
      <c r="L4" s="87">
        <f t="shared" si="0"/>
        <v>0.36666666666666664</v>
      </c>
      <c r="M4" s="84">
        <f t="shared" ref="M4:M6" si="1">M3+K4</f>
        <v>11</v>
      </c>
      <c r="N4" s="87">
        <f t="shared" ref="N4:N6" si="2">N3+L4</f>
        <v>0.36666666666666664</v>
      </c>
    </row>
    <row r="5" spans="1:14" ht="30.75" customHeight="1" x14ac:dyDescent="0.25">
      <c r="A5" s="75" t="s">
        <v>148</v>
      </c>
      <c r="B5" s="80">
        <f>1/B4*B3</f>
        <v>4</v>
      </c>
      <c r="E5" s="84" t="s">
        <v>142</v>
      </c>
      <c r="F5" s="94" cm="1">
        <f t="array" ref="F5:G5">LINEST(F2:F3,G2:G3)</f>
        <v>0.3</v>
      </c>
      <c r="G5" s="94">
        <v>1.5</v>
      </c>
      <c r="H5" s="83"/>
      <c r="I5" s="83"/>
      <c r="J5" s="79" t="s">
        <v>161</v>
      </c>
      <c r="K5" s="84">
        <f>SUMIFS(C$12:C$42,B$12:B$42,"&gt;=4,5",B$12:B$42,"&lt;5,5")</f>
        <v>19</v>
      </c>
      <c r="L5" s="87">
        <f t="shared" si="0"/>
        <v>0.6333333333333333</v>
      </c>
      <c r="M5" s="84">
        <f t="shared" si="1"/>
        <v>30</v>
      </c>
      <c r="N5" s="87">
        <f t="shared" si="2"/>
        <v>1</v>
      </c>
    </row>
    <row r="6" spans="1:14" ht="30.75" customHeight="1" x14ac:dyDescent="0.25">
      <c r="A6" s="75" t="s">
        <v>104</v>
      </c>
      <c r="B6" s="31">
        <f>'Статистики на теста'!B4</f>
        <v>9.5666666666666664</v>
      </c>
      <c r="E6" s="84"/>
      <c r="F6" s="94">
        <f>SLOPE(F2:F3,G2:G3)</f>
        <v>0.3</v>
      </c>
      <c r="G6" s="94">
        <f>INTERCEPT(F2:F3,G2:G3)</f>
        <v>1.5</v>
      </c>
      <c r="H6" s="83"/>
      <c r="I6" s="83"/>
      <c r="J6" s="79" t="s">
        <v>157</v>
      </c>
      <c r="K6" s="84">
        <f>SUMIFS(C$12:C$42,B$12:B$42,"&gt;=5,5",B$12:B$42,"&lt;=6")</f>
        <v>0</v>
      </c>
      <c r="L6" s="87">
        <f t="shared" si="0"/>
        <v>0</v>
      </c>
      <c r="M6" s="84">
        <f t="shared" si="1"/>
        <v>30</v>
      </c>
      <c r="N6" s="87">
        <f t="shared" si="2"/>
        <v>1</v>
      </c>
    </row>
    <row r="7" spans="1:14" ht="30.75" customHeight="1" x14ac:dyDescent="0.25">
      <c r="A7" s="75" t="s">
        <v>106</v>
      </c>
      <c r="B7" s="31">
        <f>'Статистики на теста'!B6</f>
        <v>1.3585122581543221</v>
      </c>
      <c r="J7" s="55" t="s">
        <v>61</v>
      </c>
      <c r="K7" s="88">
        <f>SUM(K2:K6)</f>
        <v>30</v>
      </c>
      <c r="L7" s="89">
        <f>SUM(L2:L6)</f>
        <v>1</v>
      </c>
      <c r="M7" s="19"/>
      <c r="N7" s="19"/>
    </row>
    <row r="8" spans="1:14" x14ac:dyDescent="0.25">
      <c r="A8" s="78"/>
      <c r="B8" s="36"/>
    </row>
    <row r="10" spans="1:14" s="27" customFormat="1" x14ac:dyDescent="0.25">
      <c r="A10" s="27" t="s">
        <v>155</v>
      </c>
    </row>
    <row r="11" spans="1:14" ht="29.25" customHeight="1" x14ac:dyDescent="0.25">
      <c r="A11" s="55" t="s">
        <v>119</v>
      </c>
      <c r="B11" s="55" t="s">
        <v>156</v>
      </c>
      <c r="C11" s="33" t="str">
        <f>'Скали - Обобщено'!B3</f>
        <v>Брой ученици</v>
      </c>
    </row>
    <row r="12" spans="1:14" x14ac:dyDescent="0.25">
      <c r="A12" s="2">
        <v>0</v>
      </c>
      <c r="B12" s="31">
        <f t="shared" ref="B12:B42" si="3">IF(A12="","",IF(A12&lt;G$2,2, IF(A12&gt;=G$3,6,F$5*A12+G$5)))</f>
        <v>2</v>
      </c>
      <c r="C12" s="17">
        <f>'Скали - Обобщено'!B4</f>
        <v>0</v>
      </c>
    </row>
    <row r="13" spans="1:14" x14ac:dyDescent="0.25">
      <c r="A13" s="2">
        <f>IF('Скали - Обобщено'!A5="","",'Скали - Обобщено'!A5)</f>
        <v>1</v>
      </c>
      <c r="B13" s="31">
        <f t="shared" si="3"/>
        <v>2</v>
      </c>
      <c r="C13" s="17">
        <f>'Скали - Обобщено'!B5</f>
        <v>0</v>
      </c>
    </row>
    <row r="14" spans="1:14" x14ac:dyDescent="0.25">
      <c r="A14" s="2">
        <f>IF('Скали - Обобщено'!A6="","",'Скали - Обобщено'!A6)</f>
        <v>2</v>
      </c>
      <c r="B14" s="31">
        <f t="shared" si="3"/>
        <v>2</v>
      </c>
      <c r="C14" s="17">
        <f>'Скали - Обобщено'!B6</f>
        <v>0</v>
      </c>
    </row>
    <row r="15" spans="1:14" x14ac:dyDescent="0.25">
      <c r="A15" s="2">
        <f>IF('Скали - Обобщено'!A7="","",'Скали - Обобщено'!A7)</f>
        <v>3</v>
      </c>
      <c r="B15" s="31">
        <f t="shared" si="3"/>
        <v>2</v>
      </c>
      <c r="C15" s="17">
        <f>'Скали - Обобщено'!B7</f>
        <v>0</v>
      </c>
    </row>
    <row r="16" spans="1:14" x14ac:dyDescent="0.25">
      <c r="A16" s="2">
        <f>IF('Скали - Обобщено'!A8="","",'Скали - Обобщено'!A8)</f>
        <v>4</v>
      </c>
      <c r="B16" s="31">
        <f t="shared" si="3"/>
        <v>2</v>
      </c>
      <c r="C16" s="17">
        <f>'Скали - Обобщено'!B8</f>
        <v>0</v>
      </c>
    </row>
    <row r="17" spans="1:3" x14ac:dyDescent="0.25">
      <c r="A17" s="2">
        <f>IF('Скали - Обобщено'!A9="","",'Скали - Обобщено'!A9)</f>
        <v>5</v>
      </c>
      <c r="B17" s="31">
        <f t="shared" si="3"/>
        <v>3</v>
      </c>
      <c r="C17" s="17">
        <f>'Скали - Обобщено'!B9</f>
        <v>0</v>
      </c>
    </row>
    <row r="18" spans="1:3" x14ac:dyDescent="0.25">
      <c r="A18" s="2">
        <f>IF('Скали - Обобщено'!A10="","",'Скали - Обобщено'!A10)</f>
        <v>6</v>
      </c>
      <c r="B18" s="31">
        <f t="shared" si="3"/>
        <v>3.3</v>
      </c>
      <c r="C18" s="17">
        <f>'Скали - Обобщено'!B10</f>
        <v>0</v>
      </c>
    </row>
    <row r="19" spans="1:3" x14ac:dyDescent="0.25">
      <c r="A19" s="2">
        <f>IF('Скали - Обобщено'!A11="","",'Скали - Обобщено'!A11)</f>
        <v>7</v>
      </c>
      <c r="B19" s="31">
        <f t="shared" si="3"/>
        <v>3.6</v>
      </c>
      <c r="C19" s="17">
        <f>'Скали - Обобщено'!B11</f>
        <v>3</v>
      </c>
    </row>
    <row r="20" spans="1:3" x14ac:dyDescent="0.25">
      <c r="A20" s="2">
        <f>IF('Скали - Обобщено'!A12="","",'Скали - Обобщено'!A12)</f>
        <v>8</v>
      </c>
      <c r="B20" s="31">
        <f t="shared" si="3"/>
        <v>3.9</v>
      </c>
      <c r="C20" s="17">
        <f>'Скали - Обобщено'!B12</f>
        <v>5</v>
      </c>
    </row>
    <row r="21" spans="1:3" x14ac:dyDescent="0.25">
      <c r="A21" s="2">
        <f>IF('Скали - Обобщено'!A13="","",'Скали - Обобщено'!A13)</f>
        <v>9</v>
      </c>
      <c r="B21" s="31">
        <f t="shared" si="3"/>
        <v>4.1999999999999993</v>
      </c>
      <c r="C21" s="17">
        <f>'Скали - Обобщено'!B13</f>
        <v>3</v>
      </c>
    </row>
    <row r="22" spans="1:3" x14ac:dyDescent="0.25">
      <c r="A22" s="2">
        <f>IF('Скали - Обобщено'!A14="","",'Скали - Обобщено'!A14)</f>
        <v>10</v>
      </c>
      <c r="B22" s="31">
        <f t="shared" si="3"/>
        <v>4.5</v>
      </c>
      <c r="C22" s="17">
        <f>'Скали - Обобщено'!B14</f>
        <v>11</v>
      </c>
    </row>
    <row r="23" spans="1:3" x14ac:dyDescent="0.25">
      <c r="A23" s="2">
        <f>IF('Скали - Обобщено'!A15="","",'Скали - Обобщено'!A15)</f>
        <v>11</v>
      </c>
      <c r="B23" s="31">
        <f t="shared" si="3"/>
        <v>4.8</v>
      </c>
      <c r="C23" s="17">
        <f>'Скали - Обобщено'!B15</f>
        <v>7</v>
      </c>
    </row>
    <row r="24" spans="1:3" x14ac:dyDescent="0.25">
      <c r="A24" s="2">
        <f>IF('Скали - Обобщено'!A16="","",'Скали - Обобщено'!A16)</f>
        <v>12</v>
      </c>
      <c r="B24" s="31">
        <f t="shared" si="3"/>
        <v>5.0999999999999996</v>
      </c>
      <c r="C24" s="17">
        <f>'Скали - Обобщено'!B16</f>
        <v>1</v>
      </c>
    </row>
    <row r="25" spans="1:3" x14ac:dyDescent="0.25">
      <c r="A25" s="2">
        <f>IF('Скали - Обобщено'!A17="","",'Скали - Обобщено'!A17)</f>
        <v>13</v>
      </c>
      <c r="B25" s="31">
        <f t="shared" si="3"/>
        <v>5.4</v>
      </c>
      <c r="C25" s="17">
        <f>'Скали - Обобщено'!B17</f>
        <v>0</v>
      </c>
    </row>
    <row r="26" spans="1:3" x14ac:dyDescent="0.25">
      <c r="A26" s="2">
        <f>IF('Скали - Обобщено'!A18="","",'Скали - Обобщено'!A18)</f>
        <v>14</v>
      </c>
      <c r="B26" s="31">
        <f t="shared" si="3"/>
        <v>5.7</v>
      </c>
      <c r="C26" s="17">
        <f>'Скали - Обобщено'!B18</f>
        <v>0</v>
      </c>
    </row>
    <row r="27" spans="1:3" x14ac:dyDescent="0.25">
      <c r="A27" s="2">
        <f>IF('Скали - Обобщено'!A19="","",'Скали - Обобщено'!A19)</f>
        <v>15</v>
      </c>
      <c r="B27" s="31">
        <f t="shared" si="3"/>
        <v>6</v>
      </c>
      <c r="C27" s="17">
        <f>'Скали - Обобщено'!B19</f>
        <v>0</v>
      </c>
    </row>
    <row r="28" spans="1:3" x14ac:dyDescent="0.25">
      <c r="A28" s="2">
        <f>IF('Скали - Обобщено'!A20="","",'Скали - Обобщено'!A20)</f>
        <v>16</v>
      </c>
      <c r="B28" s="31">
        <f t="shared" si="3"/>
        <v>6</v>
      </c>
      <c r="C28" s="17">
        <f>'Скали - Обобщено'!B20</f>
        <v>0</v>
      </c>
    </row>
    <row r="29" spans="1:3" x14ac:dyDescent="0.25">
      <c r="A29" s="2" t="str">
        <f>IF('Скали - Обобщено'!A21="","",'Скали - Обобщено'!A21)</f>
        <v/>
      </c>
      <c r="B29" s="31" t="str">
        <f t="shared" si="3"/>
        <v/>
      </c>
      <c r="C29" s="17" t="str">
        <f>'Скали - Обобщено'!B21</f>
        <v/>
      </c>
    </row>
    <row r="30" spans="1:3" x14ac:dyDescent="0.25">
      <c r="A30" s="2" t="str">
        <f>IF('Скали - Обобщено'!A22="","",'Скали - Обобщено'!A22)</f>
        <v/>
      </c>
      <c r="B30" s="31" t="str">
        <f t="shared" si="3"/>
        <v/>
      </c>
      <c r="C30" s="17" t="str">
        <f>'Скали - Обобщено'!B22</f>
        <v/>
      </c>
    </row>
    <row r="31" spans="1:3" x14ac:dyDescent="0.25">
      <c r="A31" s="2" t="str">
        <f>IF('Скали - Обобщено'!A23="","",'Скали - Обобщено'!A23)</f>
        <v/>
      </c>
      <c r="B31" s="31" t="str">
        <f t="shared" si="3"/>
        <v/>
      </c>
      <c r="C31" s="17" t="str">
        <f>'Скали - Обобщено'!B23</f>
        <v/>
      </c>
    </row>
    <row r="32" spans="1:3" x14ac:dyDescent="0.25">
      <c r="A32" s="2" t="str">
        <f>IF('Скали - Обобщено'!A24="","",'Скали - Обобщено'!A24)</f>
        <v/>
      </c>
      <c r="B32" s="31" t="str">
        <f t="shared" si="3"/>
        <v/>
      </c>
      <c r="C32" s="17" t="str">
        <f>'Скали - Обобщено'!B24</f>
        <v/>
      </c>
    </row>
    <row r="33" spans="1:3" x14ac:dyDescent="0.25">
      <c r="A33" s="2" t="str">
        <f>IF('Скали - Обобщено'!A25="","",'Скали - Обобщено'!A25)</f>
        <v/>
      </c>
      <c r="B33" s="31" t="str">
        <f t="shared" si="3"/>
        <v/>
      </c>
      <c r="C33" s="17" t="str">
        <f>'Скали - Обобщено'!B25</f>
        <v/>
      </c>
    </row>
    <row r="34" spans="1:3" x14ac:dyDescent="0.25">
      <c r="A34" s="2" t="str">
        <f>IF('Скали - Обобщено'!A26="","",'Скали - Обобщено'!A26)</f>
        <v/>
      </c>
      <c r="B34" s="31" t="str">
        <f t="shared" si="3"/>
        <v/>
      </c>
      <c r="C34" s="17" t="str">
        <f>'Скали - Обобщено'!B26</f>
        <v/>
      </c>
    </row>
    <row r="35" spans="1:3" x14ac:dyDescent="0.25">
      <c r="A35" s="2" t="str">
        <f>IF('Скали - Обобщено'!A27="","",'Скали - Обобщено'!A27)</f>
        <v/>
      </c>
      <c r="B35" s="31" t="str">
        <f t="shared" si="3"/>
        <v/>
      </c>
      <c r="C35" s="17" t="str">
        <f>'Скали - Обобщено'!B27</f>
        <v/>
      </c>
    </row>
    <row r="36" spans="1:3" x14ac:dyDescent="0.25">
      <c r="A36" s="2" t="str">
        <f>IF('Скали - Обобщено'!A28="","",'Скали - Обобщено'!A28)</f>
        <v/>
      </c>
      <c r="B36" s="31" t="str">
        <f t="shared" si="3"/>
        <v/>
      </c>
      <c r="C36" s="17" t="str">
        <f>'Скали - Обобщено'!B28</f>
        <v/>
      </c>
    </row>
    <row r="37" spans="1:3" x14ac:dyDescent="0.25">
      <c r="A37" s="2" t="str">
        <f>IF('Скали - Обобщено'!A29="","",'Скали - Обобщено'!A29)</f>
        <v/>
      </c>
      <c r="B37" s="31" t="str">
        <f t="shared" si="3"/>
        <v/>
      </c>
      <c r="C37" s="17" t="str">
        <f>'Скали - Обобщено'!B29</f>
        <v/>
      </c>
    </row>
    <row r="38" spans="1:3" x14ac:dyDescent="0.25">
      <c r="A38" s="2" t="str">
        <f>IF('Скали - Обобщено'!A30="","",'Скали - Обобщено'!A30)</f>
        <v/>
      </c>
      <c r="B38" s="31" t="str">
        <f t="shared" si="3"/>
        <v/>
      </c>
      <c r="C38" s="17" t="str">
        <f>'Скали - Обобщено'!B30</f>
        <v/>
      </c>
    </row>
    <row r="39" spans="1:3" x14ac:dyDescent="0.25">
      <c r="A39" s="2" t="str">
        <f>IF('Скали - Обобщено'!A31="","",'Скали - Обобщено'!A31)</f>
        <v/>
      </c>
      <c r="B39" s="31" t="str">
        <f t="shared" si="3"/>
        <v/>
      </c>
      <c r="C39" s="17" t="str">
        <f>'Скали - Обобщено'!B31</f>
        <v/>
      </c>
    </row>
    <row r="40" spans="1:3" x14ac:dyDescent="0.25">
      <c r="A40" s="2" t="str">
        <f>IF('Скали - Обобщено'!A32="","",'Скали - Обобщено'!A32)</f>
        <v/>
      </c>
      <c r="B40" s="31" t="str">
        <f t="shared" si="3"/>
        <v/>
      </c>
      <c r="C40" s="17" t="str">
        <f>'Скали - Обобщено'!B32</f>
        <v/>
      </c>
    </row>
    <row r="41" spans="1:3" x14ac:dyDescent="0.25">
      <c r="A41" s="2" t="str">
        <f>IF('Скали - Обобщено'!A33="","",'Скали - Обобщено'!A33)</f>
        <v/>
      </c>
      <c r="B41" s="31" t="str">
        <f t="shared" si="3"/>
        <v/>
      </c>
      <c r="C41" s="17" t="str">
        <f>'Скали - Обобщено'!B33</f>
        <v/>
      </c>
    </row>
    <row r="42" spans="1:3" x14ac:dyDescent="0.25">
      <c r="A42" s="2" t="str">
        <f>IF('Скали - Обобщено'!A34="","",'Скали - Обобщено'!A34)</f>
        <v/>
      </c>
      <c r="B42" s="31" t="str">
        <f t="shared" si="3"/>
        <v/>
      </c>
      <c r="C42" s="17" t="str">
        <f>'Скали - Обобщено'!B34</f>
        <v/>
      </c>
    </row>
  </sheetData>
  <sheetProtection algorithmName="SHA-512" hashValue="Y20f1ePj7QcoCmxGgy9tsj0fNBGRhY1vs1qstMpMDnSFrZpD1kSn557osP+BP+14Q4qqKxk+HcZDL+8+ImUIUw==" saltValue="z20gkYSE1AXf/3jQLBdIsw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zoomScale="64" zoomScaleNormal="64" workbookViewId="0">
      <selection activeCell="G34" sqref="G34"/>
    </sheetView>
  </sheetViews>
  <sheetFormatPr defaultRowHeight="15" x14ac:dyDescent="0.25"/>
  <cols>
    <col min="1" max="1" width="29.7109375" customWidth="1"/>
    <col min="2" max="2" width="11.7109375" bestFit="1" customWidth="1"/>
    <col min="3" max="3" width="9.5703125" customWidth="1"/>
    <col min="5" max="5" width="32.42578125" customWidth="1"/>
    <col min="6" max="6" width="9.5703125" customWidth="1"/>
    <col min="7" max="7" width="11.140625" bestFit="1" customWidth="1"/>
    <col min="8" max="10" width="11.140625" customWidth="1"/>
    <col min="13" max="13" width="15.5703125" customWidth="1"/>
    <col min="14" max="17" width="14.85546875" customWidth="1"/>
  </cols>
  <sheetData>
    <row r="1" spans="1:17" s="27" customFormat="1" ht="63.75" customHeight="1" x14ac:dyDescent="0.25">
      <c r="A1" s="53" t="s">
        <v>136</v>
      </c>
      <c r="B1" s="53"/>
      <c r="C1" s="53"/>
      <c r="D1" s="53"/>
      <c r="E1" s="19"/>
      <c r="F1" s="105" t="s">
        <v>138</v>
      </c>
      <c r="G1" s="105"/>
      <c r="H1" s="105" t="s">
        <v>130</v>
      </c>
      <c r="I1" s="105"/>
      <c r="J1" s="122" t="s">
        <v>139</v>
      </c>
      <c r="K1" s="122"/>
      <c r="M1" s="55" t="s">
        <v>138</v>
      </c>
      <c r="N1" s="72" t="s">
        <v>131</v>
      </c>
      <c r="O1" s="33" t="s">
        <v>132</v>
      </c>
      <c r="P1" s="33" t="s">
        <v>133</v>
      </c>
      <c r="Q1" s="33" t="s">
        <v>134</v>
      </c>
    </row>
    <row r="2" spans="1:17" ht="30.75" customHeight="1" x14ac:dyDescent="0.25">
      <c r="A2" s="74"/>
      <c r="B2" s="74" t="s">
        <v>140</v>
      </c>
      <c r="E2" s="17"/>
      <c r="F2" s="91" t="s">
        <v>141</v>
      </c>
      <c r="G2" s="91" t="s">
        <v>53</v>
      </c>
      <c r="H2" s="91" t="s">
        <v>141</v>
      </c>
      <c r="I2" s="91" t="s">
        <v>53</v>
      </c>
      <c r="J2" s="123" t="s">
        <v>142</v>
      </c>
      <c r="K2" s="124"/>
      <c r="L2" s="83"/>
      <c r="M2" s="79" t="s">
        <v>158</v>
      </c>
      <c r="N2" s="84">
        <f>SUMIFS(C$12:C$42,B$12:B$42,"&gt;=2",B$12:B$42,"&lt;2,5")</f>
        <v>0</v>
      </c>
      <c r="O2" s="87">
        <f>+N2/N$7</f>
        <v>0</v>
      </c>
      <c r="P2" s="84">
        <f>N2</f>
        <v>0</v>
      </c>
      <c r="Q2" s="84">
        <f>O2</f>
        <v>0</v>
      </c>
    </row>
    <row r="3" spans="1:17" ht="30.75" customHeight="1" x14ac:dyDescent="0.25">
      <c r="A3" s="75" t="s">
        <v>54</v>
      </c>
      <c r="B3" s="17">
        <f>'Статистики на теста'!B3</f>
        <v>16</v>
      </c>
      <c r="E3" s="17" t="s">
        <v>143</v>
      </c>
      <c r="F3" s="17"/>
      <c r="G3" s="17"/>
      <c r="H3" s="76">
        <v>0</v>
      </c>
      <c r="I3" s="76">
        <f>ROUND($B$6-$B$7*2,0)</f>
        <v>7</v>
      </c>
      <c r="J3" s="77" t="s">
        <v>144</v>
      </c>
      <c r="K3" s="77" t="s">
        <v>145</v>
      </c>
      <c r="L3" s="83"/>
      <c r="M3" s="79" t="s">
        <v>159</v>
      </c>
      <c r="N3" s="84">
        <f>SUMIFS(C$12:C$42,B$12:B$42,"&gt;=2,5",B$12:B$42,"&lt;3,5")</f>
        <v>3</v>
      </c>
      <c r="O3" s="87">
        <f t="shared" ref="O3:O6" si="0">+N3/N$7</f>
        <v>0.1</v>
      </c>
      <c r="P3" s="84">
        <f>P2+N3</f>
        <v>3</v>
      </c>
      <c r="Q3" s="87">
        <f>Q2+O3</f>
        <v>0.1</v>
      </c>
    </row>
    <row r="4" spans="1:17" ht="30.75" customHeight="1" x14ac:dyDescent="0.25">
      <c r="A4" s="75" t="s">
        <v>146</v>
      </c>
      <c r="B4" s="17">
        <v>4</v>
      </c>
      <c r="E4" s="17" t="s">
        <v>147</v>
      </c>
      <c r="F4" s="17">
        <v>3</v>
      </c>
      <c r="G4" s="17">
        <v>3.5</v>
      </c>
      <c r="H4" s="76">
        <f>ROUND($B$6-$B$7*2,0)</f>
        <v>7</v>
      </c>
      <c r="I4" s="76">
        <f>ROUND($B$6-$B$7,0)</f>
        <v>8</v>
      </c>
      <c r="J4" s="95" cm="1">
        <f t="array" ref="J4:K4">LINEST(F4:G4,H4:I4)</f>
        <v>0.5</v>
      </c>
      <c r="K4" s="95">
        <v>-0.5</v>
      </c>
      <c r="L4" s="83"/>
      <c r="M4" s="79" t="s">
        <v>160</v>
      </c>
      <c r="N4" s="84">
        <f>SUMIFS(C$12:C$42,B$12:B$42,"&gt;=3,5",B$12:B$42,"&lt;4,5")</f>
        <v>19</v>
      </c>
      <c r="O4" s="87">
        <f t="shared" si="0"/>
        <v>0.6333333333333333</v>
      </c>
      <c r="P4" s="84">
        <f t="shared" ref="P4:Q6" si="1">P3+N4</f>
        <v>22</v>
      </c>
      <c r="Q4" s="87">
        <f t="shared" si="1"/>
        <v>0.73333333333333328</v>
      </c>
    </row>
    <row r="5" spans="1:17" ht="30.75" customHeight="1" x14ac:dyDescent="0.25">
      <c r="A5" s="75" t="s">
        <v>148</v>
      </c>
      <c r="B5" s="80">
        <f>1/B4*B3</f>
        <v>4</v>
      </c>
      <c r="E5" s="17" t="s">
        <v>149</v>
      </c>
      <c r="F5" s="17">
        <v>3.5</v>
      </c>
      <c r="G5" s="17">
        <v>4.5</v>
      </c>
      <c r="H5" s="76">
        <f>ROUND($B$6-$B$7,0)</f>
        <v>8</v>
      </c>
      <c r="I5" s="76">
        <f>ROUND($B$6+$B$7,0)</f>
        <v>11</v>
      </c>
      <c r="J5" s="95" cm="1">
        <f t="array" ref="J5:K5">LINEST(F5:G5,H5:I5)</f>
        <v>0.33333333333333343</v>
      </c>
      <c r="K5" s="95">
        <v>0.83333333333333259</v>
      </c>
      <c r="L5" s="83"/>
      <c r="M5" s="79" t="s">
        <v>161</v>
      </c>
      <c r="N5" s="84">
        <f>SUMIFS(C$12:C$42,B$12:B$42,"&gt;=4,5",B$12:B$42,"&lt;5,5")</f>
        <v>7</v>
      </c>
      <c r="O5" s="87">
        <f t="shared" si="0"/>
        <v>0.23333333333333334</v>
      </c>
      <c r="P5" s="84">
        <f t="shared" si="1"/>
        <v>29</v>
      </c>
      <c r="Q5" s="87">
        <f t="shared" si="1"/>
        <v>0.96666666666666656</v>
      </c>
    </row>
    <row r="6" spans="1:17" ht="30.75" customHeight="1" x14ac:dyDescent="0.25">
      <c r="A6" s="75" t="s">
        <v>104</v>
      </c>
      <c r="B6" s="31">
        <f>'Статистики на теста'!B4</f>
        <v>9.5666666666666664</v>
      </c>
      <c r="E6" s="17" t="s">
        <v>150</v>
      </c>
      <c r="F6" s="17">
        <v>4.5</v>
      </c>
      <c r="G6" s="17">
        <v>5.5</v>
      </c>
      <c r="H6" s="76">
        <f>ROUND($B$6+$B$7,0)</f>
        <v>11</v>
      </c>
      <c r="I6" s="76">
        <f>ROUND($B$6+$B$7*2,0)</f>
        <v>12</v>
      </c>
      <c r="J6" s="95" cm="1">
        <f t="array" ref="J6:K6">LINEST(F6:G6,H6:I6)</f>
        <v>1</v>
      </c>
      <c r="K6" s="95">
        <v>-6.5</v>
      </c>
      <c r="L6" s="83"/>
      <c r="M6" s="79" t="s">
        <v>157</v>
      </c>
      <c r="N6" s="84">
        <f>SUMIFS(C$12:C$42,B$12:B$42,"&gt;=5,5",B$12:B$42,"&lt;=6")</f>
        <v>1</v>
      </c>
      <c r="O6" s="87">
        <f t="shared" si="0"/>
        <v>3.3333333333333333E-2</v>
      </c>
      <c r="P6" s="84">
        <f t="shared" si="1"/>
        <v>30</v>
      </c>
      <c r="Q6" s="87">
        <f t="shared" si="1"/>
        <v>0.99999999999999989</v>
      </c>
    </row>
    <row r="7" spans="1:17" ht="30.75" customHeight="1" x14ac:dyDescent="0.25">
      <c r="A7" s="75" t="s">
        <v>106</v>
      </c>
      <c r="B7" s="31">
        <f>'Статистики на теста'!B6</f>
        <v>1.3585122581543221</v>
      </c>
      <c r="E7" s="17" t="s">
        <v>151</v>
      </c>
      <c r="F7" s="17">
        <v>5.5</v>
      </c>
      <c r="G7" s="17">
        <v>6</v>
      </c>
      <c r="H7" s="76">
        <f>ROUND($B$6+$B$7*2,0)</f>
        <v>12</v>
      </c>
      <c r="I7" s="76">
        <f>+B3</f>
        <v>16</v>
      </c>
      <c r="J7" s="95" cm="1">
        <f t="array" ref="J7:K7">LINEST(F7:G7,H7:I7)</f>
        <v>0.125</v>
      </c>
      <c r="K7" s="95">
        <v>4</v>
      </c>
      <c r="M7" s="55" t="s">
        <v>61</v>
      </c>
      <c r="N7" s="88">
        <f>SUM(N2:N6)</f>
        <v>30</v>
      </c>
      <c r="O7" s="89">
        <f>SUM(O2:O6)</f>
        <v>0.99999999999999989</v>
      </c>
      <c r="P7" s="19"/>
      <c r="Q7" s="19"/>
    </row>
    <row r="8" spans="1:17" x14ac:dyDescent="0.25">
      <c r="A8" s="78"/>
      <c r="B8" s="36"/>
    </row>
    <row r="10" spans="1:17" s="27" customFormat="1" x14ac:dyDescent="0.25">
      <c r="A10" s="27" t="s">
        <v>155</v>
      </c>
      <c r="E10"/>
      <c r="F10"/>
      <c r="G10"/>
      <c r="H10"/>
      <c r="I10"/>
      <c r="J10"/>
      <c r="K10"/>
    </row>
    <row r="11" spans="1:17" ht="29.25" customHeight="1" x14ac:dyDescent="0.25">
      <c r="A11" s="55" t="s">
        <v>119</v>
      </c>
      <c r="B11" s="55" t="s">
        <v>156</v>
      </c>
      <c r="C11" s="33" t="str">
        <f>'Скали - Обобщено'!B3</f>
        <v>Брой ученици</v>
      </c>
    </row>
    <row r="12" spans="1:17" x14ac:dyDescent="0.25">
      <c r="A12" s="2">
        <v>0</v>
      </c>
      <c r="B12" s="31">
        <f>IF(A12="","",IF(A12&lt;I$3,2, IF(A12&lt;I$4,J$4*A12+K$4,IF(A12&lt;I$5,J$5*A12+K$5,IF(A12&lt;I$6,J$6*A12+K$6,J$7*A12+K$7)))))</f>
        <v>2</v>
      </c>
      <c r="C12" s="17">
        <f>'Скали - Обобщено'!B4</f>
        <v>0</v>
      </c>
    </row>
    <row r="13" spans="1:17" x14ac:dyDescent="0.25">
      <c r="A13" s="2">
        <f>IF('Скали - Обобщено'!A5="","",'Скали - Обобщено'!A5)</f>
        <v>1</v>
      </c>
      <c r="B13" s="31">
        <f t="shared" ref="B13:B42" si="2">IF(A13="","",IF(A13&lt;I$3,2, IF(A13&lt;I$4,J$4*A13+K$4,IF(A13&lt;I$5,J$5*A13+K$5,IF(A13&lt;I$6,J$6*A13+K$6,J$7*A13+K$7)))))</f>
        <v>2</v>
      </c>
      <c r="C13" s="17">
        <f>'Скали - Обобщено'!B5</f>
        <v>0</v>
      </c>
    </row>
    <row r="14" spans="1:17" x14ac:dyDescent="0.25">
      <c r="A14" s="2">
        <f>IF('Скали - Обобщено'!A6="","",'Скали - Обобщено'!A6)</f>
        <v>2</v>
      </c>
      <c r="B14" s="31">
        <f t="shared" si="2"/>
        <v>2</v>
      </c>
      <c r="C14" s="17">
        <f>'Скали - Обобщено'!B6</f>
        <v>0</v>
      </c>
    </row>
    <row r="15" spans="1:17" x14ac:dyDescent="0.25">
      <c r="A15" s="2">
        <f>IF('Скали - Обобщено'!A7="","",'Скали - Обобщено'!A7)</f>
        <v>3</v>
      </c>
      <c r="B15" s="31">
        <f t="shared" si="2"/>
        <v>2</v>
      </c>
      <c r="C15" s="17">
        <f>'Скали - Обобщено'!B7</f>
        <v>0</v>
      </c>
      <c r="E15" s="27"/>
      <c r="F15" s="27"/>
      <c r="G15" s="27"/>
      <c r="H15" s="27"/>
      <c r="I15" s="27"/>
      <c r="J15" s="27"/>
      <c r="K15" s="27"/>
    </row>
    <row r="16" spans="1:17" x14ac:dyDescent="0.25">
      <c r="A16" s="2">
        <f>IF('Скали - Обобщено'!A8="","",'Скали - Обобщено'!A8)</f>
        <v>4</v>
      </c>
      <c r="B16" s="31">
        <f t="shared" si="2"/>
        <v>2</v>
      </c>
      <c r="C16" s="17">
        <f>'Скали - Обобщено'!B8</f>
        <v>0</v>
      </c>
      <c r="E16" s="3"/>
    </row>
    <row r="17" spans="1:6" x14ac:dyDescent="0.25">
      <c r="A17" s="2">
        <f>IF('Скали - Обобщено'!A9="","",'Скали - Обобщено'!A9)</f>
        <v>5</v>
      </c>
      <c r="B17" s="31">
        <f t="shared" si="2"/>
        <v>2</v>
      </c>
      <c r="C17" s="17">
        <f>'Скали - Обобщено'!B9</f>
        <v>0</v>
      </c>
      <c r="E17" s="3"/>
    </row>
    <row r="18" spans="1:6" x14ac:dyDescent="0.25">
      <c r="A18" s="2">
        <f>IF('Скали - Обобщено'!A10="","",'Скали - Обобщено'!A10)</f>
        <v>6</v>
      </c>
      <c r="B18" s="31">
        <f t="shared" si="2"/>
        <v>2</v>
      </c>
      <c r="C18" s="17">
        <f>'Скали - Обобщено'!B10</f>
        <v>0</v>
      </c>
      <c r="E18" s="3"/>
      <c r="F18" s="36"/>
    </row>
    <row r="19" spans="1:6" x14ac:dyDescent="0.25">
      <c r="A19" s="2">
        <f>IF('Скали - Обобщено'!A11="","",'Скали - Обобщено'!A11)</f>
        <v>7</v>
      </c>
      <c r="B19" s="31">
        <f t="shared" si="2"/>
        <v>3</v>
      </c>
      <c r="C19" s="17">
        <f>'Скали - Обобщено'!B11</f>
        <v>3</v>
      </c>
      <c r="E19" s="3"/>
      <c r="F19" s="36"/>
    </row>
    <row r="20" spans="1:6" x14ac:dyDescent="0.25">
      <c r="A20" s="2">
        <f>IF('Скали - Обобщено'!A12="","",'Скали - Обобщено'!A12)</f>
        <v>8</v>
      </c>
      <c r="B20" s="31">
        <f t="shared" si="2"/>
        <v>3.5</v>
      </c>
      <c r="C20" s="17">
        <f>'Скали - Обобщено'!B12</f>
        <v>5</v>
      </c>
      <c r="E20" s="3"/>
      <c r="F20" s="36"/>
    </row>
    <row r="21" spans="1:6" x14ac:dyDescent="0.25">
      <c r="A21" s="2">
        <f>IF('Скали - Обобщено'!A13="","",'Скали - Обобщено'!A13)</f>
        <v>9</v>
      </c>
      <c r="B21" s="31">
        <f t="shared" si="2"/>
        <v>3.8333333333333335</v>
      </c>
      <c r="C21" s="17">
        <f>'Скали - Обобщено'!B13</f>
        <v>3</v>
      </c>
      <c r="E21" s="3"/>
      <c r="F21" s="36"/>
    </row>
    <row r="22" spans="1:6" x14ac:dyDescent="0.25">
      <c r="A22" s="2">
        <f>IF('Скали - Обобщено'!A14="","",'Скали - Обобщено'!A14)</f>
        <v>10</v>
      </c>
      <c r="B22" s="31">
        <f t="shared" si="2"/>
        <v>4.166666666666667</v>
      </c>
      <c r="C22" s="17">
        <f>'Скали - Обобщено'!B14</f>
        <v>11</v>
      </c>
      <c r="E22" s="3"/>
      <c r="F22" s="36"/>
    </row>
    <row r="23" spans="1:6" x14ac:dyDescent="0.25">
      <c r="A23" s="2">
        <f>IF('Скали - Обобщено'!A15="","",'Скали - Обобщено'!A15)</f>
        <v>11</v>
      </c>
      <c r="B23" s="31">
        <f t="shared" si="2"/>
        <v>4.5</v>
      </c>
      <c r="C23" s="17">
        <f>'Скали - Обобщено'!B15</f>
        <v>7</v>
      </c>
      <c r="E23" s="3"/>
      <c r="F23" s="36"/>
    </row>
    <row r="24" spans="1:6" x14ac:dyDescent="0.25">
      <c r="A24" s="2">
        <f>IF('Скали - Обобщено'!A16="","",'Скали - Обобщено'!A16)</f>
        <v>12</v>
      </c>
      <c r="B24" s="31">
        <f t="shared" si="2"/>
        <v>5.5</v>
      </c>
      <c r="C24" s="17">
        <f>'Скали - Обобщено'!B16</f>
        <v>1</v>
      </c>
      <c r="E24" s="3"/>
      <c r="F24" s="36"/>
    </row>
    <row r="25" spans="1:6" x14ac:dyDescent="0.25">
      <c r="A25" s="2">
        <f>IF('Скали - Обобщено'!A17="","",'Скали - Обобщено'!A17)</f>
        <v>13</v>
      </c>
      <c r="B25" s="31">
        <f t="shared" si="2"/>
        <v>5.625</v>
      </c>
      <c r="C25" s="17">
        <f>'Скали - Обобщено'!B17</f>
        <v>0</v>
      </c>
      <c r="E25" s="3"/>
      <c r="F25" s="36"/>
    </row>
    <row r="26" spans="1:6" x14ac:dyDescent="0.25">
      <c r="A26" s="2">
        <f>IF('Скали - Обобщено'!A18="","",'Скали - Обобщено'!A18)</f>
        <v>14</v>
      </c>
      <c r="B26" s="31">
        <f t="shared" si="2"/>
        <v>5.75</v>
      </c>
      <c r="C26" s="17">
        <f>'Скали - Обобщено'!B18</f>
        <v>0</v>
      </c>
      <c r="E26" s="3"/>
      <c r="F26" s="36"/>
    </row>
    <row r="27" spans="1:6" x14ac:dyDescent="0.25">
      <c r="A27" s="2">
        <f>IF('Скали - Обобщено'!A19="","",'Скали - Обобщено'!A19)</f>
        <v>15</v>
      </c>
      <c r="B27" s="31">
        <f t="shared" si="2"/>
        <v>5.875</v>
      </c>
      <c r="C27" s="17">
        <f>'Скали - Обобщено'!B19</f>
        <v>0</v>
      </c>
      <c r="E27" s="3"/>
      <c r="F27" s="36"/>
    </row>
    <row r="28" spans="1:6" x14ac:dyDescent="0.25">
      <c r="A28" s="2">
        <f>IF('Скали - Обобщено'!A20="","",'Скали - Обобщено'!A20)</f>
        <v>16</v>
      </c>
      <c r="B28" s="31">
        <f t="shared" si="2"/>
        <v>6</v>
      </c>
      <c r="C28" s="17">
        <f>'Скали - Обобщено'!B20</f>
        <v>0</v>
      </c>
      <c r="E28" s="3"/>
      <c r="F28" s="36"/>
    </row>
    <row r="29" spans="1:6" x14ac:dyDescent="0.25">
      <c r="A29" s="2" t="str">
        <f>IF('Скали - Обобщено'!A21="","",'Скали - Обобщено'!A21)</f>
        <v/>
      </c>
      <c r="B29" s="31" t="str">
        <f t="shared" si="2"/>
        <v/>
      </c>
      <c r="C29" s="17" t="str">
        <f>'Скали - Обобщено'!B21</f>
        <v/>
      </c>
      <c r="E29" s="3"/>
      <c r="F29" s="36"/>
    </row>
    <row r="30" spans="1:6" x14ac:dyDescent="0.25">
      <c r="A30" s="2" t="str">
        <f>IF('Скали - Обобщено'!A22="","",'Скали - Обобщено'!A22)</f>
        <v/>
      </c>
      <c r="B30" s="31" t="str">
        <f t="shared" si="2"/>
        <v/>
      </c>
      <c r="C30" s="17" t="str">
        <f>'Скали - Обобщено'!B22</f>
        <v/>
      </c>
      <c r="E30" s="3"/>
      <c r="F30" s="36"/>
    </row>
    <row r="31" spans="1:6" x14ac:dyDescent="0.25">
      <c r="A31" s="2" t="str">
        <f>IF('Скали - Обобщено'!A23="","",'Скали - Обобщено'!A23)</f>
        <v/>
      </c>
      <c r="B31" s="31" t="str">
        <f t="shared" si="2"/>
        <v/>
      </c>
      <c r="C31" s="17" t="str">
        <f>'Скали - Обобщено'!B23</f>
        <v/>
      </c>
      <c r="E31" s="3"/>
      <c r="F31" s="36"/>
    </row>
    <row r="32" spans="1:6" x14ac:dyDescent="0.25">
      <c r="A32" s="2" t="str">
        <f>IF('Скали - Обобщено'!A24="","",'Скали - Обобщено'!A24)</f>
        <v/>
      </c>
      <c r="B32" s="31" t="str">
        <f t="shared" si="2"/>
        <v/>
      </c>
      <c r="C32" s="17" t="str">
        <f>'Скали - Обобщено'!B24</f>
        <v/>
      </c>
      <c r="E32" s="3"/>
      <c r="F32" s="36"/>
    </row>
    <row r="33" spans="1:6" x14ac:dyDescent="0.25">
      <c r="A33" s="2" t="str">
        <f>IF('Скали - Обобщено'!A25="","",'Скали - Обобщено'!A25)</f>
        <v/>
      </c>
      <c r="B33" s="31" t="str">
        <f t="shared" si="2"/>
        <v/>
      </c>
      <c r="C33" s="17" t="str">
        <f>'Скали - Обобщено'!B25</f>
        <v/>
      </c>
      <c r="E33" s="3"/>
      <c r="F33" s="36"/>
    </row>
    <row r="34" spans="1:6" x14ac:dyDescent="0.25">
      <c r="A34" s="2" t="str">
        <f>IF('Скали - Обобщено'!A26="","",'Скали - Обобщено'!A26)</f>
        <v/>
      </c>
      <c r="B34" s="31" t="str">
        <f t="shared" si="2"/>
        <v/>
      </c>
      <c r="C34" s="17" t="str">
        <f>'Скали - Обобщено'!B26</f>
        <v/>
      </c>
      <c r="E34" s="3"/>
      <c r="F34" s="36"/>
    </row>
    <row r="35" spans="1:6" x14ac:dyDescent="0.25">
      <c r="A35" s="2" t="str">
        <f>IF('Скали - Обобщено'!A27="","",'Скали - Обобщено'!A27)</f>
        <v/>
      </c>
      <c r="B35" s="31" t="str">
        <f t="shared" si="2"/>
        <v/>
      </c>
      <c r="C35" s="17" t="str">
        <f>'Скали - Обобщено'!B27</f>
        <v/>
      </c>
      <c r="E35" s="3"/>
      <c r="F35" s="36"/>
    </row>
    <row r="36" spans="1:6" x14ac:dyDescent="0.25">
      <c r="A36" s="2" t="str">
        <f>IF('Скали - Обобщено'!A28="","",'Скали - Обобщено'!A28)</f>
        <v/>
      </c>
      <c r="B36" s="31" t="str">
        <f t="shared" si="2"/>
        <v/>
      </c>
      <c r="C36" s="17" t="str">
        <f>'Скали - Обобщено'!B28</f>
        <v/>
      </c>
      <c r="E36" s="3"/>
      <c r="F36" s="36"/>
    </row>
    <row r="37" spans="1:6" x14ac:dyDescent="0.25">
      <c r="A37" s="2" t="str">
        <f>IF('Скали - Обобщено'!A29="","",'Скали - Обобщено'!A29)</f>
        <v/>
      </c>
      <c r="B37" s="31" t="str">
        <f t="shared" si="2"/>
        <v/>
      </c>
      <c r="C37" s="17" t="str">
        <f>'Скали - Обобщено'!B29</f>
        <v/>
      </c>
      <c r="E37" s="3"/>
      <c r="F37" s="36"/>
    </row>
    <row r="38" spans="1:6" x14ac:dyDescent="0.25">
      <c r="A38" s="2" t="str">
        <f>IF('Скали - Обобщено'!A30="","",'Скали - Обобщено'!A30)</f>
        <v/>
      </c>
      <c r="B38" s="31" t="str">
        <f t="shared" si="2"/>
        <v/>
      </c>
      <c r="C38" s="17" t="str">
        <f>'Скали - Обобщено'!B30</f>
        <v/>
      </c>
    </row>
    <row r="39" spans="1:6" x14ac:dyDescent="0.25">
      <c r="A39" s="2" t="str">
        <f>IF('Скали - Обобщено'!A31="","",'Скали - Обобщено'!A31)</f>
        <v/>
      </c>
      <c r="B39" s="31" t="str">
        <f t="shared" si="2"/>
        <v/>
      </c>
      <c r="C39" s="17" t="str">
        <f>'Скали - Обобщено'!B31</f>
        <v/>
      </c>
    </row>
    <row r="40" spans="1:6" x14ac:dyDescent="0.25">
      <c r="A40" s="2" t="str">
        <f>IF('Скали - Обобщено'!A32="","",'Скали - Обобщено'!A32)</f>
        <v/>
      </c>
      <c r="B40" s="31" t="str">
        <f t="shared" si="2"/>
        <v/>
      </c>
      <c r="C40" s="17" t="str">
        <f>'Скали - Обобщено'!B32</f>
        <v/>
      </c>
    </row>
    <row r="41" spans="1:6" x14ac:dyDescent="0.25">
      <c r="A41" s="2" t="str">
        <f>IF('Скали - Обобщено'!A33="","",'Скали - Обобщено'!A33)</f>
        <v/>
      </c>
      <c r="B41" s="31" t="str">
        <f t="shared" si="2"/>
        <v/>
      </c>
      <c r="C41" s="17" t="str">
        <f>'Скали - Обобщено'!B33</f>
        <v/>
      </c>
    </row>
    <row r="42" spans="1:6" x14ac:dyDescent="0.25">
      <c r="A42" s="2" t="str">
        <f>IF('Скали - Обобщено'!A34="","",'Скали - Обобщено'!A34)</f>
        <v/>
      </c>
      <c r="B42" s="31" t="str">
        <f t="shared" si="2"/>
        <v/>
      </c>
      <c r="C42" s="17" t="str">
        <f>'Скали - Обобщено'!B34</f>
        <v/>
      </c>
    </row>
  </sheetData>
  <sheetProtection algorithmName="SHA-512" hashValue="yPPbjbZ646r2HJc8fnPTEEekE7/ggQ+raB2gW3AQtjNUFbSiSKUiwMcwLT//929UTu8Z5tH6rHEqlx+huDrrlg==" saltValue="h4Bj5REx5nzdvVfrw415vA==" spinCount="100000" sheet="1" objects="1" scenarios="1"/>
  <mergeCells count="4">
    <mergeCell ref="F1:G1"/>
    <mergeCell ref="H1:I1"/>
    <mergeCell ref="J1:K1"/>
    <mergeCell ref="J2:K2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4" zoomScale="86" zoomScaleNormal="86" workbookViewId="0">
      <selection activeCell="H11" sqref="H11"/>
    </sheetView>
  </sheetViews>
  <sheetFormatPr defaultRowHeight="15" x14ac:dyDescent="0.25"/>
  <cols>
    <col min="1" max="1" width="29.7109375" customWidth="1"/>
    <col min="2" max="2" width="11.7109375" bestFit="1" customWidth="1"/>
    <col min="3" max="3" width="9.5703125" customWidth="1"/>
    <col min="5" max="5" width="32.42578125" customWidth="1"/>
    <col min="6" max="6" width="7.28515625" customWidth="1"/>
    <col min="7" max="7" width="11.140625" bestFit="1" customWidth="1"/>
    <col min="10" max="10" width="15.5703125" customWidth="1"/>
    <col min="11" max="14" width="14.85546875" customWidth="1"/>
  </cols>
  <sheetData>
    <row r="1" spans="1:9" s="27" customFormat="1" ht="63.75" customHeight="1" x14ac:dyDescent="0.25">
      <c r="A1" s="53" t="s">
        <v>137</v>
      </c>
      <c r="B1" s="53"/>
      <c r="C1" s="53"/>
      <c r="D1" s="53"/>
      <c r="E1" s="92"/>
      <c r="F1" s="93"/>
      <c r="G1" s="54"/>
    </row>
    <row r="2" spans="1:9" ht="30.75" customHeight="1" x14ac:dyDescent="0.25">
      <c r="A2" s="75" t="s">
        <v>54</v>
      </c>
      <c r="B2" s="17">
        <f>'Статистики на теста'!B$3</f>
        <v>16</v>
      </c>
      <c r="E2" s="78"/>
      <c r="F2" s="90"/>
      <c r="G2" s="90"/>
      <c r="H2" s="83"/>
      <c r="I2" s="83"/>
    </row>
    <row r="3" spans="1:9" x14ac:dyDescent="0.25">
      <c r="A3" s="78"/>
      <c r="B3" s="36"/>
    </row>
    <row r="5" spans="1:9" s="27" customFormat="1" x14ac:dyDescent="0.25">
      <c r="A5" s="27" t="s">
        <v>155</v>
      </c>
    </row>
    <row r="6" spans="1:9" ht="29.25" customHeight="1" x14ac:dyDescent="0.25">
      <c r="A6" s="55" t="s">
        <v>119</v>
      </c>
      <c r="B6" s="55" t="s">
        <v>156</v>
      </c>
      <c r="C6" s="33" t="str">
        <f>'Скали - Обобщено'!B3</f>
        <v>Брой ученици</v>
      </c>
      <c r="E6" s="55" t="s">
        <v>138</v>
      </c>
      <c r="F6" s="72" t="s">
        <v>131</v>
      </c>
      <c r="G6" s="33" t="s">
        <v>132</v>
      </c>
      <c r="H6" s="33" t="s">
        <v>133</v>
      </c>
      <c r="I6" s="33" t="s">
        <v>134</v>
      </c>
    </row>
    <row r="7" spans="1:9" x14ac:dyDescent="0.25">
      <c r="A7" s="2">
        <v>0</v>
      </c>
      <c r="B7" s="31">
        <f>IF(A7="","",2+4*A7/B$2)</f>
        <v>2</v>
      </c>
      <c r="C7" s="17">
        <f>'Скали - Обобщено'!B4</f>
        <v>0</v>
      </c>
      <c r="E7" s="79" t="s">
        <v>158</v>
      </c>
      <c r="F7" s="84">
        <f>SUMIFS(C$7:C$37,B$7:B$37,"&gt;=2",B$7:B$37,"&lt;2,5")</f>
        <v>0</v>
      </c>
      <c r="G7" s="87">
        <f>+F7/F$12</f>
        <v>0</v>
      </c>
      <c r="H7" s="84">
        <f>F7</f>
        <v>0</v>
      </c>
      <c r="I7" s="84">
        <f>G7</f>
        <v>0</v>
      </c>
    </row>
    <row r="8" spans="1:9" x14ac:dyDescent="0.25">
      <c r="A8" s="2">
        <f>IF('Скали - Обобщено'!A5="","",'Скали - Обобщено'!A5)</f>
        <v>1</v>
      </c>
      <c r="B8" s="31">
        <f t="shared" ref="B8:B37" si="0">IF(A8="","",2+4*A8/B$2)</f>
        <v>2.25</v>
      </c>
      <c r="C8" s="17">
        <f>'Скали - Обобщено'!B5</f>
        <v>0</v>
      </c>
      <c r="E8" s="79" t="s">
        <v>159</v>
      </c>
      <c r="F8" s="84">
        <f>SUMIFS(C$7:C$37,B$7:B$37,"&gt;=2,5",B$7:B$37,"&lt;3,5")</f>
        <v>0</v>
      </c>
      <c r="G8" s="87">
        <f>+F8/F$12</f>
        <v>0</v>
      </c>
      <c r="H8" s="84">
        <f>H7+F8</f>
        <v>0</v>
      </c>
      <c r="I8" s="87">
        <f>I7+G8</f>
        <v>0</v>
      </c>
    </row>
    <row r="9" spans="1:9" x14ac:dyDescent="0.25">
      <c r="A9" s="2">
        <f>IF('Скали - Обобщено'!A6="","",'Скали - Обобщено'!A6)</f>
        <v>2</v>
      </c>
      <c r="B9" s="31">
        <f t="shared" si="0"/>
        <v>2.5</v>
      </c>
      <c r="C9" s="17">
        <f>'Скали - Обобщено'!B6</f>
        <v>0</v>
      </c>
      <c r="E9" s="79" t="s">
        <v>160</v>
      </c>
      <c r="F9" s="84">
        <f>SUMIFS(C$7:C$37,B$7:B$37,"&gt;=3,5",B$7:B$37,"&lt;4,5")</f>
        <v>11</v>
      </c>
      <c r="G9" s="87">
        <f>+F9/F$12</f>
        <v>0.36666666666666664</v>
      </c>
      <c r="H9" s="84">
        <f t="shared" ref="H9:I11" si="1">H8+F9</f>
        <v>11</v>
      </c>
      <c r="I9" s="87">
        <f t="shared" si="1"/>
        <v>0.36666666666666664</v>
      </c>
    </row>
    <row r="10" spans="1:9" x14ac:dyDescent="0.25">
      <c r="A10" s="2">
        <f>IF('Скали - Обобщено'!A7="","",'Скали - Обобщено'!A7)</f>
        <v>3</v>
      </c>
      <c r="B10" s="31">
        <f t="shared" si="0"/>
        <v>2.75</v>
      </c>
      <c r="C10" s="17">
        <f>'Скали - Обобщено'!B7</f>
        <v>0</v>
      </c>
      <c r="E10" s="79" t="s">
        <v>161</v>
      </c>
      <c r="F10" s="84">
        <f>SUMIFS(C$7:C$37,B$7:B$37,"&gt;=4,5",B$7:B$37,"&lt;5,5")</f>
        <v>19</v>
      </c>
      <c r="G10" s="87">
        <f>+F10/F$12</f>
        <v>0.6333333333333333</v>
      </c>
      <c r="H10" s="84">
        <f t="shared" si="1"/>
        <v>30</v>
      </c>
      <c r="I10" s="87">
        <f t="shared" si="1"/>
        <v>1</v>
      </c>
    </row>
    <row r="11" spans="1:9" x14ac:dyDescent="0.25">
      <c r="A11" s="2">
        <f>IF('Скали - Обобщено'!A8="","",'Скали - Обобщено'!A8)</f>
        <v>4</v>
      </c>
      <c r="B11" s="31">
        <f t="shared" si="0"/>
        <v>3</v>
      </c>
      <c r="C11" s="17">
        <f>'Скали - Обобщено'!B8</f>
        <v>0</v>
      </c>
      <c r="E11" s="79" t="s">
        <v>157</v>
      </c>
      <c r="F11" s="84">
        <f>SUMIFS(C$7:C$37,B$7:B$37,"&gt;=5,5",B$7:B$37,"&lt;=6")</f>
        <v>0</v>
      </c>
      <c r="G11" s="87">
        <f>+F11/F$12</f>
        <v>0</v>
      </c>
      <c r="H11" s="84">
        <f t="shared" si="1"/>
        <v>30</v>
      </c>
      <c r="I11" s="87">
        <f t="shared" si="1"/>
        <v>1</v>
      </c>
    </row>
    <row r="12" spans="1:9" x14ac:dyDescent="0.25">
      <c r="A12" s="2">
        <f>IF('Скали - Обобщено'!A9="","",'Скали - Обобщено'!A9)</f>
        <v>5</v>
      </c>
      <c r="B12" s="31">
        <f t="shared" si="0"/>
        <v>3.25</v>
      </c>
      <c r="C12" s="17">
        <f>'Скали - Обобщено'!B9</f>
        <v>0</v>
      </c>
      <c r="E12" s="55" t="s">
        <v>61</v>
      </c>
      <c r="F12" s="88">
        <f>SUM(F7:F11)</f>
        <v>30</v>
      </c>
      <c r="G12" s="89">
        <f>SUM(G7:G11)</f>
        <v>1</v>
      </c>
      <c r="H12" s="19"/>
      <c r="I12" s="19"/>
    </row>
    <row r="13" spans="1:9" x14ac:dyDescent="0.25">
      <c r="A13" s="2">
        <f>IF('Скали - Обобщено'!A10="","",'Скали - Обобщено'!A10)</f>
        <v>6</v>
      </c>
      <c r="B13" s="31">
        <f t="shared" si="0"/>
        <v>3.5</v>
      </c>
      <c r="C13" s="17">
        <f>'Скали - Обобщено'!B10</f>
        <v>0</v>
      </c>
    </row>
    <row r="14" spans="1:9" x14ac:dyDescent="0.25">
      <c r="A14" s="2">
        <f>IF('Скали - Обобщено'!A11="","",'Скали - Обобщено'!A11)</f>
        <v>7</v>
      </c>
      <c r="B14" s="31">
        <f t="shared" si="0"/>
        <v>3.75</v>
      </c>
      <c r="C14" s="17">
        <f>'Скали - Обобщено'!B11</f>
        <v>3</v>
      </c>
    </row>
    <row r="15" spans="1:9" x14ac:dyDescent="0.25">
      <c r="A15" s="2">
        <f>IF('Скали - Обобщено'!A12="","",'Скали - Обобщено'!A12)</f>
        <v>8</v>
      </c>
      <c r="B15" s="31">
        <f t="shared" si="0"/>
        <v>4</v>
      </c>
      <c r="C15" s="17">
        <f>'Скали - Обобщено'!B12</f>
        <v>5</v>
      </c>
    </row>
    <row r="16" spans="1:9" x14ac:dyDescent="0.25">
      <c r="A16" s="2">
        <f>IF('Скали - Обобщено'!A13="","",'Скали - Обобщено'!A13)</f>
        <v>9</v>
      </c>
      <c r="B16" s="31">
        <f t="shared" si="0"/>
        <v>4.25</v>
      </c>
      <c r="C16" s="17">
        <f>'Скали - Обобщено'!B13</f>
        <v>3</v>
      </c>
    </row>
    <row r="17" spans="1:3" x14ac:dyDescent="0.25">
      <c r="A17" s="2">
        <f>IF('Скали - Обобщено'!A14="","",'Скали - Обобщено'!A14)</f>
        <v>10</v>
      </c>
      <c r="B17" s="31">
        <f t="shared" si="0"/>
        <v>4.5</v>
      </c>
      <c r="C17" s="17">
        <f>'Скали - Обобщено'!B14</f>
        <v>11</v>
      </c>
    </row>
    <row r="18" spans="1:3" x14ac:dyDescent="0.25">
      <c r="A18" s="2">
        <f>IF('Скали - Обобщено'!A15="","",'Скали - Обобщено'!A15)</f>
        <v>11</v>
      </c>
      <c r="B18" s="31">
        <f t="shared" si="0"/>
        <v>4.75</v>
      </c>
      <c r="C18" s="17">
        <f>'Скали - Обобщено'!B15</f>
        <v>7</v>
      </c>
    </row>
    <row r="19" spans="1:3" x14ac:dyDescent="0.25">
      <c r="A19" s="2">
        <f>IF('Скали - Обобщено'!A16="","",'Скали - Обобщено'!A16)</f>
        <v>12</v>
      </c>
      <c r="B19" s="31">
        <f t="shared" si="0"/>
        <v>5</v>
      </c>
      <c r="C19" s="17">
        <f>'Скали - Обобщено'!B16</f>
        <v>1</v>
      </c>
    </row>
    <row r="20" spans="1:3" x14ac:dyDescent="0.25">
      <c r="A20" s="2">
        <f>IF('Скали - Обобщено'!A17="","",'Скали - Обобщено'!A17)</f>
        <v>13</v>
      </c>
      <c r="B20" s="31">
        <f t="shared" si="0"/>
        <v>5.25</v>
      </c>
      <c r="C20" s="17">
        <f>'Скали - Обобщено'!B17</f>
        <v>0</v>
      </c>
    </row>
    <row r="21" spans="1:3" x14ac:dyDescent="0.25">
      <c r="A21" s="2">
        <f>IF('Скали - Обобщено'!A18="","",'Скали - Обобщено'!A18)</f>
        <v>14</v>
      </c>
      <c r="B21" s="31">
        <f t="shared" si="0"/>
        <v>5.5</v>
      </c>
      <c r="C21" s="17">
        <f>'Скали - Обобщено'!B18</f>
        <v>0</v>
      </c>
    </row>
    <row r="22" spans="1:3" x14ac:dyDescent="0.25">
      <c r="A22" s="2">
        <f>IF('Скали - Обобщено'!A19="","",'Скали - Обобщено'!A19)</f>
        <v>15</v>
      </c>
      <c r="B22" s="31">
        <f t="shared" si="0"/>
        <v>5.75</v>
      </c>
      <c r="C22" s="17">
        <f>'Скали - Обобщено'!B19</f>
        <v>0</v>
      </c>
    </row>
    <row r="23" spans="1:3" x14ac:dyDescent="0.25">
      <c r="A23" s="2">
        <f>IF('Скали - Обобщено'!A20="","",'Скали - Обобщено'!A20)</f>
        <v>16</v>
      </c>
      <c r="B23" s="31">
        <f t="shared" si="0"/>
        <v>6</v>
      </c>
      <c r="C23" s="17">
        <f>'Скали - Обобщено'!B20</f>
        <v>0</v>
      </c>
    </row>
    <row r="24" spans="1:3" x14ac:dyDescent="0.25">
      <c r="A24" s="2" t="str">
        <f>IF('Скали - Обобщено'!A21="","",'Скали - Обобщено'!A21)</f>
        <v/>
      </c>
      <c r="B24" s="31" t="str">
        <f t="shared" si="0"/>
        <v/>
      </c>
      <c r="C24" s="17" t="str">
        <f>'Скали - Обобщено'!B21</f>
        <v/>
      </c>
    </row>
    <row r="25" spans="1:3" x14ac:dyDescent="0.25">
      <c r="A25" s="2" t="str">
        <f>IF('Скали - Обобщено'!A22="","",'Скали - Обобщено'!A22)</f>
        <v/>
      </c>
      <c r="B25" s="31" t="str">
        <f t="shared" si="0"/>
        <v/>
      </c>
      <c r="C25" s="17" t="str">
        <f>'Скали - Обобщено'!B22</f>
        <v/>
      </c>
    </row>
    <row r="26" spans="1:3" x14ac:dyDescent="0.25">
      <c r="A26" s="2" t="str">
        <f>IF('Скали - Обобщено'!A23="","",'Скали - Обобщено'!A23)</f>
        <v/>
      </c>
      <c r="B26" s="31" t="str">
        <f t="shared" si="0"/>
        <v/>
      </c>
      <c r="C26" s="17" t="str">
        <f>'Скали - Обобщено'!B23</f>
        <v/>
      </c>
    </row>
    <row r="27" spans="1:3" x14ac:dyDescent="0.25">
      <c r="A27" s="2" t="str">
        <f>IF('Скали - Обобщено'!A24="","",'Скали - Обобщено'!A24)</f>
        <v/>
      </c>
      <c r="B27" s="31" t="str">
        <f t="shared" si="0"/>
        <v/>
      </c>
      <c r="C27" s="17" t="str">
        <f>'Скали - Обобщено'!B24</f>
        <v/>
      </c>
    </row>
    <row r="28" spans="1:3" x14ac:dyDescent="0.25">
      <c r="A28" s="2" t="str">
        <f>IF('Скали - Обобщено'!A25="","",'Скали - Обобщено'!A25)</f>
        <v/>
      </c>
      <c r="B28" s="31" t="str">
        <f t="shared" si="0"/>
        <v/>
      </c>
      <c r="C28" s="17" t="str">
        <f>'Скали - Обобщено'!B25</f>
        <v/>
      </c>
    </row>
    <row r="29" spans="1:3" x14ac:dyDescent="0.25">
      <c r="A29" s="2" t="str">
        <f>IF('Скали - Обобщено'!A26="","",'Скали - Обобщено'!A26)</f>
        <v/>
      </c>
      <c r="B29" s="31" t="str">
        <f t="shared" si="0"/>
        <v/>
      </c>
      <c r="C29" s="17" t="str">
        <f>'Скали - Обобщено'!B26</f>
        <v/>
      </c>
    </row>
    <row r="30" spans="1:3" x14ac:dyDescent="0.25">
      <c r="A30" s="2" t="str">
        <f>IF('Скали - Обобщено'!A27="","",'Скали - Обобщено'!A27)</f>
        <v/>
      </c>
      <c r="B30" s="31" t="str">
        <f t="shared" si="0"/>
        <v/>
      </c>
      <c r="C30" s="17" t="str">
        <f>'Скали - Обобщено'!B27</f>
        <v/>
      </c>
    </row>
    <row r="31" spans="1:3" x14ac:dyDescent="0.25">
      <c r="A31" s="2" t="str">
        <f>IF('Скали - Обобщено'!A28="","",'Скали - Обобщено'!A28)</f>
        <v/>
      </c>
      <c r="B31" s="31" t="str">
        <f t="shared" si="0"/>
        <v/>
      </c>
      <c r="C31" s="17" t="str">
        <f>'Скали - Обобщено'!B28</f>
        <v/>
      </c>
    </row>
    <row r="32" spans="1:3" x14ac:dyDescent="0.25">
      <c r="A32" s="2" t="str">
        <f>IF('Скали - Обобщено'!A29="","",'Скали - Обобщено'!A29)</f>
        <v/>
      </c>
      <c r="B32" s="31" t="str">
        <f t="shared" si="0"/>
        <v/>
      </c>
      <c r="C32" s="17" t="str">
        <f>'Скали - Обобщено'!B29</f>
        <v/>
      </c>
    </row>
    <row r="33" spans="1:3" x14ac:dyDescent="0.25">
      <c r="A33" s="2" t="str">
        <f>IF('Скали - Обобщено'!A30="","",'Скали - Обобщено'!A30)</f>
        <v/>
      </c>
      <c r="B33" s="31" t="str">
        <f t="shared" si="0"/>
        <v/>
      </c>
      <c r="C33" s="17" t="str">
        <f>'Скали - Обобщено'!B30</f>
        <v/>
      </c>
    </row>
    <row r="34" spans="1:3" x14ac:dyDescent="0.25">
      <c r="A34" s="2" t="str">
        <f>IF('Скали - Обобщено'!A31="","",'Скали - Обобщено'!A31)</f>
        <v/>
      </c>
      <c r="B34" s="31" t="str">
        <f t="shared" si="0"/>
        <v/>
      </c>
      <c r="C34" s="17" t="str">
        <f>'Скали - Обобщено'!B31</f>
        <v/>
      </c>
    </row>
    <row r="35" spans="1:3" x14ac:dyDescent="0.25">
      <c r="A35" s="2" t="str">
        <f>IF('Скали - Обобщено'!A32="","",'Скали - Обобщено'!A32)</f>
        <v/>
      </c>
      <c r="B35" s="31" t="str">
        <f t="shared" si="0"/>
        <v/>
      </c>
      <c r="C35" s="17" t="str">
        <f>'Скали - Обобщено'!B32</f>
        <v/>
      </c>
    </row>
    <row r="36" spans="1:3" x14ac:dyDescent="0.25">
      <c r="A36" s="2" t="str">
        <f>IF('Скали - Обобщено'!A33="","",'Скали - Обобщено'!A33)</f>
        <v/>
      </c>
      <c r="B36" s="31" t="str">
        <f t="shared" si="0"/>
        <v/>
      </c>
      <c r="C36" s="17" t="str">
        <f>'Скали - Обобщено'!B33</f>
        <v/>
      </c>
    </row>
    <row r="37" spans="1:3" x14ac:dyDescent="0.25">
      <c r="A37" s="2" t="str">
        <f>IF('Скали - Обобщено'!A34="","",'Скали - Обобщено'!A34)</f>
        <v/>
      </c>
      <c r="B37" s="31" t="str">
        <f t="shared" si="0"/>
        <v/>
      </c>
      <c r="C37" s="17" t="str">
        <f>'Скали - Обобщено'!B34</f>
        <v/>
      </c>
    </row>
  </sheetData>
  <sheetProtection algorithmName="SHA-512" hashValue="/rqxAIYnKawyxhMIQAAl7kQzhNvJhV57GbP0i9+K2BKFUMm8XjUSSOYpMB1jylMFp/oYRck7PblK8uKVA02V7w==" saltValue="QSrpKP7PexgtSN444lobOg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="87" zoomScaleNormal="87" workbookViewId="0">
      <selection activeCell="D31" sqref="D31"/>
    </sheetView>
  </sheetViews>
  <sheetFormatPr defaultRowHeight="15" x14ac:dyDescent="0.25"/>
  <cols>
    <col min="1" max="4" width="17.7109375" customWidth="1"/>
    <col min="9" max="9" width="20.7109375" bestFit="1" customWidth="1"/>
    <col min="10" max="12" width="18" customWidth="1"/>
  </cols>
  <sheetData>
    <row r="1" spans="1:12" x14ac:dyDescent="0.25">
      <c r="A1" s="27" t="s">
        <v>166</v>
      </c>
      <c r="I1" s="27" t="s">
        <v>167</v>
      </c>
      <c r="J1" s="27"/>
    </row>
    <row r="3" spans="1:12" ht="45" x14ac:dyDescent="0.25">
      <c r="A3" s="33" t="s">
        <v>162</v>
      </c>
      <c r="B3" s="33" t="s">
        <v>163</v>
      </c>
      <c r="C3" s="33" t="s">
        <v>164</v>
      </c>
      <c r="D3" s="33" t="s">
        <v>165</v>
      </c>
      <c r="I3" s="55" t="s">
        <v>138</v>
      </c>
      <c r="J3" s="33" t="s">
        <v>163</v>
      </c>
      <c r="K3" s="33" t="s">
        <v>164</v>
      </c>
      <c r="L3" s="33" t="s">
        <v>165</v>
      </c>
    </row>
    <row r="4" spans="1:12" x14ac:dyDescent="0.25">
      <c r="A4" s="17">
        <f>+'Норми - Характеристики на теста'!A12</f>
        <v>0</v>
      </c>
      <c r="B4" s="31">
        <f>+'Норми - Характеристики на теста'!B12</f>
        <v>2</v>
      </c>
      <c r="C4" s="31">
        <f>+'Норми - Характ. на ученици'!B12</f>
        <v>2</v>
      </c>
      <c r="D4" s="31">
        <f>+'Норми -Брой решени задачи'!B7</f>
        <v>2</v>
      </c>
      <c r="I4" s="79" t="s">
        <v>158</v>
      </c>
      <c r="J4" s="17">
        <f>+'Норми - Характеристики на теста'!K2</f>
        <v>0</v>
      </c>
      <c r="K4" s="17">
        <f>+'Норми - Характ. на ученици'!N2</f>
        <v>0</v>
      </c>
      <c r="L4" s="17">
        <f>+'Норми -Брой решени задачи'!F7</f>
        <v>0</v>
      </c>
    </row>
    <row r="5" spans="1:12" x14ac:dyDescent="0.25">
      <c r="A5" s="17">
        <f>+'Норми - Характеристики на теста'!A13</f>
        <v>1</v>
      </c>
      <c r="B5" s="31">
        <f>+'Норми - Характеристики на теста'!B13</f>
        <v>2</v>
      </c>
      <c r="C5" s="31">
        <f>+'Норми - Характ. на ученици'!B13</f>
        <v>2</v>
      </c>
      <c r="D5" s="31">
        <f>+'Норми -Брой решени задачи'!B8</f>
        <v>2.25</v>
      </c>
      <c r="I5" s="79" t="s">
        <v>159</v>
      </c>
      <c r="J5" s="17">
        <f>+'Норми - Характеристики на теста'!K3</f>
        <v>0</v>
      </c>
      <c r="K5" s="17">
        <f>+'Норми - Характ. на ученици'!N3</f>
        <v>3</v>
      </c>
      <c r="L5" s="17">
        <f>+'Норми -Брой решени задачи'!F8</f>
        <v>0</v>
      </c>
    </row>
    <row r="6" spans="1:12" x14ac:dyDescent="0.25">
      <c r="A6" s="17">
        <f>+'Норми - Характеристики на теста'!A14</f>
        <v>2</v>
      </c>
      <c r="B6" s="31">
        <f>+'Норми - Характеристики на теста'!B14</f>
        <v>2</v>
      </c>
      <c r="C6" s="31">
        <f>+'Норми - Характ. на ученици'!B14</f>
        <v>2</v>
      </c>
      <c r="D6" s="31">
        <f>+'Норми -Брой решени задачи'!B9</f>
        <v>2.5</v>
      </c>
      <c r="I6" s="79" t="s">
        <v>160</v>
      </c>
      <c r="J6" s="17">
        <f>+'Норми - Характеристики на теста'!K4</f>
        <v>11</v>
      </c>
      <c r="K6" s="17">
        <f>+'Норми - Характ. на ученици'!N4</f>
        <v>19</v>
      </c>
      <c r="L6" s="17">
        <f>+'Норми -Брой решени задачи'!F9</f>
        <v>11</v>
      </c>
    </row>
    <row r="7" spans="1:12" x14ac:dyDescent="0.25">
      <c r="A7" s="17">
        <f>+'Норми - Характеристики на теста'!A15</f>
        <v>3</v>
      </c>
      <c r="B7" s="31">
        <f>+'Норми - Характеристики на теста'!B15</f>
        <v>2</v>
      </c>
      <c r="C7" s="31">
        <f>+'Норми - Характ. на ученици'!B15</f>
        <v>2</v>
      </c>
      <c r="D7" s="31">
        <f>+'Норми -Брой решени задачи'!B10</f>
        <v>2.75</v>
      </c>
      <c r="I7" s="79" t="s">
        <v>161</v>
      </c>
      <c r="J7" s="17">
        <f>+'Норми - Характеристики на теста'!K5</f>
        <v>19</v>
      </c>
      <c r="K7" s="17">
        <f>+'Норми - Характ. на ученици'!N5</f>
        <v>7</v>
      </c>
      <c r="L7" s="17">
        <f>+'Норми -Брой решени задачи'!F10</f>
        <v>19</v>
      </c>
    </row>
    <row r="8" spans="1:12" x14ac:dyDescent="0.25">
      <c r="A8" s="17">
        <f>+'Норми - Характеристики на теста'!A16</f>
        <v>4</v>
      </c>
      <c r="B8" s="31">
        <f>+'Норми - Характеристики на теста'!B16</f>
        <v>2</v>
      </c>
      <c r="C8" s="31">
        <f>+'Норми - Характ. на ученици'!B16</f>
        <v>2</v>
      </c>
      <c r="D8" s="31">
        <f>+'Норми -Брой решени задачи'!B11</f>
        <v>3</v>
      </c>
      <c r="I8" s="79" t="s">
        <v>157</v>
      </c>
      <c r="J8" s="17">
        <f>+'Норми - Характеристики на теста'!K6</f>
        <v>0</v>
      </c>
      <c r="K8" s="17">
        <f>+'Норми - Характ. на ученици'!N6</f>
        <v>1</v>
      </c>
      <c r="L8" s="17">
        <f>+'Норми -Брой решени задачи'!F11</f>
        <v>0</v>
      </c>
    </row>
    <row r="9" spans="1:12" x14ac:dyDescent="0.25">
      <c r="A9" s="17">
        <f>+'Норми - Характеристики на теста'!A17</f>
        <v>5</v>
      </c>
      <c r="B9" s="31">
        <f>+'Норми - Характеристики на теста'!B17</f>
        <v>3</v>
      </c>
      <c r="C9" s="31">
        <f>+'Норми - Характ. на ученици'!B17</f>
        <v>2</v>
      </c>
      <c r="D9" s="31">
        <f>+'Норми -Брой решени задачи'!B12</f>
        <v>3.25</v>
      </c>
      <c r="I9" s="55" t="s">
        <v>61</v>
      </c>
      <c r="J9" s="19">
        <f>+'Норми - Характеристики на теста'!K7</f>
        <v>30</v>
      </c>
      <c r="K9" s="19">
        <f>+'Норми - Характ. на ученици'!N7</f>
        <v>30</v>
      </c>
      <c r="L9" s="19">
        <f>+'Норми -Брой решени задачи'!F12</f>
        <v>30</v>
      </c>
    </row>
    <row r="10" spans="1:12" x14ac:dyDescent="0.25">
      <c r="A10" s="17">
        <f>+'Норми - Характеристики на теста'!A18</f>
        <v>6</v>
      </c>
      <c r="B10" s="31">
        <f>+'Норми - Характеристики на теста'!B18</f>
        <v>3.3</v>
      </c>
      <c r="C10" s="31">
        <f>+'Норми - Характ. на ученици'!B18</f>
        <v>2</v>
      </c>
      <c r="D10" s="31">
        <f>+'Норми -Брой решени задачи'!B13</f>
        <v>3.5</v>
      </c>
    </row>
    <row r="11" spans="1:12" x14ac:dyDescent="0.25">
      <c r="A11" s="17">
        <f>+'Норми - Характеристики на теста'!A19</f>
        <v>7</v>
      </c>
      <c r="B11" s="31">
        <f>+'Норми - Характеристики на теста'!B19</f>
        <v>3.6</v>
      </c>
      <c r="C11" s="31">
        <f>+'Норми - Характ. на ученици'!B19</f>
        <v>3</v>
      </c>
      <c r="D11" s="31">
        <f>+'Норми -Брой решени задачи'!B14</f>
        <v>3.75</v>
      </c>
      <c r="I11" s="54" t="s">
        <v>168</v>
      </c>
    </row>
    <row r="12" spans="1:12" x14ac:dyDescent="0.25">
      <c r="A12" s="17">
        <f>+'Норми - Характеристики на теста'!A20</f>
        <v>8</v>
      </c>
      <c r="B12" s="31">
        <f>+'Норми - Характеристики на теста'!B20</f>
        <v>3.9</v>
      </c>
      <c r="C12" s="31">
        <f>+'Норми - Характ. на ученици'!B20</f>
        <v>3.5</v>
      </c>
      <c r="D12" s="31">
        <f>+'Норми -Брой решени задачи'!B15</f>
        <v>4</v>
      </c>
    </row>
    <row r="13" spans="1:12" x14ac:dyDescent="0.25">
      <c r="A13" s="17">
        <f>+'Норми - Характеристики на теста'!A21</f>
        <v>9</v>
      </c>
      <c r="B13" s="31">
        <f>+'Норми - Характеристики на теста'!B21</f>
        <v>4.1999999999999993</v>
      </c>
      <c r="C13" s="31">
        <f>+'Норми - Характ. на ученици'!B21</f>
        <v>3.8333333333333335</v>
      </c>
      <c r="D13" s="31">
        <f>+'Норми -Брой решени задачи'!B16</f>
        <v>4.25</v>
      </c>
    </row>
    <row r="14" spans="1:12" x14ac:dyDescent="0.25">
      <c r="A14" s="17">
        <f>+'Норми - Характеристики на теста'!A22</f>
        <v>10</v>
      </c>
      <c r="B14" s="31">
        <f>+'Норми - Характеристики на теста'!B22</f>
        <v>4.5</v>
      </c>
      <c r="C14" s="31">
        <f>+'Норми - Характ. на ученици'!B22</f>
        <v>4.166666666666667</v>
      </c>
      <c r="D14" s="31">
        <f>+'Норми -Брой решени задачи'!B17</f>
        <v>4.5</v>
      </c>
    </row>
    <row r="15" spans="1:12" x14ac:dyDescent="0.25">
      <c r="A15" s="17">
        <f>+'Норми - Характеристики на теста'!A23</f>
        <v>11</v>
      </c>
      <c r="B15" s="31">
        <f>+'Норми - Характеристики на теста'!B23</f>
        <v>4.8</v>
      </c>
      <c r="C15" s="31">
        <f>+'Норми - Характ. на ученици'!B23</f>
        <v>4.5</v>
      </c>
      <c r="D15" s="31">
        <f>+'Норми -Брой решени задачи'!B18</f>
        <v>4.75</v>
      </c>
    </row>
    <row r="16" spans="1:12" x14ac:dyDescent="0.25">
      <c r="A16" s="17">
        <f>+'Норми - Характеристики на теста'!A24</f>
        <v>12</v>
      </c>
      <c r="B16" s="31">
        <f>+'Норми - Характеристики на теста'!B24</f>
        <v>5.0999999999999996</v>
      </c>
      <c r="C16" s="31">
        <f>+'Норми - Характ. на ученици'!B24</f>
        <v>5.5</v>
      </c>
      <c r="D16" s="31">
        <f>+'Норми -Брой решени задачи'!B19</f>
        <v>5</v>
      </c>
    </row>
    <row r="17" spans="1:4" x14ac:dyDescent="0.25">
      <c r="A17" s="17">
        <f>+'Норми - Характеристики на теста'!A25</f>
        <v>13</v>
      </c>
      <c r="B17" s="31">
        <f>+'Норми - Характеристики на теста'!B25</f>
        <v>5.4</v>
      </c>
      <c r="C17" s="31">
        <f>+'Норми - Характ. на ученици'!B25</f>
        <v>5.625</v>
      </c>
      <c r="D17" s="31">
        <f>+'Норми -Брой решени задачи'!B20</f>
        <v>5.25</v>
      </c>
    </row>
    <row r="18" spans="1:4" x14ac:dyDescent="0.25">
      <c r="A18" s="17">
        <f>+'Норми - Характеристики на теста'!A26</f>
        <v>14</v>
      </c>
      <c r="B18" s="31">
        <f>+'Норми - Характеристики на теста'!B26</f>
        <v>5.7</v>
      </c>
      <c r="C18" s="31">
        <f>+'Норми - Характ. на ученици'!B26</f>
        <v>5.75</v>
      </c>
      <c r="D18" s="31">
        <f>+'Норми -Брой решени задачи'!B21</f>
        <v>5.5</v>
      </c>
    </row>
    <row r="19" spans="1:4" x14ac:dyDescent="0.25">
      <c r="A19" s="17">
        <f>+'Норми - Характеристики на теста'!A27</f>
        <v>15</v>
      </c>
      <c r="B19" s="31">
        <f>+'Норми - Характеристики на теста'!B27</f>
        <v>6</v>
      </c>
      <c r="C19" s="31">
        <f>+'Норми - Характ. на ученици'!B27</f>
        <v>5.875</v>
      </c>
      <c r="D19" s="31">
        <f>+'Норми -Брой решени задачи'!B22</f>
        <v>5.75</v>
      </c>
    </row>
    <row r="20" spans="1:4" x14ac:dyDescent="0.25">
      <c r="A20" s="17">
        <f>+'Норми - Характеристики на теста'!A28</f>
        <v>16</v>
      </c>
      <c r="B20" s="31">
        <f>+'Норми - Характеристики на теста'!B28</f>
        <v>6</v>
      </c>
      <c r="C20" s="31">
        <f>+'Норми - Характ. на ученици'!B28</f>
        <v>6</v>
      </c>
      <c r="D20" s="31">
        <f>+'Норми -Брой решени задачи'!B23</f>
        <v>6</v>
      </c>
    </row>
    <row r="21" spans="1:4" x14ac:dyDescent="0.25">
      <c r="A21" s="17" t="str">
        <f>+'Норми - Характеристики на теста'!A29</f>
        <v/>
      </c>
      <c r="B21" s="31" t="str">
        <f>+'Норми - Характеристики на теста'!B29</f>
        <v/>
      </c>
      <c r="C21" s="31" t="str">
        <f>+'Норми - Характ. на ученици'!B29</f>
        <v/>
      </c>
      <c r="D21" s="31" t="str">
        <f>+'Норми -Брой решени задачи'!B24</f>
        <v/>
      </c>
    </row>
    <row r="22" spans="1:4" x14ac:dyDescent="0.25">
      <c r="A22" s="17" t="str">
        <f>+'Норми - Характеристики на теста'!A30</f>
        <v/>
      </c>
      <c r="B22" s="31" t="str">
        <f>+'Норми - Характеристики на теста'!B30</f>
        <v/>
      </c>
      <c r="C22" s="31" t="str">
        <f>+'Норми - Характ. на ученици'!B30</f>
        <v/>
      </c>
      <c r="D22" s="31" t="str">
        <f>+'Норми -Брой решени задачи'!B25</f>
        <v/>
      </c>
    </row>
    <row r="23" spans="1:4" x14ac:dyDescent="0.25">
      <c r="A23" s="17" t="str">
        <f>+'Норми - Характеристики на теста'!A31</f>
        <v/>
      </c>
      <c r="B23" s="31" t="str">
        <f>+'Норми - Характеристики на теста'!B31</f>
        <v/>
      </c>
      <c r="C23" s="31" t="str">
        <f>+'Норми - Характ. на ученици'!B31</f>
        <v/>
      </c>
      <c r="D23" s="31" t="str">
        <f>+'Норми -Брой решени задачи'!B26</f>
        <v/>
      </c>
    </row>
    <row r="24" spans="1:4" x14ac:dyDescent="0.25">
      <c r="A24" s="17" t="str">
        <f>+'Норми - Характеристики на теста'!A32</f>
        <v/>
      </c>
      <c r="B24" s="31" t="str">
        <f>+'Норми - Характеристики на теста'!B32</f>
        <v/>
      </c>
      <c r="C24" s="31" t="str">
        <f>+'Норми - Характ. на ученици'!B32</f>
        <v/>
      </c>
      <c r="D24" s="31" t="str">
        <f>+'Норми -Брой решени задачи'!B27</f>
        <v/>
      </c>
    </row>
    <row r="25" spans="1:4" x14ac:dyDescent="0.25">
      <c r="A25" s="17" t="str">
        <f>+'Норми - Характеристики на теста'!A33</f>
        <v/>
      </c>
      <c r="B25" s="31" t="str">
        <f>+'Норми - Характеристики на теста'!B33</f>
        <v/>
      </c>
      <c r="C25" s="31" t="str">
        <f>+'Норми - Характ. на ученици'!B33</f>
        <v/>
      </c>
      <c r="D25" s="31" t="str">
        <f>+'Норми -Брой решени задачи'!B28</f>
        <v/>
      </c>
    </row>
    <row r="26" spans="1:4" x14ac:dyDescent="0.25">
      <c r="A26" s="17" t="str">
        <f>+'Норми - Характеристики на теста'!A34</f>
        <v/>
      </c>
      <c r="B26" s="31" t="str">
        <f>+'Норми - Характеристики на теста'!B34</f>
        <v/>
      </c>
      <c r="C26" s="31" t="str">
        <f>+'Норми - Характ. на ученици'!B34</f>
        <v/>
      </c>
      <c r="D26" s="31" t="str">
        <f>+'Норми -Брой решени задачи'!B29</f>
        <v/>
      </c>
    </row>
    <row r="27" spans="1:4" x14ac:dyDescent="0.25">
      <c r="A27" s="17" t="str">
        <f>+'Норми - Характеристики на теста'!A35</f>
        <v/>
      </c>
      <c r="B27" s="31" t="str">
        <f>+'Норми - Характеристики на теста'!B35</f>
        <v/>
      </c>
      <c r="C27" s="31" t="str">
        <f>+'Норми - Характ. на ученици'!B35</f>
        <v/>
      </c>
      <c r="D27" s="31" t="str">
        <f>+'Норми -Брой решени задачи'!B30</f>
        <v/>
      </c>
    </row>
    <row r="28" spans="1:4" x14ac:dyDescent="0.25">
      <c r="A28" s="17" t="str">
        <f>+'Норми - Характеристики на теста'!A36</f>
        <v/>
      </c>
      <c r="B28" s="31" t="str">
        <f>+'Норми - Характеристики на теста'!B36</f>
        <v/>
      </c>
      <c r="C28" s="31" t="str">
        <f>+'Норми - Характ. на ученици'!B36</f>
        <v/>
      </c>
      <c r="D28" s="31" t="str">
        <f>+'Норми -Брой решени задачи'!B31</f>
        <v/>
      </c>
    </row>
    <row r="29" spans="1:4" x14ac:dyDescent="0.25">
      <c r="A29" s="17" t="str">
        <f>+'Норми - Характеристики на теста'!A37</f>
        <v/>
      </c>
      <c r="B29" s="31" t="str">
        <f>+'Норми - Характеристики на теста'!B37</f>
        <v/>
      </c>
      <c r="C29" s="31" t="str">
        <f>+'Норми - Характ. на ученици'!B37</f>
        <v/>
      </c>
      <c r="D29" s="31" t="str">
        <f>+'Норми -Брой решени задачи'!B32</f>
        <v/>
      </c>
    </row>
    <row r="30" spans="1:4" x14ac:dyDescent="0.25">
      <c r="A30" s="17" t="str">
        <f>+'Норми - Характеристики на теста'!A38</f>
        <v/>
      </c>
      <c r="B30" s="31" t="str">
        <f>+'Норми - Характеристики на теста'!B38</f>
        <v/>
      </c>
      <c r="C30" s="31" t="str">
        <f>+'Норми - Характ. на ученици'!B38</f>
        <v/>
      </c>
      <c r="D30" s="31" t="str">
        <f>+'Норми -Брой решени задачи'!B33</f>
        <v/>
      </c>
    </row>
    <row r="31" spans="1:4" x14ac:dyDescent="0.25">
      <c r="A31" s="17" t="str">
        <f>+'Норми - Характеристики на теста'!A39</f>
        <v/>
      </c>
      <c r="B31" s="31" t="str">
        <f>+'Норми - Характеристики на теста'!B39</f>
        <v/>
      </c>
      <c r="C31" s="31" t="str">
        <f>+'Норми - Характ. на ученици'!B39</f>
        <v/>
      </c>
      <c r="D31" s="31" t="str">
        <f>+'Норми -Брой решени задачи'!B34</f>
        <v/>
      </c>
    </row>
    <row r="32" spans="1:4" x14ac:dyDescent="0.25">
      <c r="A32" s="17" t="str">
        <f>+'Норми - Характеристики на теста'!A40</f>
        <v/>
      </c>
      <c r="B32" s="31" t="str">
        <f>+'Норми - Характеристики на теста'!B40</f>
        <v/>
      </c>
      <c r="C32" s="31" t="str">
        <f>+'Норми - Характ. на ученици'!B40</f>
        <v/>
      </c>
      <c r="D32" s="31" t="str">
        <f>+'Норми -Брой решени задачи'!B35</f>
        <v/>
      </c>
    </row>
    <row r="33" spans="1:4" x14ac:dyDescent="0.25">
      <c r="A33" s="17" t="str">
        <f>+'Норми - Характеристики на теста'!A41</f>
        <v/>
      </c>
      <c r="B33" s="31" t="str">
        <f>+'Норми - Характеристики на теста'!B41</f>
        <v/>
      </c>
      <c r="C33" s="31" t="str">
        <f>+'Норми - Характ. на ученици'!B41</f>
        <v/>
      </c>
      <c r="D33" s="31" t="str">
        <f>+'Норми -Брой решени задачи'!B36</f>
        <v/>
      </c>
    </row>
    <row r="34" spans="1:4" x14ac:dyDescent="0.25">
      <c r="A34" s="17" t="str">
        <f>+'Норми - Характеристики на теста'!A42</f>
        <v/>
      </c>
      <c r="B34" s="31" t="str">
        <f>+'Норми - Характеристики на теста'!B42</f>
        <v/>
      </c>
      <c r="C34" s="31" t="str">
        <f>+'Норми - Характ. на ученици'!B42</f>
        <v/>
      </c>
      <c r="D34" s="31" t="str">
        <f>+'Норми -Брой решени задачи'!B37</f>
        <v/>
      </c>
    </row>
  </sheetData>
  <sheetProtection algorithmName="SHA-512" hashValue="wHs00K1vEqlFFpEQ3u92gdwJlxw/mfw41tT2mPfikRJeXTpztHDAOi0Xic2FWJIKsprKCFnanvueZuck/cFE6w==" saltValue="Z7mzwrJOlErjRNs9doOmYg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Input</vt:lpstr>
      <vt:lpstr>Call</vt:lpstr>
      <vt:lpstr>Задачи - отговори</vt:lpstr>
      <vt:lpstr>Коефициент на ТРУДНОСТ</vt:lpstr>
      <vt:lpstr>Коефициент на дискриминация</vt:lpstr>
      <vt:lpstr>Коефициент на Корелация</vt:lpstr>
      <vt:lpstr>Анализ на дистракторите</vt:lpstr>
      <vt:lpstr>Измерителни качества</vt:lpstr>
      <vt:lpstr>Корелационна матрица</vt:lpstr>
      <vt:lpstr>Статистики на теста</vt:lpstr>
      <vt:lpstr>Суров тестов бал - честоти</vt:lpstr>
      <vt:lpstr>Действителен бал</vt:lpstr>
      <vt:lpstr>Скали</vt:lpstr>
      <vt:lpstr>Скали - Обобщено</vt:lpstr>
      <vt:lpstr>Норми - Характеристики на теста</vt:lpstr>
      <vt:lpstr>Норми - Характ. на ученици</vt:lpstr>
      <vt:lpstr>Норми -Брой решени задачи</vt:lpstr>
      <vt:lpstr>Сравнение норми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 Alashka</dc:creator>
  <cp:lastModifiedBy>Tsvetelin</cp:lastModifiedBy>
  <dcterms:created xsi:type="dcterms:W3CDTF">2021-04-25T13:12:52Z</dcterms:created>
  <dcterms:modified xsi:type="dcterms:W3CDTF">2024-06-09T22:32:06Z</dcterms:modified>
</cp:coreProperties>
</file>