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_report" sheetId="1" r:id="rId3"/>
  </sheets>
  <definedNames/>
  <calcPr/>
</workbook>
</file>

<file path=xl/sharedStrings.xml><?xml version="1.0" encoding="utf-8"?>
<sst xmlns="http://schemas.openxmlformats.org/spreadsheetml/2006/main" count="96" uniqueCount="69">
  <si>
    <t>Displaying 28 issues at 20/Oct/15 8:59 AM.</t>
  </si>
  <si>
    <t>Project</t>
  </si>
  <si>
    <t>Key</t>
  </si>
  <si>
    <t>Summary</t>
  </si>
  <si>
    <t>Release 1,2,3</t>
  </si>
  <si>
    <t>Tests Done</t>
  </si>
  <si>
    <t>Passing</t>
  </si>
  <si>
    <t>Failing</t>
  </si>
  <si>
    <t>Test Not Done</t>
  </si>
  <si>
    <t>Description</t>
  </si>
  <si>
    <t>IFB299 085</t>
  </si>
  <si>
    <t>Account Creation</t>
  </si>
  <si>
    <t>As a user (borrower or loaner), I want to create an account so that I may borrow/loan books. 
*Acceptance Criteria* 
* Is created with valid details 
* Has a unique username 
* Has a password 
* Must be created with a QUT email (.qut.edu.au) 
</t>
  </si>
  <si>
    <t>Book Submission</t>
  </si>
  <si>
    <t>As a loaner, I want to submit a book so that others may borrow it. 
*Acceptance Criteria* 
* Book has a title 
* Book has an author 
* Book has a year 
* Book has the ISBN 
* Book is linked to the current owner’s profile 
* Book is submitted from a book submission page</t>
  </si>
  <si>
    <t>Book Delivery</t>
  </si>
  <si>
    <t xml:space="preserve">As a loaner, I want to be able to deliver the book to the borrower so that they can use it. 
*Acceptance Criteria* 
* Borrower details for an individual book can be found from the book page </t>
  </si>
  <si>
    <t>Administrator Contact</t>
  </si>
  <si>
    <t>As a loaner, I want to contact an administrator, so that I can report an issue. 
*Acceptance Criteria* 
* Administrator contact details are accessible from a button on the navigation bar with and without being logged in to a registered account 
* "Mail-to:" link to open up default mail program for user to proceed with sending appropriately detailed message to admin</t>
  </si>
  <si>
    <t>Book Search</t>
  </si>
  <si>
    <t xml:space="preserve">As a borrower, I want to be able to search for a book (without creating an account) so that I can see whether the website has the book(s) I want. 
*Acceptance Criteria* 
* Ability to use search functions without needing to sign in 
* Not able to loan out a book when not signed in 
* Automatically search against all fields whether it be the title of the book, author of a book, ISBN or other book details </t>
  </si>
  <si>
    <t>Loaner Contact</t>
  </si>
  <si>
    <t>As a borrower, I want to be able to contact the loaner of a book so that I may organise a meeting place and time. 
(Correspondence is left to the users, story facilitates putting the two parties in touch by providing details) 
*Acceptance Criteria* 
* A link to the loaner’s profile is available when viewing a particular book (the loaner profile will have contact details present) 
* Mailto link correctly brings up new email dialog, including email address and subject</t>
  </si>
  <si>
    <t>Account Management</t>
  </si>
  <si>
    <t>As an administrator, I want to be able to manage/edit user account details when required so as to fix mistakes or update details for a user. 
*Acceptance Criteria* 
* By signing in as an admin, ability to alter information of other accounts is possible 
* All user details can be edited, including resetting of passwords. 
* Can deactivate a users account (misuse or other reasons) 
</t>
  </si>
  <si>
    <t>User Login</t>
  </si>
  <si>
    <t xml:space="preserve">As a loaner and a borrower, I want to be sure that users are from QUT, so that I don't have to worry as much about people stealing my books. 
*Acceptance Criteria* 
* Can click on a link on the homepage to log in to account 
* Account must be verified by using a QUT email address 
* User must login with the password in that they entered when they created their account </t>
  </si>
  <si>
    <t>Account View</t>
  </si>
  <si>
    <t>As a user, I want be able to view my account details so that I can see what books I have uploaded, what books of mine are currently borrowed and how many tokens I have. 
Acceptance Criteria: 
* View how many tokens as a number 
* See my own contact details 
* View books of mine that are currently borrowed out 
* View books of mine that are uploaded but not currently borrowed out 
* View books that are not mine and that I am currently borrowing</t>
  </si>
  <si>
    <t>View Book Details</t>
  </si>
  <si>
    <t>As a user I want to be able to click on a book that I have searched for so that I can view the details of the book 
*Acceptance Criteria* 
* View details of book including title, author, and other included fields as entered by the submitter 
* View a link to the profile page for the uploader of the book, to make possible contact</t>
  </si>
  <si>
    <t>Edit Book Details</t>
  </si>
  <si>
    <t>As a user, I want to be able to edit a books details that I have uploaded to ensure the information is correct. 
*Acceptance Criteria* 
* Able to edit all the appropriate fields relating to the particular book</t>
  </si>
  <si>
    <t>Binary User Rating System</t>
  </si>
  <si>
    <t>As a user, I want to see the quality rating of another user so that I know whether they are trustworthy before I lend them my books or borrow books from them. 
*Acceptance Criteria* 
* Easily rate using a binary system (‘thumbs up’ or ‘thumbs down’) 
* Selecting thumbs up or thumbs down changes the user's rating accordingly 
* Number of thumbs up and thumbs down are displayed 
* Quality ratings of individual users are included on their profile page 
* Rating comments displayed on profile page 
* Required to give a binary rating based on the borrower’s experience with a particular loaner after receiving their book back 
* Required to give a binary rating based on the loaner's experience with a particular borrower after receiving their book back 
* Able to include comments to specifically say what was good/bad 
* Logged into user account 
* Store in database</t>
  </si>
  <si>
    <t>Administrator Response</t>
  </si>
  <si>
    <t>As an administrator, I want to be able to respond to any issues with users (both technical and theft), so that the users are satisfied. 
*Acceptance Criteria* 
* Able to see user requests or complaints 
* Issues include the account details of the user (including contact details) 
</t>
  </si>
  <si>
    <t>Token Management</t>
  </si>
  <si>
    <t>As a User (loaner or borrower), when I successfully loan and borrow books and create my account I want to appropriately gain and lose tokens so that I can continue to correctly use the system and be motivated to contribute. 
*Acceptance Criteria* 
* After successfully creating an account the user is awarded one token to start them off 
* Each time someone borrows a book successfully they are deducted one token 
* Each time someone's book is borrowed successfully they are granted one token</t>
  </si>
  <si>
    <t>Reset Password</t>
  </si>
  <si>
    <t>As a user, I want to be able to reset my password in case I forget it, so that I can continue to login to and use my account. 
*Acceptance Criteria* 
* A Reset password email sent to the user with a link to a page where the can enter a new password</t>
  </si>
  <si>
    <t>Book Transaction Process</t>
  </si>
  <si>
    <t>As a loaner, I want the system to confirm that my book has been borrowed, and to be able to find out who borrowed it and on what date, so that I am aware of the status of my book, who has it, and when it is due to be returned. 
*Acceptance Criteria* 
* Loaner initiates borrowing confirmation 
* Borrower agrees to confirmation 
(these should be done at the time of delivering the textbook) 
* System remembers date and associated users, and is able to present this on both users' profiles</t>
  </si>
  <si>
    <t>Book Search Suggestions</t>
  </si>
  <si>
    <t>As a book owner, I don't want to have to type all the details about a book (like the ISBN number) if possible, so that I can search for and borrow books quickly.
*Acceptance Criteria* 
* Google Books API connection successful 
* Suggestions made as user types in title on "Create Book" page 
* Can still enter book details manually</t>
  </si>
  <si>
    <t>User Comment System</t>
  </si>
  <si>
    <t>As a User (loaner or borrower), when I successfully loan and borrow books, I want to be able to leave a comment on the user's profile page so that other users can see whether or not they are reliable. (i.e. Returned book on time, did not damage book, etc.) 
*Acceptance Criteria* 
* Can leave a comment based on the borrower’s experience with a particular loaner after receiving their book back 
* Can leave a comment based on the loaner's experience with a particular borrower after receiving their book back
* Logged into user account 
* Store in database
* Comments displayed on user's profile page</t>
  </si>
  <si>
    <t>Book Retraction</t>
  </si>
  <si>
    <t>As a loaner, I want to retract a book so that nobody may loan it anymore. 
*Acceptance Criteria* 
* Able to “Retract Book” which will remove that particular book from any related listings 
* Nobody is able to request that book after it is removed 
</t>
  </si>
  <si>
    <t>Early Book Return</t>
  </si>
  <si>
    <t>As a loaner, I want to have a book returned to me earlier than the due date, so that I can have it if I need it. 
*Acceptance Criteria* 
* Borrower details for an individual book can be found 
* Able to place an “Early Return Request” for a particular book 
* Logged into user account 
* Sends an email to borrower with book information, loaner information and their reasoning 
* Click button to get form 
* Description box to why book should be returned 
* Save to database</t>
  </si>
  <si>
    <t>Book Information Search</t>
  </si>
  <si>
    <t>As a borrower, I want to find out information about a book (blurb etc) so that I know what the book is about. 
*Acceptance Criteria* 
* Upon selecting a particular book, all submitted information related to that book is still presented 
* Additional information pulled from an API like Google Books</t>
  </si>
  <si>
    <t>Book Reporting</t>
  </si>
  <si>
    <t>As a borrower, I want to be able to report incorrect book information so that the book may be taken down/book information revised, and loaner notified. 
*Acceptance Criteria* 
* When a book’s information is incorrect, it must be possible to contact an admin and offer the correct information 
* Pre-filled email from "mail-to" link should identify the particular book. 
</t>
  </si>
  <si>
    <t>Book Tag Display</t>
  </si>
  <si>
    <t>As a borrower, I want to see the tags of a book so that I know what subject(s) the book is/are related to. 
*Acceptance Criteria* 
* Tags are present on a book in the information section 
* Visible on book page 
* Must have a tag 
* Linkable tags to search 
</t>
  </si>
  <si>
    <t>Book Tag Management</t>
  </si>
  <si>
    <t>As an administrator, I want to be able to manage tags on books so that I can add appropriate tags or edit/remove inappropriate tags. 
*Acceptance Criteria* 
* Able to approve of tags suggested by normal users 
* Able to add tags to books without need of approval 
* Able to remove or change tags</t>
  </si>
  <si>
    <t>Borrowing Restrictions</t>
  </si>
  <si>
    <t>As an administrator, I want to limit the number of books a user can borrow, so that users are encouraged to use the system fairly. 
*Acceptance Criteria* 
* A user cannot borrow another book if they have no tokens left 
</t>
  </si>
  <si>
    <t>Book Tag Adding</t>
  </si>
  <si>
    <t>As a loaner, I want to be able to add tags to the books I upload, so that borrowers can find the book when they search, and also view what other subjects the book is related to. 
*Acceptance Criteria* 
* Book has a maximum of 10 tags 
* Tags look like tags (e.g. Airbnb tags) 
* Are descriptive for what the book is about</t>
  </si>
  <si>
    <t>Account Deactivation</t>
  </si>
  <si>
    <t>As a user, I want to deactivate my account so that I can no longer loan or borrow books. 
*Acceptance Criteria* 
* Account cannot be logged into (afterwards) 
* Account cannot be used 
* All books associated with the account are removed from all lists 
* Can only be deactivated if there are no outstanding returns 
* Logged into user account</t>
  </si>
  <si>
    <t>EIGFIV-29</t>
  </si>
  <si>
    <t>Advanced Search</t>
  </si>
  <si>
    <t>As a borrower, I want an advanced search so that I can specifically search for "x" author etc. 
*Acceptance Criteria* 
* Button from search page takes you to advanced search page 
* Allows you to specifically search for authors, years, etc 
* Simple form to allow multiple fields to better determine the search</t>
  </si>
  <si>
    <t xml:space="preserve">Generated at Tue Oct 20 08:59:34 EST 2015 by Lachlan Gepp using JIRA 6.2.7#6265-sha1:91604a8de81892a3e362e0afee505432f29579b0.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</si>
</sst>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sz val="11.0"/>
      <color rgb="FF000000"/>
      <name val="Arial"/>
    </font>
    <font/>
    <font>
      <sz val="9.0"/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000000"/>
      <name val="Arial"/>
    </font>
    <font>
      <u/>
      <sz val="11.0"/>
      <color rgb="FF0563C1"/>
      <name val="Arial"/>
    </font>
    <font>
      <sz val="18.0"/>
      <name val="Arial"/>
    </font>
    <font>
      <sz val="11.0"/>
      <name val="Arial"/>
    </font>
    <font>
      <u/>
      <sz val="11.0"/>
      <color rgb="FF0563C1"/>
      <name val="Arial"/>
    </font>
    <font>
      <sz val="18.0"/>
      <color rgb="FF000000"/>
      <name val="Arial"/>
    </font>
    <font>
      <i/>
      <sz val="11.0"/>
      <color rgb="FF000000"/>
      <name val="Arial"/>
    </font>
    <font>
      <u/>
      <sz val="11.0"/>
      <color rgb="FF0563C1"/>
      <name val="Arial"/>
    </font>
    <font>
      <sz val="7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05081"/>
        <bgColor rgb="FF205081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DDDDDD"/>
        <bgColor rgb="FFDDDDDD"/>
      </patternFill>
    </fill>
  </fills>
  <borders count="6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vertical="top" wrapText="1"/>
    </xf>
    <xf borderId="0" fillId="0" fontId="2" numFmtId="0" xfId="0" applyBorder="1" applyFont="1"/>
    <xf borderId="0" fillId="0" fontId="2" numFmtId="0" xfId="0" applyBorder="1" applyFont="1"/>
    <xf borderId="0" fillId="0" fontId="1" numFmtId="0" xfId="0" applyAlignment="1" applyFont="1">
      <alignment vertical="top" wrapText="1"/>
    </xf>
    <xf borderId="0" fillId="0" fontId="3" numFmtId="0" xfId="0" applyFont="1"/>
    <xf borderId="1" fillId="0" fontId="4" numFmtId="0" xfId="0" applyAlignment="1" applyBorder="1" applyFont="1">
      <alignment horizontal="left" vertical="top" wrapText="1"/>
    </xf>
    <xf borderId="0" fillId="0" fontId="5" numFmtId="0" xfId="0" applyAlignment="1" applyFont="1">
      <alignment vertical="top" wrapText="1"/>
    </xf>
    <xf borderId="1" fillId="0" fontId="1" numFmtId="0" xfId="0" applyAlignment="1" applyBorder="1" applyFont="1">
      <alignment horizontal="left" vertical="top" wrapText="1"/>
    </xf>
    <xf borderId="2" fillId="0" fontId="6" numFmtId="0" xfId="0" applyAlignment="1" applyBorder="1" applyFont="1">
      <alignment horizontal="center" vertical="top" wrapText="1"/>
    </xf>
    <xf borderId="2" fillId="0" fontId="1" numFmtId="0" xfId="0" applyAlignment="1" applyBorder="1" applyFont="1">
      <alignment vertical="top" wrapText="1"/>
    </xf>
    <xf borderId="0" fillId="0" fontId="6" numFmtId="0" xfId="0" applyAlignment="1" applyFont="1">
      <alignment horizontal="center" vertical="top" wrapText="1"/>
    </xf>
    <xf borderId="2" fillId="0" fontId="7" numFmtId="49" xfId="0" applyAlignment="1" applyBorder="1" applyFont="1" applyNumberFormat="1">
      <alignment horizontal="left" vertical="top" wrapText="1"/>
    </xf>
    <xf borderId="2" fillId="0" fontId="1" numFmtId="0" xfId="0" applyAlignment="1" applyBorder="1" applyFont="1">
      <alignment horizontal="center" vertical="top" wrapText="1"/>
    </xf>
    <xf borderId="2" fillId="3" fontId="8" numFmtId="1" xfId="0" applyAlignment="1" applyBorder="1" applyFill="1" applyFont="1" applyNumberFormat="1">
      <alignment horizontal="center" vertical="center" wrapText="1"/>
    </xf>
    <xf borderId="2" fillId="4" fontId="9" numFmtId="0" xfId="0" applyAlignment="1" applyBorder="1" applyFill="1" applyFont="1">
      <alignment vertical="top" wrapText="1"/>
    </xf>
    <xf borderId="0" fillId="0" fontId="0" numFmtId="0" xfId="0" applyFont="1"/>
    <xf borderId="0" fillId="0" fontId="1" numFmtId="22" xfId="0" applyAlignment="1" applyFont="1" applyNumberFormat="1">
      <alignment vertical="top" wrapText="1"/>
    </xf>
    <xf borderId="0" fillId="0" fontId="1" numFmtId="15" xfId="0" applyAlignment="1" applyFont="1" applyNumberFormat="1">
      <alignment vertical="top" wrapText="1"/>
    </xf>
    <xf borderId="2" fillId="3" fontId="10" numFmtId="49" xfId="0" applyAlignment="1" applyBorder="1" applyFont="1" applyNumberFormat="1">
      <alignment horizontal="left" vertical="top" wrapText="1"/>
    </xf>
    <xf borderId="2" fillId="0" fontId="1" numFmtId="0" xfId="0" applyAlignment="1" applyBorder="1" applyFont="1">
      <alignment horizontal="center" vertical="top" wrapText="1"/>
    </xf>
    <xf borderId="2" fillId="3" fontId="11" numFmtId="1" xfId="0" applyAlignment="1" applyBorder="1" applyFont="1" applyNumberFormat="1">
      <alignment horizontal="center" vertical="center" wrapText="1"/>
    </xf>
    <xf borderId="2" fillId="4" fontId="1" numFmtId="0" xfId="0" applyAlignment="1" applyBorder="1" applyFont="1">
      <alignment vertical="top" wrapText="1"/>
    </xf>
    <xf borderId="2" fillId="0" fontId="12" numFmtId="0" xfId="0" applyAlignment="1" applyBorder="1" applyFont="1">
      <alignment vertical="top" wrapText="1"/>
    </xf>
    <xf borderId="2" fillId="0" fontId="1" numFmtId="0" xfId="0" applyAlignment="1" applyBorder="1" applyFont="1">
      <alignment vertical="top" wrapText="1"/>
    </xf>
    <xf borderId="2" fillId="3" fontId="1" numFmtId="0" xfId="0" applyAlignment="1" applyBorder="1" applyFont="1">
      <alignment vertical="top" wrapText="1"/>
    </xf>
    <xf borderId="2" fillId="3" fontId="11" numFmtId="0" xfId="0" applyAlignment="1" applyBorder="1" applyFont="1">
      <alignment horizontal="center" vertical="center" wrapText="1"/>
    </xf>
    <xf borderId="0" fillId="5" fontId="9" numFmtId="0" xfId="0" applyFill="1" applyFont="1"/>
    <xf borderId="0" fillId="5" fontId="2" numFmtId="0" xfId="0" applyFont="1"/>
    <xf borderId="2" fillId="3" fontId="12" numFmtId="0" xfId="0" applyAlignment="1" applyBorder="1" applyFont="1">
      <alignment vertical="top" wrapText="1"/>
    </xf>
    <xf borderId="2" fillId="5" fontId="1" numFmtId="0" xfId="0" applyAlignment="1" applyBorder="1" applyFont="1">
      <alignment vertical="top" wrapText="1"/>
    </xf>
    <xf borderId="2" fillId="5" fontId="13" numFmtId="49" xfId="0" applyAlignment="1" applyBorder="1" applyFont="1" applyNumberFormat="1">
      <alignment horizontal="left" vertical="top" wrapText="1"/>
    </xf>
    <xf borderId="2" fillId="5" fontId="1" numFmtId="0" xfId="0" applyAlignment="1" applyBorder="1" applyFont="1">
      <alignment horizontal="center" vertical="top" wrapText="1"/>
    </xf>
    <xf borderId="2" fillId="5" fontId="12" numFmtId="0" xfId="0" applyAlignment="1" applyBorder="1" applyFont="1">
      <alignment vertical="top" wrapText="1"/>
    </xf>
    <xf borderId="0" fillId="5" fontId="0" numFmtId="0" xfId="0" applyFont="1"/>
    <xf borderId="0" fillId="5" fontId="1" numFmtId="22" xfId="0" applyAlignment="1" applyFont="1" applyNumberFormat="1">
      <alignment vertical="top" wrapText="1"/>
    </xf>
    <xf borderId="0" fillId="5" fontId="1" numFmtId="0" xfId="0" applyAlignment="1" applyFont="1">
      <alignment vertical="top" wrapText="1"/>
    </xf>
    <xf borderId="0" fillId="5" fontId="1" numFmtId="15" xfId="0" applyAlignment="1" applyFont="1" applyNumberFormat="1">
      <alignment vertical="top" wrapText="1"/>
    </xf>
    <xf borderId="0" fillId="5" fontId="3" numFmtId="0" xfId="0" applyFont="1"/>
    <xf borderId="2" fillId="6" fontId="1" numFmtId="0" xfId="0" applyAlignment="1" applyBorder="1" applyFill="1" applyFont="1">
      <alignment vertical="top" wrapText="1"/>
    </xf>
    <xf borderId="2" fillId="6" fontId="12" numFmtId="0" xfId="0" applyAlignment="1" applyBorder="1" applyFont="1">
      <alignment vertical="top" wrapText="1"/>
    </xf>
    <xf borderId="2" fillId="0" fontId="1" numFmtId="0" xfId="0" applyAlignment="1" applyBorder="1" applyFont="1">
      <alignment horizontal="center" vertical="top"/>
    </xf>
    <xf borderId="2" fillId="3" fontId="9" numFmtId="0" xfId="0" applyAlignment="1" applyBorder="1" applyFont="1">
      <alignment horizontal="left" vertical="top" wrapText="1"/>
    </xf>
    <xf borderId="2" fillId="3" fontId="9" numFmtId="49" xfId="0" applyAlignment="1" applyBorder="1" applyFont="1" applyNumberFormat="1">
      <alignment horizontal="left" vertical="top" wrapText="1"/>
    </xf>
    <xf borderId="2" fillId="3" fontId="9" numFmtId="0" xfId="0" applyAlignment="1" applyBorder="1" applyFont="1">
      <alignment horizontal="center" vertical="top" wrapText="1"/>
    </xf>
    <xf borderId="2" fillId="3" fontId="9" numFmtId="0" xfId="0" applyAlignment="1" applyBorder="1" applyFont="1">
      <alignment horizontal="left" vertical="top" wrapText="1"/>
    </xf>
    <xf borderId="2" fillId="6" fontId="9" numFmtId="0" xfId="0" applyAlignment="1" applyBorder="1" applyFont="1">
      <alignment horizontal="left" vertical="top" wrapText="1"/>
    </xf>
    <xf borderId="3" fillId="7" fontId="14" numFmtId="0" xfId="0" applyAlignment="1" applyBorder="1" applyFill="1" applyFont="1">
      <alignment horizontal="left" vertical="top" wrapText="1"/>
    </xf>
    <xf borderId="4" fillId="0" fontId="2" numFmtId="0" xfId="0" applyBorder="1" applyFont="1"/>
    <xf borderId="5" fillId="0" fontId="2" numFmtId="0" xfId="0" applyBorder="1" applyFont="1"/>
    <xf borderId="0" fillId="0" fontId="14" numFmtId="0" xfId="0" applyAlignment="1" applyFont="1">
      <alignment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efteach01.qut.edu.au/jira/browse/EIGFIV-5" TargetMode="External"/><Relationship Id="rId22" Type="http://schemas.openxmlformats.org/officeDocument/2006/relationships/hyperlink" Target="https://sefteach01.qut.edu.au/jira/browse/EIGFIV-11" TargetMode="External"/><Relationship Id="rId21" Type="http://schemas.openxmlformats.org/officeDocument/2006/relationships/hyperlink" Target="https://sefteach01.qut.edu.au/jira/browse/EIGFIV-7" TargetMode="External"/><Relationship Id="rId24" Type="http://schemas.openxmlformats.org/officeDocument/2006/relationships/hyperlink" Target="https://sefteach01.qut.edu.au/jira/browse/EIGFIV-13" TargetMode="External"/><Relationship Id="rId23" Type="http://schemas.openxmlformats.org/officeDocument/2006/relationships/hyperlink" Target="https://sefteach01.qut.edu.au/jira/browse/EIGFIV-12" TargetMode="External"/><Relationship Id="rId1" Type="http://schemas.openxmlformats.org/officeDocument/2006/relationships/hyperlink" Target="https://sefteach01.qut.edu.au/jira/secure/IssueNavigator.jspa?reset=true&amp;jqlQuery=project+%3D+EIGFIV+AND+issuetype+%3D+Story+ORDER+BY+key+ASC%2C+createdDate+DESC" TargetMode="External"/><Relationship Id="rId2" Type="http://schemas.openxmlformats.org/officeDocument/2006/relationships/hyperlink" Target="https://sefteach01.qut.edu.au/jira/browse/EIGFIV-2" TargetMode="External"/><Relationship Id="rId3" Type="http://schemas.openxmlformats.org/officeDocument/2006/relationships/hyperlink" Target="https://sefteach01.qut.edu.au/jira/browse/EIGFIV-4" TargetMode="External"/><Relationship Id="rId4" Type="http://schemas.openxmlformats.org/officeDocument/2006/relationships/hyperlink" Target="https://sefteach01.qut.edu.au/jira/browse/EIGFIV-6" TargetMode="External"/><Relationship Id="rId9" Type="http://schemas.openxmlformats.org/officeDocument/2006/relationships/hyperlink" Target="https://sefteach01.qut.edu.au/jira/browse/EIGFIV-26" TargetMode="External"/><Relationship Id="rId26" Type="http://schemas.openxmlformats.org/officeDocument/2006/relationships/hyperlink" Target="https://sefteach01.qut.edu.au/jira/browse/EIGFIV-22" TargetMode="External"/><Relationship Id="rId25" Type="http://schemas.openxmlformats.org/officeDocument/2006/relationships/hyperlink" Target="https://sefteach01.qut.edu.au/jira/browse/EIGFIV-19" TargetMode="External"/><Relationship Id="rId28" Type="http://schemas.openxmlformats.org/officeDocument/2006/relationships/hyperlink" Target="https://sefteach01.qut.edu.au/jira/browse/EIGFIV-3" TargetMode="External"/><Relationship Id="rId27" Type="http://schemas.openxmlformats.org/officeDocument/2006/relationships/hyperlink" Target="https://sefteach01.qut.edu.au/jira/browse/EIGFIV-28" TargetMode="External"/><Relationship Id="rId5" Type="http://schemas.openxmlformats.org/officeDocument/2006/relationships/hyperlink" Target="https://sefteach01.qut.edu.au/jira/browse/EIGFIV-9" TargetMode="External"/><Relationship Id="rId6" Type="http://schemas.openxmlformats.org/officeDocument/2006/relationships/hyperlink" Target="https://sefteach01.qut.edu.au/jira/browse/EIGFIV-10" TargetMode="External"/><Relationship Id="rId29" Type="http://schemas.openxmlformats.org/officeDocument/2006/relationships/drawing" Target="../drawings/worksheetdrawing1.xml"/><Relationship Id="rId7" Type="http://schemas.openxmlformats.org/officeDocument/2006/relationships/hyperlink" Target="https://sefteach01.qut.edu.au/jira/browse/EIGFIV-18" TargetMode="External"/><Relationship Id="rId8" Type="http://schemas.openxmlformats.org/officeDocument/2006/relationships/hyperlink" Target="https://sefteach01.qut.edu.au/jira/browse/EIGFIV-21" TargetMode="External"/><Relationship Id="rId11" Type="http://schemas.openxmlformats.org/officeDocument/2006/relationships/hyperlink" Target="https://sefteach01.qut.edu.au/jira/browse/EIGFIV-32" TargetMode="External"/><Relationship Id="rId10" Type="http://schemas.openxmlformats.org/officeDocument/2006/relationships/hyperlink" Target="https://sefteach01.qut.edu.au/jira/browse/EIGFIV-31" TargetMode="External"/><Relationship Id="rId13" Type="http://schemas.openxmlformats.org/officeDocument/2006/relationships/hyperlink" Target="https://sefteach01.qut.edu.au/jira/browse/EIGFIV-16" TargetMode="External"/><Relationship Id="rId12" Type="http://schemas.openxmlformats.org/officeDocument/2006/relationships/hyperlink" Target="https://sefteach01.qut.edu.au/jira/browse/EIGFIV-56" TargetMode="External"/><Relationship Id="rId15" Type="http://schemas.openxmlformats.org/officeDocument/2006/relationships/hyperlink" Target="https://sefteach01.qut.edu.au/jira/browse/EIGFIV-24" TargetMode="External"/><Relationship Id="rId14" Type="http://schemas.openxmlformats.org/officeDocument/2006/relationships/hyperlink" Target="https://sefteach01.qut.edu.au/jira/browse/EIGFIV-20" TargetMode="External"/><Relationship Id="rId17" Type="http://schemas.openxmlformats.org/officeDocument/2006/relationships/hyperlink" Target="https://sefteach01.qut.edu.au/jira/browse/EIGFIV-30" TargetMode="External"/><Relationship Id="rId16" Type="http://schemas.openxmlformats.org/officeDocument/2006/relationships/hyperlink" Target="https://sefteach01.qut.edu.au/jira/browse/EIGFIV-27" TargetMode="External"/><Relationship Id="rId19" Type="http://schemas.openxmlformats.org/officeDocument/2006/relationships/hyperlink" Target="https://sefteach01.qut.edu.au/jira/browse/EIGFIV-88" TargetMode="External"/><Relationship Id="rId18" Type="http://schemas.openxmlformats.org/officeDocument/2006/relationships/hyperlink" Target="https://sefteach01.qut.edu.au/jira/browse/EIGFIV-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13"/>
    <col customWidth="1" min="2" max="2" width="9.88"/>
    <col customWidth="1" min="3" max="3" width="23.0"/>
    <col customWidth="1" min="4" max="4" width="12.25"/>
    <col customWidth="1" min="5" max="5" width="10.38"/>
    <col customWidth="1" min="6" max="6" width="7.5"/>
    <col customWidth="1" min="7" max="7" width="6.13"/>
    <col customWidth="1" min="8" max="8" width="12.75"/>
    <col customWidth="1" min="9" max="9" width="110.0"/>
    <col customWidth="1" min="10" max="26" width="16.5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ht="12.0" customHeight="1">
      <c r="A2" s="6" t="str">
        <f>HYPERLINK("https://sefteach01.qut.edu.au/jira/secure/IssueNavigator.jspa?reset=true&amp;jqlQuery=project+%3D+EIGFIV+AND+issuetype+%3D+Story+ORDER+BY+key+ASC%2C+createdDate+DESC","SEF Jira")</f>
        <v>SEF Jira</v>
      </c>
      <c r="J2" s="7"/>
      <c r="K2" s="7"/>
      <c r="L2" s="7"/>
      <c r="M2" s="7"/>
      <c r="N2" s="7"/>
      <c r="O2" s="7"/>
      <c r="P2" s="7"/>
      <c r="Q2" s="7"/>
      <c r="R2" s="7"/>
      <c r="S2" s="7"/>
      <c r="T2" s="5"/>
      <c r="U2" s="5"/>
      <c r="V2" s="5"/>
      <c r="W2" s="5"/>
      <c r="X2" s="5"/>
      <c r="Y2" s="5"/>
      <c r="Z2" s="5"/>
    </row>
    <row r="3" ht="14.25" customHeight="1">
      <c r="A3" s="8" t="s"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5"/>
      <c r="V3" s="5"/>
      <c r="W3" s="5"/>
      <c r="X3" s="5"/>
      <c r="Y3" s="5"/>
      <c r="Z3" s="5"/>
    </row>
    <row r="4" ht="12.0" customHeight="1">
      <c r="A4" s="9" t="s">
        <v>1</v>
      </c>
      <c r="B4" s="9" t="s">
        <v>2</v>
      </c>
      <c r="C4" s="9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9" t="s">
        <v>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5"/>
      <c r="U4" s="5"/>
      <c r="V4" s="5"/>
      <c r="W4" s="5"/>
      <c r="X4" s="5"/>
      <c r="Y4" s="5"/>
      <c r="Z4" s="5"/>
    </row>
    <row r="5" ht="114.0" customHeight="1">
      <c r="A5" s="10" t="s">
        <v>10</v>
      </c>
      <c r="B5" s="12" t="str">
        <f>HYPERLINK("https://sefteach01.qut.edu.au/jira/browse/EIGFIV-2","EIGFIV-2")</f>
        <v>EIGFIV-2</v>
      </c>
      <c r="C5" s="10" t="s">
        <v>11</v>
      </c>
      <c r="D5" s="13">
        <v>1.0</v>
      </c>
      <c r="E5" s="14">
        <v>1.0</v>
      </c>
      <c r="F5" s="15"/>
      <c r="G5" s="10"/>
      <c r="H5" s="10"/>
      <c r="I5" s="10" t="s">
        <v>12</v>
      </c>
      <c r="J5" s="16"/>
      <c r="K5" s="17"/>
      <c r="L5" s="17"/>
      <c r="M5" s="17"/>
      <c r="N5" s="4"/>
      <c r="O5" s="4"/>
      <c r="P5" s="4"/>
      <c r="Q5" s="18"/>
      <c r="R5" s="4"/>
      <c r="S5" s="4"/>
      <c r="T5" s="5"/>
      <c r="U5" s="5"/>
      <c r="V5" s="5"/>
      <c r="W5" s="5"/>
      <c r="X5" s="5"/>
      <c r="Y5" s="5"/>
      <c r="Z5" s="5"/>
    </row>
    <row r="6" ht="128.25" customHeight="1">
      <c r="A6" s="10" t="s">
        <v>10</v>
      </c>
      <c r="B6" s="19" t="str">
        <f>HYPERLINK("https://sefteach01.qut.edu.au/jira/browse/EIGFIV-4","EIGFIV-4")</f>
        <v>EIGFIV-4</v>
      </c>
      <c r="C6" s="10" t="s">
        <v>13</v>
      </c>
      <c r="D6" s="20">
        <v>1.0</v>
      </c>
      <c r="E6" s="21">
        <v>1.0</v>
      </c>
      <c r="F6" s="22"/>
      <c r="G6" s="10"/>
      <c r="H6" s="10"/>
      <c r="I6" s="10" t="s">
        <v>14</v>
      </c>
      <c r="J6" s="16"/>
      <c r="K6" s="17"/>
      <c r="L6" s="17"/>
      <c r="M6" s="17"/>
      <c r="N6" s="4"/>
      <c r="O6" s="4"/>
      <c r="P6" s="4"/>
      <c r="Q6" s="18"/>
      <c r="R6" s="4"/>
      <c r="S6" s="4"/>
      <c r="T6" s="5"/>
      <c r="U6" s="5"/>
      <c r="V6" s="5"/>
      <c r="W6" s="5"/>
      <c r="X6" s="5"/>
      <c r="Y6" s="5"/>
      <c r="Z6" s="5"/>
    </row>
    <row r="7" ht="71.25" customHeight="1">
      <c r="A7" s="10" t="s">
        <v>10</v>
      </c>
      <c r="B7" s="19" t="str">
        <f>HYPERLINK("https://sefteach01.qut.edu.au/jira/browse/EIGFIV-6","EIGFIV-6")</f>
        <v>EIGFIV-6</v>
      </c>
      <c r="C7" s="10" t="s">
        <v>15</v>
      </c>
      <c r="D7" s="13">
        <v>1.0</v>
      </c>
      <c r="E7" s="21">
        <v>2.0</v>
      </c>
      <c r="F7" s="22"/>
      <c r="G7" s="10"/>
      <c r="H7" s="23"/>
      <c r="I7" s="24" t="s">
        <v>16</v>
      </c>
      <c r="J7" s="16"/>
      <c r="K7" s="17"/>
      <c r="L7" s="17"/>
      <c r="M7" s="17"/>
      <c r="N7" s="4"/>
      <c r="O7" s="4"/>
      <c r="P7" s="4"/>
      <c r="Q7" s="18"/>
      <c r="R7" s="4"/>
      <c r="S7" s="4"/>
      <c r="T7" s="5"/>
      <c r="U7" s="5"/>
      <c r="V7" s="5"/>
      <c r="W7" s="5"/>
      <c r="X7" s="5"/>
      <c r="Y7" s="5"/>
      <c r="Z7" s="5"/>
    </row>
    <row r="8" ht="85.5" customHeight="1">
      <c r="A8" s="10" t="s">
        <v>10</v>
      </c>
      <c r="B8" s="12" t="str">
        <f>HYPERLINK("https://sefteach01.qut.edu.au/jira/browse/EIGFIV-9","EIGFIV-9")</f>
        <v>EIGFIV-9</v>
      </c>
      <c r="C8" s="10" t="s">
        <v>17</v>
      </c>
      <c r="D8" s="13">
        <v>1.0</v>
      </c>
      <c r="E8" s="21">
        <v>2.0</v>
      </c>
      <c r="F8" s="22"/>
      <c r="G8" s="23"/>
      <c r="H8" s="25"/>
      <c r="I8" s="10" t="s">
        <v>18</v>
      </c>
      <c r="J8" s="16"/>
      <c r="K8" s="17"/>
      <c r="L8" s="17"/>
      <c r="M8" s="4"/>
      <c r="N8" s="4"/>
      <c r="O8" s="4"/>
      <c r="P8" s="4"/>
      <c r="Q8" s="18"/>
      <c r="R8" s="4"/>
      <c r="S8" s="4"/>
      <c r="T8" s="5"/>
      <c r="U8" s="5"/>
      <c r="V8" s="5"/>
      <c r="W8" s="5"/>
      <c r="X8" s="5"/>
      <c r="Y8" s="5"/>
      <c r="Z8" s="5"/>
    </row>
    <row r="9" ht="99.75" customHeight="1">
      <c r="A9" s="10" t="s">
        <v>10</v>
      </c>
      <c r="B9" s="19" t="str">
        <f>HYPERLINK("https://sefteach01.qut.edu.au/jira/browse/EIGFIV-10","EIGFIV-10")</f>
        <v>EIGFIV-10</v>
      </c>
      <c r="C9" s="10" t="s">
        <v>19</v>
      </c>
      <c r="D9" s="13">
        <v>1.0</v>
      </c>
      <c r="E9" s="21">
        <v>3.0</v>
      </c>
      <c r="F9" s="22"/>
      <c r="G9" s="23"/>
      <c r="H9" s="10"/>
      <c r="I9" s="10" t="s">
        <v>20</v>
      </c>
      <c r="J9" s="16"/>
      <c r="K9" s="17"/>
      <c r="L9" s="17"/>
      <c r="M9" s="4"/>
      <c r="N9" s="4"/>
      <c r="O9" s="4"/>
      <c r="P9" s="4"/>
      <c r="Q9" s="18"/>
      <c r="R9" s="4"/>
      <c r="S9" s="4"/>
      <c r="T9" s="5"/>
      <c r="U9" s="5"/>
      <c r="V9" s="5"/>
      <c r="W9" s="5"/>
      <c r="X9" s="5"/>
      <c r="Y9" s="5"/>
      <c r="Z9" s="5"/>
    </row>
    <row r="10" ht="99.75" customHeight="1">
      <c r="A10" s="10" t="s">
        <v>10</v>
      </c>
      <c r="B10" s="12" t="str">
        <f>HYPERLINK("https://sefteach01.qut.edu.au/jira/browse/EIGFIV-18","EIGFIV-18")</f>
        <v>EIGFIV-18</v>
      </c>
      <c r="C10" s="10" t="s">
        <v>21</v>
      </c>
      <c r="D10" s="13">
        <v>1.0</v>
      </c>
      <c r="E10" s="26">
        <v>4.0</v>
      </c>
      <c r="F10" s="22"/>
      <c r="G10" s="23"/>
      <c r="H10" s="23"/>
      <c r="I10" s="10" t="s">
        <v>22</v>
      </c>
      <c r="J10" s="16"/>
      <c r="K10" s="17"/>
      <c r="L10" s="17"/>
      <c r="M10" s="4"/>
      <c r="N10" s="4"/>
      <c r="O10" s="4"/>
      <c r="P10" s="4"/>
      <c r="Q10" s="18"/>
      <c r="R10" s="4"/>
      <c r="S10" s="4"/>
      <c r="T10" s="5"/>
      <c r="U10" s="5"/>
      <c r="V10" s="5"/>
      <c r="W10" s="5"/>
      <c r="X10" s="5"/>
      <c r="Y10" s="5"/>
      <c r="Z10" s="5"/>
    </row>
    <row r="11" ht="114.0" customHeight="1">
      <c r="A11" s="10" t="s">
        <v>10</v>
      </c>
      <c r="B11" s="12" t="str">
        <f>HYPERLINK("https://sefteach01.qut.edu.au/jira/browse/EIGFIV-21","EIGFIV-21")</f>
        <v>EIGFIV-21</v>
      </c>
      <c r="C11" s="10" t="s">
        <v>23</v>
      </c>
      <c r="D11" s="13">
        <v>1.0</v>
      </c>
      <c r="E11" s="21">
        <v>2.0</v>
      </c>
      <c r="F11" s="22"/>
      <c r="G11" s="10"/>
      <c r="H11" s="23"/>
      <c r="I11" s="10" t="s">
        <v>24</v>
      </c>
      <c r="J11" s="16"/>
      <c r="K11" s="17"/>
      <c r="L11" s="17"/>
      <c r="M11" s="17"/>
      <c r="N11" s="4"/>
      <c r="O11" s="4"/>
      <c r="P11" s="4"/>
      <c r="Q11" s="18"/>
      <c r="R11" s="4"/>
      <c r="S11" s="4"/>
      <c r="T11" s="5"/>
      <c r="U11" s="5"/>
      <c r="V11" s="5"/>
      <c r="W11" s="5"/>
      <c r="X11" s="5"/>
      <c r="Y11" s="5"/>
      <c r="Z11" s="5"/>
    </row>
    <row r="12" ht="99.75" customHeight="1">
      <c r="A12" s="10" t="s">
        <v>10</v>
      </c>
      <c r="B12" s="12" t="str">
        <f>HYPERLINK("https://sefteach01.qut.edu.au/jira/browse/EIGFIV-26","EIGFIV-26")</f>
        <v>EIGFIV-26</v>
      </c>
      <c r="C12" s="10" t="s">
        <v>25</v>
      </c>
      <c r="D12" s="13">
        <v>1.0</v>
      </c>
      <c r="E12" s="21">
        <v>1.0</v>
      </c>
      <c r="F12" s="22"/>
      <c r="G12" s="10"/>
      <c r="H12" s="10"/>
      <c r="I12" s="10" t="s">
        <v>26</v>
      </c>
      <c r="J12" s="16"/>
      <c r="K12" s="17"/>
      <c r="L12" s="17"/>
      <c r="M12" s="17"/>
      <c r="N12" s="4"/>
      <c r="O12" s="4"/>
      <c r="P12" s="4"/>
      <c r="Q12" s="18"/>
      <c r="R12" s="4"/>
      <c r="S12" s="4"/>
      <c r="T12" s="5"/>
      <c r="U12" s="5"/>
      <c r="V12" s="5"/>
      <c r="W12" s="5"/>
      <c r="X12" s="5"/>
      <c r="Y12" s="5"/>
      <c r="Z12" s="5"/>
    </row>
    <row r="13" ht="128.25" customHeight="1">
      <c r="A13" s="10" t="s">
        <v>10</v>
      </c>
      <c r="B13" s="12" t="str">
        <f>HYPERLINK("https://sefteach01.qut.edu.au/jira/browse/EIGFIV-31","EIGFIV-31")</f>
        <v>EIGFIV-31</v>
      </c>
      <c r="C13" s="10" t="s">
        <v>27</v>
      </c>
      <c r="D13" s="13">
        <v>1.0</v>
      </c>
      <c r="E13" s="21">
        <v>1.0</v>
      </c>
      <c r="F13" s="22"/>
      <c r="G13" s="10"/>
      <c r="H13" s="23"/>
      <c r="I13" s="10" t="s">
        <v>28</v>
      </c>
      <c r="J13" s="16"/>
      <c r="K13" s="17"/>
      <c r="L13" s="17"/>
      <c r="M13" s="17"/>
      <c r="N13" s="4"/>
      <c r="O13" s="4"/>
      <c r="P13" s="4"/>
      <c r="Q13" s="18"/>
      <c r="R13" s="4"/>
      <c r="S13" s="4"/>
      <c r="T13" s="5"/>
      <c r="U13" s="5"/>
      <c r="V13" s="5"/>
      <c r="W13" s="5"/>
      <c r="X13" s="5"/>
      <c r="Y13" s="5"/>
      <c r="Z13" s="5"/>
    </row>
    <row r="14" ht="99.75" customHeight="1">
      <c r="A14" s="10" t="s">
        <v>10</v>
      </c>
      <c r="B14" s="19" t="str">
        <f>HYPERLINK("https://sefteach01.qut.edu.au/jira/browse/EIGFIV-32","EIGFIV-32")</f>
        <v>EIGFIV-32</v>
      </c>
      <c r="C14" s="10" t="s">
        <v>29</v>
      </c>
      <c r="D14" s="13">
        <v>1.0</v>
      </c>
      <c r="E14" s="21">
        <v>1.0</v>
      </c>
      <c r="F14" s="22"/>
      <c r="G14" s="10"/>
      <c r="H14" s="23"/>
      <c r="I14" s="10" t="s">
        <v>30</v>
      </c>
      <c r="J14" s="16"/>
      <c r="K14" s="17"/>
      <c r="L14" s="17"/>
      <c r="M14" s="17"/>
      <c r="N14" s="4"/>
      <c r="O14" s="4"/>
      <c r="P14" s="4"/>
      <c r="Q14" s="18"/>
      <c r="R14" s="4"/>
      <c r="S14" s="4"/>
      <c r="T14" s="5"/>
      <c r="U14" s="5"/>
      <c r="V14" s="5"/>
      <c r="W14" s="5"/>
      <c r="X14" s="5"/>
      <c r="Y14" s="5"/>
      <c r="Z14" s="5"/>
    </row>
    <row r="15" ht="71.25" customHeight="1">
      <c r="A15" s="10" t="s">
        <v>10</v>
      </c>
      <c r="B15" s="12" t="str">
        <f>HYPERLINK("https://sefteach01.qut.edu.au/jira/browse/EIGFIV-56","EIGFIV-56")</f>
        <v>EIGFIV-56</v>
      </c>
      <c r="C15" s="10" t="s">
        <v>31</v>
      </c>
      <c r="D15" s="13">
        <v>1.0</v>
      </c>
      <c r="E15" s="21">
        <v>1.0</v>
      </c>
      <c r="F15" s="22"/>
      <c r="G15" s="23"/>
      <c r="H15" s="23"/>
      <c r="I15" s="10" t="s">
        <v>32</v>
      </c>
      <c r="J15" s="16"/>
      <c r="K15" s="17"/>
      <c r="L15" s="17"/>
      <c r="M15" s="4"/>
      <c r="N15" s="4"/>
      <c r="O15" s="4"/>
      <c r="P15" s="4"/>
      <c r="Q15" s="18"/>
      <c r="R15" s="4"/>
      <c r="S15" s="4"/>
      <c r="T15" s="5"/>
      <c r="U15" s="5"/>
      <c r="V15" s="5"/>
      <c r="W15" s="5"/>
      <c r="X15" s="5"/>
      <c r="Y15" s="5"/>
      <c r="Z15" s="5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99.5" customHeight="1">
      <c r="A17" s="10" t="s">
        <v>10</v>
      </c>
      <c r="B17" s="19" t="str">
        <f>HYPERLINK("https://sefteach01.qut.edu.au/jira/browse/EIGFIV-16","EIGFIV-16")</f>
        <v>EIGFIV-16</v>
      </c>
      <c r="C17" s="25" t="s">
        <v>33</v>
      </c>
      <c r="D17" s="13">
        <v>2.0</v>
      </c>
      <c r="E17" s="21">
        <v>1.0</v>
      </c>
      <c r="F17" s="22"/>
      <c r="G17" s="23"/>
      <c r="H17" s="23"/>
      <c r="I17" s="10" t="s">
        <v>34</v>
      </c>
      <c r="J17" s="16"/>
      <c r="K17" s="17"/>
      <c r="L17" s="17"/>
      <c r="M17" s="4"/>
      <c r="N17" s="4"/>
      <c r="O17" s="4"/>
      <c r="P17" s="4"/>
      <c r="Q17" s="18"/>
      <c r="R17" s="4"/>
      <c r="S17" s="4"/>
      <c r="T17" s="5"/>
      <c r="U17" s="5"/>
      <c r="V17" s="5"/>
      <c r="W17" s="5"/>
      <c r="X17" s="5"/>
      <c r="Y17" s="5"/>
      <c r="Z17" s="5"/>
    </row>
    <row r="18" ht="99.75" customHeight="1">
      <c r="A18" s="10" t="s">
        <v>10</v>
      </c>
      <c r="B18" s="12" t="str">
        <f>HYPERLINK("https://sefteach01.qut.edu.au/jira/browse/EIGFIV-20","EIGFIV-20")</f>
        <v>EIGFIV-20</v>
      </c>
      <c r="C18" s="10" t="s">
        <v>35</v>
      </c>
      <c r="D18" s="13">
        <v>2.0</v>
      </c>
      <c r="E18" s="21">
        <v>2.0</v>
      </c>
      <c r="F18" s="22"/>
      <c r="G18" s="23"/>
      <c r="H18" s="23"/>
      <c r="I18" s="10" t="s">
        <v>36</v>
      </c>
      <c r="J18" s="16"/>
      <c r="K18" s="17"/>
      <c r="L18" s="17"/>
      <c r="M18" s="4"/>
      <c r="N18" s="4"/>
      <c r="O18" s="4"/>
      <c r="P18" s="4"/>
      <c r="Q18" s="18"/>
      <c r="R18" s="4"/>
      <c r="S18" s="4"/>
      <c r="T18" s="5"/>
      <c r="U18" s="5"/>
      <c r="V18" s="5"/>
      <c r="W18" s="5"/>
      <c r="X18" s="5"/>
      <c r="Y18" s="5"/>
      <c r="Z18" s="5"/>
    </row>
    <row r="19" ht="114.0" customHeight="1">
      <c r="A19" s="10" t="s">
        <v>10</v>
      </c>
      <c r="B19" s="12" t="str">
        <f>HYPERLINK("https://sefteach01.qut.edu.au/jira/browse/EIGFIV-24","EIGFIV-24")</f>
        <v>EIGFIV-24</v>
      </c>
      <c r="C19" s="10" t="s">
        <v>37</v>
      </c>
      <c r="D19" s="13">
        <v>2.0</v>
      </c>
      <c r="E19" s="21">
        <v>4.0</v>
      </c>
      <c r="F19" s="22"/>
      <c r="G19" s="10"/>
      <c r="H19" s="10"/>
      <c r="I19" s="10" t="s">
        <v>38</v>
      </c>
      <c r="J19" s="16"/>
      <c r="K19" s="17"/>
      <c r="L19" s="17"/>
      <c r="M19" s="17"/>
      <c r="N19" s="4"/>
      <c r="O19" s="4"/>
      <c r="P19" s="4"/>
      <c r="Q19" s="18"/>
      <c r="R19" s="4"/>
      <c r="S19" s="4"/>
      <c r="T19" s="5"/>
      <c r="U19" s="5"/>
      <c r="V19" s="5"/>
      <c r="W19" s="5"/>
      <c r="X19" s="5"/>
      <c r="Y19" s="5"/>
      <c r="Z19" s="5"/>
    </row>
    <row r="20" ht="71.25" customHeight="1">
      <c r="A20" s="10" t="s">
        <v>10</v>
      </c>
      <c r="B20" s="19" t="str">
        <f>HYPERLINK("https://sefteach01.qut.edu.au/jira/browse/EIGFIV-27","EIGFIV-27")</f>
        <v>EIGFIV-27</v>
      </c>
      <c r="C20" s="10" t="s">
        <v>39</v>
      </c>
      <c r="D20" s="13">
        <v>2.0</v>
      </c>
      <c r="E20" s="21">
        <v>2.0</v>
      </c>
      <c r="F20" s="22"/>
      <c r="G20" s="23"/>
      <c r="H20" s="23"/>
      <c r="I20" s="10" t="s">
        <v>40</v>
      </c>
      <c r="J20" s="16"/>
      <c r="K20" s="17"/>
      <c r="L20" s="17"/>
      <c r="M20" s="4"/>
      <c r="N20" s="4"/>
      <c r="O20" s="4"/>
      <c r="P20" s="4"/>
      <c r="Q20" s="18"/>
      <c r="R20" s="4"/>
      <c r="S20" s="4"/>
      <c r="T20" s="5"/>
      <c r="U20" s="5"/>
      <c r="V20" s="5"/>
      <c r="W20" s="5"/>
      <c r="X20" s="5"/>
      <c r="Y20" s="5"/>
      <c r="Z20" s="5"/>
    </row>
    <row r="21" ht="128.25" customHeight="1">
      <c r="A21" s="10" t="s">
        <v>10</v>
      </c>
      <c r="B21" s="12" t="str">
        <f>HYPERLINK("https://sefteach01.qut.edu.au/jira/browse/EIGFIV-30","EIGFIV-30")</f>
        <v>EIGFIV-30</v>
      </c>
      <c r="C21" s="10" t="s">
        <v>41</v>
      </c>
      <c r="D21" s="13">
        <v>2.0</v>
      </c>
      <c r="E21" s="21">
        <v>2.0</v>
      </c>
      <c r="F21" s="22"/>
      <c r="G21" s="10"/>
      <c r="H21" s="10"/>
      <c r="I21" s="10" t="s">
        <v>42</v>
      </c>
      <c r="J21" s="16"/>
      <c r="K21" s="17"/>
      <c r="L21" s="17"/>
      <c r="M21" s="17"/>
      <c r="N21" s="4"/>
      <c r="O21" s="4"/>
      <c r="P21" s="4"/>
      <c r="Q21" s="18"/>
      <c r="R21" s="4"/>
      <c r="S21" s="4"/>
      <c r="T21" s="5"/>
      <c r="U21" s="5"/>
      <c r="V21" s="5"/>
      <c r="W21" s="5"/>
      <c r="X21" s="5"/>
      <c r="Y21" s="5"/>
      <c r="Z21" s="5"/>
    </row>
    <row r="22" ht="85.5" customHeight="1">
      <c r="A22" s="10" t="s">
        <v>10</v>
      </c>
      <c r="B22" s="12" t="str">
        <f>HYPERLINK("https://sefteach01.qut.edu.au/jira/browse/EIGFIV-57","EIGFIV-57")</f>
        <v>EIGFIV-57</v>
      </c>
      <c r="C22" s="10" t="s">
        <v>43</v>
      </c>
      <c r="D22" s="13">
        <v>2.0</v>
      </c>
      <c r="E22" s="21">
        <v>4.0</v>
      </c>
      <c r="F22" s="22"/>
      <c r="G22" s="10"/>
      <c r="H22" s="10"/>
      <c r="I22" s="24" t="s">
        <v>44</v>
      </c>
      <c r="J22" s="16"/>
      <c r="K22" s="17"/>
      <c r="L22" s="17"/>
      <c r="M22" s="17"/>
      <c r="N22" s="4"/>
      <c r="O22" s="4"/>
      <c r="P22" s="4"/>
      <c r="Q22" s="18"/>
      <c r="R22" s="4"/>
      <c r="S22" s="4"/>
      <c r="T22" s="5"/>
      <c r="U22" s="5"/>
      <c r="V22" s="5"/>
      <c r="W22" s="5"/>
      <c r="X22" s="5"/>
      <c r="Y22" s="5"/>
      <c r="Z22" s="5"/>
    </row>
    <row r="23" ht="63.75" customHeight="1">
      <c r="A23" s="10" t="s">
        <v>10</v>
      </c>
      <c r="B23" s="12" t="str">
        <f>HYPERLINK("https://sefteach01.qut.edu.au/jira/browse/EIGFIV-88","EIGFIV-88")</f>
        <v>EIGFIV-88</v>
      </c>
      <c r="C23" s="10" t="s">
        <v>45</v>
      </c>
      <c r="D23" s="13">
        <v>2.0</v>
      </c>
      <c r="E23" s="21">
        <v>4.0</v>
      </c>
      <c r="F23" s="22"/>
      <c r="G23" s="23"/>
      <c r="H23" s="29"/>
      <c r="I23" s="24" t="s">
        <v>46</v>
      </c>
      <c r="J23" s="16"/>
      <c r="K23" s="17"/>
      <c r="L23" s="17"/>
      <c r="M23" s="4"/>
      <c r="N23" s="4"/>
      <c r="O23" s="4"/>
      <c r="P23" s="4"/>
      <c r="Q23" s="18"/>
      <c r="R23" s="4"/>
      <c r="S23" s="4"/>
      <c r="T23" s="5"/>
      <c r="U23" s="5"/>
      <c r="V23" s="5"/>
      <c r="W23" s="5"/>
      <c r="X23" s="5"/>
      <c r="Y23" s="5"/>
      <c r="Z23" s="5"/>
    </row>
    <row r="24" ht="12.0" customHeight="1">
      <c r="A24" s="30"/>
      <c r="B24" s="31"/>
      <c r="C24" s="30"/>
      <c r="D24" s="32"/>
      <c r="E24" s="30"/>
      <c r="F24" s="30"/>
      <c r="G24" s="33"/>
      <c r="H24" s="33"/>
      <c r="I24" s="30"/>
      <c r="J24" s="34"/>
      <c r="K24" s="35"/>
      <c r="L24" s="35"/>
      <c r="M24" s="36"/>
      <c r="N24" s="36"/>
      <c r="O24" s="36"/>
      <c r="P24" s="36"/>
      <c r="Q24" s="37"/>
      <c r="R24" s="36"/>
      <c r="S24" s="36"/>
      <c r="T24" s="38"/>
      <c r="U24" s="38"/>
      <c r="V24" s="38"/>
      <c r="W24" s="38"/>
      <c r="X24" s="38"/>
      <c r="Y24" s="38"/>
      <c r="Z24" s="38"/>
    </row>
    <row r="25" ht="85.5" customHeight="1">
      <c r="A25" s="10" t="s">
        <v>10</v>
      </c>
      <c r="B25" s="12" t="str">
        <f>HYPERLINK("https://sefteach01.qut.edu.au/jira/browse/EIGFIV-5","EIGFIV-5")</f>
        <v>EIGFIV-5</v>
      </c>
      <c r="C25" s="10" t="s">
        <v>47</v>
      </c>
      <c r="D25" s="13">
        <v>3.0</v>
      </c>
      <c r="E25" s="21"/>
      <c r="F25" s="10"/>
      <c r="G25" s="10"/>
      <c r="H25" s="39"/>
      <c r="I25" s="10" t="s">
        <v>48</v>
      </c>
      <c r="J25" s="16"/>
      <c r="K25" s="17"/>
      <c r="L25" s="17"/>
      <c r="M25" s="17"/>
      <c r="N25" s="4"/>
      <c r="O25" s="4"/>
      <c r="P25" s="4"/>
      <c r="Q25" s="18"/>
      <c r="R25" s="4"/>
      <c r="S25" s="4"/>
      <c r="T25" s="5"/>
      <c r="U25" s="5"/>
      <c r="V25" s="5"/>
      <c r="W25" s="5"/>
      <c r="X25" s="5"/>
      <c r="Y25" s="5"/>
      <c r="Z25" s="5"/>
    </row>
    <row r="26" ht="156.75" customHeight="1">
      <c r="A26" s="10" t="s">
        <v>10</v>
      </c>
      <c r="B26" s="12" t="str">
        <f>HYPERLINK("https://sefteach01.qut.edu.au/jira/browse/EIGFIV-7","EIGFIV-7")</f>
        <v>EIGFIV-7</v>
      </c>
      <c r="C26" s="10" t="s">
        <v>49</v>
      </c>
      <c r="D26" s="13">
        <v>3.0</v>
      </c>
      <c r="E26" s="21"/>
      <c r="F26" s="10"/>
      <c r="G26" s="10"/>
      <c r="H26" s="39"/>
      <c r="I26" s="10" t="s">
        <v>50</v>
      </c>
      <c r="J26" s="16"/>
      <c r="K26" s="17"/>
      <c r="L26" s="17"/>
      <c r="M26" s="17"/>
      <c r="N26" s="4"/>
      <c r="O26" s="4"/>
      <c r="P26" s="4"/>
      <c r="Q26" s="18"/>
      <c r="R26" s="4"/>
      <c r="S26" s="4"/>
      <c r="T26" s="5"/>
      <c r="U26" s="5"/>
      <c r="V26" s="5"/>
      <c r="W26" s="5"/>
      <c r="X26" s="5"/>
      <c r="Y26" s="5"/>
      <c r="Z26" s="5"/>
    </row>
    <row r="27" ht="85.5" customHeight="1">
      <c r="A27" s="10" t="s">
        <v>10</v>
      </c>
      <c r="B27" s="12" t="str">
        <f>HYPERLINK("https://sefteach01.qut.edu.au/jira/browse/EIGFIV-11","EIGFIV-11")</f>
        <v>EIGFIV-11</v>
      </c>
      <c r="C27" s="10" t="s">
        <v>51</v>
      </c>
      <c r="D27" s="13">
        <v>3.0</v>
      </c>
      <c r="E27" s="21"/>
      <c r="F27" s="10"/>
      <c r="G27" s="10"/>
      <c r="H27" s="39"/>
      <c r="I27" s="10" t="s">
        <v>52</v>
      </c>
      <c r="J27" s="16"/>
      <c r="K27" s="17"/>
      <c r="L27" s="17"/>
      <c r="M27" s="17"/>
      <c r="N27" s="4"/>
      <c r="O27" s="4"/>
      <c r="P27" s="4"/>
      <c r="Q27" s="18"/>
      <c r="R27" s="4"/>
      <c r="S27" s="4"/>
      <c r="T27" s="5"/>
      <c r="U27" s="5"/>
      <c r="V27" s="5"/>
      <c r="W27" s="5"/>
      <c r="X27" s="5"/>
      <c r="Y27" s="5"/>
      <c r="Z27" s="5"/>
    </row>
    <row r="28" ht="114.0" customHeight="1">
      <c r="A28" s="10" t="s">
        <v>10</v>
      </c>
      <c r="B28" s="12" t="str">
        <f>HYPERLINK("https://sefteach01.qut.edu.au/jira/browse/EIGFIV-12","EIGFIV-12")</f>
        <v>EIGFIV-12</v>
      </c>
      <c r="C28" s="10" t="s">
        <v>53</v>
      </c>
      <c r="D28" s="13">
        <v>3.0</v>
      </c>
      <c r="E28" s="21"/>
      <c r="F28" s="10"/>
      <c r="G28" s="23"/>
      <c r="H28" s="40"/>
      <c r="I28" s="10" t="s">
        <v>54</v>
      </c>
      <c r="J28" s="16"/>
      <c r="K28" s="17"/>
      <c r="L28" s="17"/>
      <c r="M28" s="4"/>
      <c r="N28" s="4"/>
      <c r="O28" s="4"/>
      <c r="P28" s="4"/>
      <c r="Q28" s="18"/>
      <c r="R28" s="4"/>
      <c r="S28" s="4"/>
      <c r="T28" s="5"/>
      <c r="U28" s="5"/>
      <c r="V28" s="5"/>
      <c r="W28" s="5"/>
      <c r="X28" s="5"/>
      <c r="Y28" s="5"/>
      <c r="Z28" s="5"/>
    </row>
    <row r="29" ht="114.0" customHeight="1">
      <c r="A29" s="10" t="s">
        <v>10</v>
      </c>
      <c r="B29" s="12" t="str">
        <f>HYPERLINK("https://sefteach01.qut.edu.au/jira/browse/EIGFIV-13","EIGFIV-13")</f>
        <v>EIGFIV-13</v>
      </c>
      <c r="C29" s="10" t="s">
        <v>55</v>
      </c>
      <c r="D29" s="13">
        <v>3.0</v>
      </c>
      <c r="E29" s="21"/>
      <c r="F29" s="10"/>
      <c r="G29" s="10"/>
      <c r="H29" s="39"/>
      <c r="I29" s="10" t="s">
        <v>56</v>
      </c>
      <c r="J29" s="16"/>
      <c r="K29" s="17"/>
      <c r="L29" s="17"/>
      <c r="M29" s="17"/>
      <c r="N29" s="4"/>
      <c r="O29" s="4"/>
      <c r="P29" s="4"/>
      <c r="Q29" s="18"/>
      <c r="R29" s="4"/>
      <c r="S29" s="4"/>
      <c r="T29" s="5"/>
      <c r="U29" s="5"/>
      <c r="V29" s="5"/>
      <c r="W29" s="5"/>
      <c r="X29" s="5"/>
      <c r="Y29" s="5"/>
      <c r="Z29" s="5"/>
    </row>
    <row r="30" ht="99.75" customHeight="1">
      <c r="A30" s="10" t="s">
        <v>10</v>
      </c>
      <c r="B30" s="12" t="str">
        <f>HYPERLINK("https://sefteach01.qut.edu.au/jira/browse/EIGFIV-19","EIGFIV-19")</f>
        <v>EIGFIV-19</v>
      </c>
      <c r="C30" s="10" t="s">
        <v>57</v>
      </c>
      <c r="D30" s="13">
        <v>3.0</v>
      </c>
      <c r="E30" s="21"/>
      <c r="F30" s="10"/>
      <c r="G30" s="23"/>
      <c r="H30" s="39"/>
      <c r="I30" s="10" t="s">
        <v>58</v>
      </c>
      <c r="J30" s="16"/>
      <c r="K30" s="17"/>
      <c r="L30" s="17"/>
      <c r="M30" s="4"/>
      <c r="N30" s="4"/>
      <c r="O30" s="4"/>
      <c r="P30" s="4"/>
      <c r="Q30" s="18"/>
      <c r="R30" s="4"/>
      <c r="S30" s="4"/>
      <c r="T30" s="5"/>
      <c r="U30" s="5"/>
      <c r="V30" s="5"/>
      <c r="W30" s="5"/>
      <c r="X30" s="5"/>
      <c r="Y30" s="5"/>
      <c r="Z30" s="5"/>
    </row>
    <row r="31" ht="85.5" customHeight="1">
      <c r="A31" s="10" t="s">
        <v>10</v>
      </c>
      <c r="B31" s="12" t="str">
        <f>HYPERLINK("https://sefteach01.qut.edu.au/jira/browse/EIGFIV-22","EIGFIV-22")</f>
        <v>EIGFIV-22</v>
      </c>
      <c r="C31" s="10" t="s">
        <v>59</v>
      </c>
      <c r="D31" s="13">
        <v>3.0</v>
      </c>
      <c r="E31" s="21"/>
      <c r="F31" s="10"/>
      <c r="G31" s="10"/>
      <c r="H31" s="39"/>
      <c r="I31" s="10" t="s">
        <v>60</v>
      </c>
      <c r="J31" s="16"/>
      <c r="K31" s="17"/>
      <c r="L31" s="17"/>
      <c r="M31" s="17"/>
      <c r="N31" s="4"/>
      <c r="O31" s="4"/>
      <c r="P31" s="4"/>
      <c r="Q31" s="18"/>
      <c r="R31" s="4"/>
      <c r="S31" s="4"/>
      <c r="T31" s="5"/>
      <c r="U31" s="5"/>
      <c r="V31" s="5"/>
      <c r="W31" s="5"/>
      <c r="X31" s="5"/>
      <c r="Y31" s="5"/>
      <c r="Z31" s="5"/>
    </row>
    <row r="32" ht="99.75" customHeight="1">
      <c r="A32" s="10" t="s">
        <v>10</v>
      </c>
      <c r="B32" s="12" t="str">
        <f>HYPERLINK("https://sefteach01.qut.edu.au/jira/browse/EIGFIV-28","EIGFIV-28")</f>
        <v>EIGFIV-28</v>
      </c>
      <c r="C32" s="10" t="s">
        <v>61</v>
      </c>
      <c r="D32" s="13">
        <v>3.0</v>
      </c>
      <c r="E32" s="21"/>
      <c r="F32" s="10"/>
      <c r="G32" s="10"/>
      <c r="H32" s="39"/>
      <c r="I32" s="10" t="s">
        <v>62</v>
      </c>
      <c r="J32" s="16"/>
      <c r="K32" s="17"/>
      <c r="L32" s="17"/>
      <c r="M32" s="17"/>
      <c r="N32" s="4"/>
      <c r="O32" s="4"/>
      <c r="P32" s="4"/>
      <c r="Q32" s="18"/>
      <c r="R32" s="4"/>
      <c r="S32" s="4"/>
      <c r="T32" s="5"/>
      <c r="U32" s="5"/>
      <c r="V32" s="5"/>
      <c r="W32" s="5"/>
      <c r="X32" s="5"/>
      <c r="Y32" s="5"/>
      <c r="Z32" s="5"/>
    </row>
    <row r="33" ht="114.0" customHeight="1">
      <c r="A33" s="10" t="s">
        <v>10</v>
      </c>
      <c r="B33" s="12" t="str">
        <f>HYPERLINK("https://sefteach01.qut.edu.au/jira/browse/EIGFIV-3","EIGFIV-3")</f>
        <v>EIGFIV-3</v>
      </c>
      <c r="C33" s="10" t="s">
        <v>63</v>
      </c>
      <c r="D33" s="41">
        <v>3.0</v>
      </c>
      <c r="E33" s="21"/>
      <c r="F33" s="10"/>
      <c r="G33" s="23"/>
      <c r="H33" s="40"/>
      <c r="I33" s="10" t="s">
        <v>64</v>
      </c>
      <c r="J33" s="16"/>
      <c r="K33" s="17"/>
      <c r="L33" s="17"/>
      <c r="M33" s="4"/>
      <c r="N33" s="4"/>
      <c r="O33" s="4"/>
      <c r="P33" s="4"/>
      <c r="Q33" s="18"/>
      <c r="R33" s="4"/>
      <c r="S33" s="4"/>
      <c r="T33" s="5"/>
      <c r="U33" s="5"/>
      <c r="V33" s="5"/>
      <c r="W33" s="5"/>
      <c r="X33" s="5"/>
      <c r="Y33" s="5"/>
      <c r="Z33" s="5"/>
    </row>
    <row r="34" ht="114.0" customHeight="1">
      <c r="A34" s="42" t="s">
        <v>10</v>
      </c>
      <c r="B34" s="43" t="s">
        <v>65</v>
      </c>
      <c r="C34" s="10" t="s">
        <v>66</v>
      </c>
      <c r="D34" s="44">
        <v>3.0</v>
      </c>
      <c r="E34" s="21"/>
      <c r="F34" s="45"/>
      <c r="G34" s="45"/>
      <c r="H34" s="46"/>
      <c r="I34" s="10" t="s">
        <v>67</v>
      </c>
      <c r="J34" s="16"/>
      <c r="K34" s="17"/>
      <c r="L34" s="17"/>
      <c r="M34" s="4"/>
      <c r="N34" s="4"/>
      <c r="O34" s="4"/>
      <c r="P34" s="4"/>
      <c r="Q34" s="18"/>
      <c r="R34" s="4"/>
      <c r="S34" s="4"/>
      <c r="T34" s="5"/>
      <c r="U34" s="5"/>
      <c r="V34" s="5"/>
      <c r="W34" s="5"/>
      <c r="X34" s="5"/>
      <c r="Y34" s="5"/>
      <c r="Z34" s="5"/>
    </row>
    <row r="35" ht="12.0" customHeight="1">
      <c r="A35" s="47" t="s">
        <v>68</v>
      </c>
      <c r="B35" s="48"/>
      <c r="C35" s="48"/>
      <c r="D35" s="48"/>
      <c r="E35" s="48"/>
      <c r="F35" s="48"/>
      <c r="G35" s="48"/>
      <c r="H35" s="48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"/>
      <c r="U35" s="5"/>
      <c r="V35" s="5"/>
      <c r="W35" s="5"/>
      <c r="X35" s="5"/>
      <c r="Y35" s="5"/>
      <c r="Z35" s="5"/>
    </row>
    <row r="36" ht="12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2.0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2.0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4">
    <mergeCell ref="A35:I35"/>
    <mergeCell ref="A3:I3"/>
    <mergeCell ref="A2:I2"/>
    <mergeCell ref="A1:I1"/>
  </mergeCells>
  <conditionalFormatting sqref="A24:D24 E24 F24:Z24">
    <cfRule type="notContainsBlanks" dxfId="0" priority="1">
      <formula>LEN(TRIM(A24))&gt;0</formula>
    </cfRule>
  </conditionalFormatting>
  <conditionalFormatting sqref="F5">
    <cfRule type="notContainsBlanks" dxfId="1" priority="2">
      <formula>LEN(TRIM(F5))&gt;0</formula>
    </cfRule>
  </conditionalFormatting>
  <hyperlinks>
    <hyperlink r:id="rId1" ref="A2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5"/>
    <hyperlink r:id="rId21" ref="B26"/>
    <hyperlink r:id="rId22" ref="B27"/>
    <hyperlink r:id="rId23" ref="B28"/>
    <hyperlink r:id="rId24" ref="B29"/>
    <hyperlink r:id="rId25" ref="B30"/>
    <hyperlink r:id="rId26" ref="B31"/>
    <hyperlink r:id="rId27" ref="B32"/>
    <hyperlink r:id="rId28" ref="B33"/>
  </hyperlinks>
  <drawing r:id="rId29"/>
</worksheet>
</file>