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elis\Desktop\УЧЁБА !!!\Банковские информационные системы\"/>
    </mc:Choice>
  </mc:AlternateContent>
  <xr:revisionPtr revIDLastSave="0" documentId="13_ncr:1_{80825F10-D67E-4CE5-90A4-F0973F355050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F4" i="5"/>
  <c r="D6" i="3"/>
  <c r="D7" i="3" s="1"/>
  <c r="E5" i="5" l="1"/>
  <c r="E4" i="5"/>
  <c r="E4" i="4"/>
  <c r="D4" i="4"/>
  <c r="E3" i="4"/>
  <c r="D3" i="4"/>
  <c r="D1" i="3"/>
  <c r="D3" i="2"/>
  <c r="D1" i="2"/>
  <c r="D3" i="1"/>
  <c r="D1" i="1"/>
</calcChain>
</file>

<file path=xl/sharedStrings.xml><?xml version="1.0" encoding="utf-8"?>
<sst xmlns="http://schemas.openxmlformats.org/spreadsheetml/2006/main" count="28" uniqueCount="25">
  <si>
    <t>30 лет</t>
  </si>
  <si>
    <t>остаток через 8 лет?</t>
  </si>
  <si>
    <t>Остаток:</t>
  </si>
  <si>
    <t>Выплатили основную сумму через 8 лет:</t>
  </si>
  <si>
    <t>на 10 лет</t>
  </si>
  <si>
    <t>Остаток на начало 3го года?</t>
  </si>
  <si>
    <t>Выплачено основной суммы на начало 3го года:</t>
  </si>
  <si>
    <t>2 года</t>
  </si>
  <si>
    <t>ежеквартально начисляет</t>
  </si>
  <si>
    <t>сумма процентов через 2 года?</t>
  </si>
  <si>
    <t>сумма процентов:</t>
  </si>
  <si>
    <t>3 года</t>
  </si>
  <si>
    <t>ежемесячные выплаты</t>
  </si>
  <si>
    <t>за первый месяц</t>
  </si>
  <si>
    <t>за последний</t>
  </si>
  <si>
    <t>основная сумма</t>
  </si>
  <si>
    <t>проценты</t>
  </si>
  <si>
    <t>10 лет</t>
  </si>
  <si>
    <t>ежемесячно</t>
  </si>
  <si>
    <t>за первый год</t>
  </si>
  <si>
    <t>кпер</t>
  </si>
  <si>
    <t xml:space="preserve">бс </t>
  </si>
  <si>
    <t>ставка за квартал</t>
  </si>
  <si>
    <t>ставка за год</t>
  </si>
  <si>
    <t>за третий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</si>
</sst>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4.4" x14ac:dyDescent="0.3"/>
  <cols>
    <col min="1" max="1" width="22.21875" customWidth="1"/>
    <col min="3" max="3" width="37.109375" customWidth="1"/>
  </cols>
  <sheetData>
    <row r="1" spans="1:4" x14ac:dyDescent="0.3">
      <c r="A1">
        <v>2200000</v>
      </c>
      <c r="C1" t="s">
        <v>3</v>
      </c>
      <c r="D1">
        <f>CUMPRINC(12%/12,12*30,2200000,1,8*12,0)</f>
        <v>-100670.57350438634</v>
      </c>
    </row>
    <row r="2" spans="1:4" x14ac:dyDescent="0.3">
      <c r="A2" s="1">
        <v>0.12</v>
      </c>
    </row>
    <row r="3" spans="1:4" x14ac:dyDescent="0.3">
      <c r="A3" t="s">
        <v>0</v>
      </c>
      <c r="C3" t="s">
        <v>2</v>
      </c>
      <c r="D3" s="4">
        <f>SUM(A1,D1)</f>
        <v>2099329.4264956135</v>
      </c>
    </row>
    <row r="4" spans="1:4" x14ac:dyDescent="0.3">
      <c r="A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448C-8341-4CFA-ABB7-79E7686DD190}">
  <dimension ref="A1:D4"/>
  <sheetViews>
    <sheetView workbookViewId="0">
      <selection activeCell="C6" sqref="C6"/>
    </sheetView>
  </sheetViews>
  <sheetFormatPr defaultRowHeight="14.4" x14ac:dyDescent="0.3"/>
  <cols>
    <col min="1" max="1" width="27.44140625" customWidth="1"/>
    <col min="3" max="3" width="43.33203125" customWidth="1"/>
  </cols>
  <sheetData>
    <row r="1" spans="1:4" x14ac:dyDescent="0.3">
      <c r="A1">
        <v>5000000</v>
      </c>
      <c r="C1" t="s">
        <v>6</v>
      </c>
      <c r="D1">
        <f>CUMPRINC(20%/12,12*10,5000000,1,2*12,0)</f>
        <v>-388397.26411525079</v>
      </c>
    </row>
    <row r="2" spans="1:4" x14ac:dyDescent="0.3">
      <c r="A2" s="1">
        <v>0.2</v>
      </c>
    </row>
    <row r="3" spans="1:4" x14ac:dyDescent="0.3">
      <c r="A3" t="s">
        <v>4</v>
      </c>
      <c r="C3" t="s">
        <v>2</v>
      </c>
      <c r="D3" s="4">
        <f>SUM((A1,D1))</f>
        <v>4611602.7358847493</v>
      </c>
    </row>
    <row r="4" spans="1:4" x14ac:dyDescent="0.3">
      <c r="A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99BF-EB3E-491A-9FE2-E200ABBA7F1D}">
  <dimension ref="A1:D7"/>
  <sheetViews>
    <sheetView workbookViewId="0">
      <selection activeCell="D1" sqref="D1"/>
    </sheetView>
  </sheetViews>
  <sheetFormatPr defaultRowHeight="14.4" x14ac:dyDescent="0.3"/>
  <cols>
    <col min="1" max="1" width="29.5546875" customWidth="1"/>
    <col min="3" max="3" width="19.109375" customWidth="1"/>
  </cols>
  <sheetData>
    <row r="1" spans="1:4" x14ac:dyDescent="0.3">
      <c r="A1">
        <v>750000</v>
      </c>
      <c r="C1" t="s">
        <v>10</v>
      </c>
      <c r="D1" s="4">
        <f>CUMIPMT(28%/4,4*2,750000,1,2*4,0)</f>
        <v>-254806.57494452782</v>
      </c>
    </row>
    <row r="2" spans="1:4" x14ac:dyDescent="0.3">
      <c r="A2" t="s">
        <v>7</v>
      </c>
    </row>
    <row r="3" spans="1:4" x14ac:dyDescent="0.3">
      <c r="A3" s="1">
        <v>0.28000000000000003</v>
      </c>
    </row>
    <row r="4" spans="1:4" x14ac:dyDescent="0.3">
      <c r="A4" t="s">
        <v>8</v>
      </c>
      <c r="C4" t="s">
        <v>20</v>
      </c>
      <c r="D4">
        <v>2</v>
      </c>
    </row>
    <row r="5" spans="1:4" x14ac:dyDescent="0.3">
      <c r="C5" t="s">
        <v>21</v>
      </c>
      <c r="D5">
        <v>1500000</v>
      </c>
    </row>
    <row r="6" spans="1:4" x14ac:dyDescent="0.3">
      <c r="A6" t="s">
        <v>9</v>
      </c>
      <c r="C6" t="s">
        <v>22</v>
      </c>
      <c r="D6" s="1">
        <f>RATE(8,,A1,-D5,0)</f>
        <v>9.0507732665257704E-2</v>
      </c>
    </row>
    <row r="7" spans="1:4" x14ac:dyDescent="0.3">
      <c r="C7" t="s">
        <v>23</v>
      </c>
      <c r="D7" s="4">
        <f>D6*4*100</f>
        <v>36.203093066103079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7C48-974D-4D6A-BFCF-84952CFA27B5}">
  <dimension ref="A1:E4"/>
  <sheetViews>
    <sheetView workbookViewId="0">
      <selection activeCell="D3" sqref="D3:E4"/>
    </sheetView>
  </sheetViews>
  <sheetFormatPr defaultRowHeight="14.4" x14ac:dyDescent="0.3"/>
  <cols>
    <col min="1" max="1" width="24.6640625" customWidth="1"/>
    <col min="3" max="3" width="16.77734375" customWidth="1"/>
    <col min="4" max="4" width="18.77734375" customWidth="1"/>
    <col min="5" max="5" width="15.44140625" customWidth="1"/>
  </cols>
  <sheetData>
    <row r="1" spans="1:5" x14ac:dyDescent="0.3">
      <c r="A1">
        <v>20000</v>
      </c>
    </row>
    <row r="2" spans="1:5" x14ac:dyDescent="0.3">
      <c r="A2" s="1">
        <v>0.08</v>
      </c>
      <c r="C2" s="3"/>
      <c r="D2" s="3" t="s">
        <v>13</v>
      </c>
      <c r="E2" s="3" t="s">
        <v>14</v>
      </c>
    </row>
    <row r="3" spans="1:5" x14ac:dyDescent="0.3">
      <c r="A3" t="s">
        <v>11</v>
      </c>
      <c r="C3" s="3" t="s">
        <v>15</v>
      </c>
      <c r="D3" s="5">
        <f>CUMPRINC(8%/12,12*3,20000,1,1,0)</f>
        <v>-493.39397589528363</v>
      </c>
      <c r="E3" s="5">
        <f>CUMPRINC(8%/12,12*3,20000,12*3,12*3,0)</f>
        <v>-622.57679724697039</v>
      </c>
    </row>
    <row r="4" spans="1:5" x14ac:dyDescent="0.3">
      <c r="A4" t="s">
        <v>12</v>
      </c>
      <c r="C4" s="3" t="s">
        <v>16</v>
      </c>
      <c r="D4" s="5">
        <f>CUMIPMT(8%/12,12*3,20000,1,1,0)</f>
        <v>-133.33333333333331</v>
      </c>
      <c r="E4" s="5">
        <f>CUMIPMT(8%/12,12*3,20000,3*12,3*12,0)</f>
        <v>-4.1505119816465594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33FE-9A75-4AF7-BE7C-99ED38D5879F}">
  <dimension ref="A1:F5"/>
  <sheetViews>
    <sheetView tabSelected="1" workbookViewId="0">
      <selection activeCell="F6" sqref="F6"/>
    </sheetView>
  </sheetViews>
  <sheetFormatPr defaultRowHeight="14.4" x14ac:dyDescent="0.3"/>
  <cols>
    <col min="4" max="4" width="17.109375" customWidth="1"/>
    <col min="5" max="5" width="15.77734375" customWidth="1"/>
    <col min="6" max="6" width="17.6640625" customWidth="1"/>
  </cols>
  <sheetData>
    <row r="1" spans="1:6" x14ac:dyDescent="0.3">
      <c r="A1">
        <v>250000</v>
      </c>
    </row>
    <row r="2" spans="1:6" x14ac:dyDescent="0.3">
      <c r="A2" t="s">
        <v>17</v>
      </c>
    </row>
    <row r="3" spans="1:6" x14ac:dyDescent="0.3">
      <c r="A3" s="1">
        <v>0.12</v>
      </c>
      <c r="D3" s="2"/>
      <c r="E3" s="2" t="s">
        <v>19</v>
      </c>
      <c r="F3" s="2" t="s">
        <v>24</v>
      </c>
    </row>
    <row r="4" spans="1:6" x14ac:dyDescent="0.3">
      <c r="A4" t="s">
        <v>18</v>
      </c>
      <c r="D4" s="2" t="s">
        <v>15</v>
      </c>
      <c r="E4" s="5">
        <f>CUMPRINC(12%/12,12*10,250000,1,12,0)</f>
        <v>-13783.010852558615</v>
      </c>
      <c r="F4" s="5">
        <f>CUMPRINC(12%/12,12*10,250000,2*12+1,3*12,0)</f>
        <v>-17500.766440585074</v>
      </c>
    </row>
    <row r="5" spans="1:6" x14ac:dyDescent="0.3">
      <c r="D5" s="2" t="s">
        <v>16</v>
      </c>
      <c r="E5" s="5">
        <f>CUMIPMT(12%/12,12*10,250000,1,12,0)</f>
        <v>-29258.2736682176</v>
      </c>
      <c r="F5" s="5">
        <f>CUMIPMT(12%/12,12*10,250000,2*12+1,3*12,0)</f>
        <v>-25540.518080191141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Лисенкова</dc:creator>
  <cp:lastModifiedBy>Елизавета Лисенкова</cp:lastModifiedBy>
  <dcterms:created xsi:type="dcterms:W3CDTF">2015-06-05T18:19:34Z</dcterms:created>
  <dcterms:modified xsi:type="dcterms:W3CDTF">2020-09-15T13:19:51Z</dcterms:modified>
</cp:coreProperties>
</file>