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xinas" sheetId="1" r:id="rId3"/>
    <sheet state="visible" name="Informações" sheetId="2" r:id="rId4"/>
    <sheet state="visible" name="Gerenciamento - ADM" sheetId="3" r:id="rId5"/>
    <sheet state="hidden" name="Clientes" sheetId="4" r:id="rId6"/>
    <sheet state="hidden" name="Clientes - 1s2018" sheetId="5" r:id="rId7"/>
    <sheet state="visible" name="Rotina Admin" sheetId="6" r:id="rId8"/>
    <sheet state="visible" name="Senhas" sheetId="7" r:id="rId9"/>
  </sheets>
  <definedNames>
    <definedName name="Faxinas2018">Faxinas!$A$3:$A$129</definedName>
    <definedName hidden="1" localSheetId="0" name="Z_82F7BCBE_8183_4121_9CE5_64B7935CDAFD_.wvu.FilterData">Faxinas!$A$1:$K$298</definedName>
  </definedNames>
  <calcPr/>
  <customWorkbookViews>
    <customWorkbookView activeSheetId="0" maximized="1" tabRatio="600" windowHeight="0" windowWidth="0" guid="{82F7BCBE-8183-4121-9CE5-64B7935CDAFD}" name="Filtro 1"/>
  </customWorkbookViews>
</workbook>
</file>

<file path=xl/sharedStrings.xml><?xml version="1.0" encoding="utf-8"?>
<sst xmlns="http://schemas.openxmlformats.org/spreadsheetml/2006/main" count="2084" uniqueCount="805">
  <si>
    <t>Faxinas Pureco - 2S2018, 1s2019 e 2s2019</t>
  </si>
  <si>
    <t>GERENCIAMENTO DE ADMINISTRADORES</t>
  </si>
  <si>
    <t>Data</t>
  </si>
  <si>
    <t>Mulher</t>
  </si>
  <si>
    <t>Controle Pureco - 2S2018</t>
  </si>
  <si>
    <t>Valor</t>
  </si>
  <si>
    <t>Cliente</t>
  </si>
  <si>
    <t>Endereço</t>
  </si>
  <si>
    <t>Ocorreu?</t>
  </si>
  <si>
    <t>Feedback Colhido?</t>
  </si>
  <si>
    <t>Onde foi colhido?</t>
  </si>
  <si>
    <t>Feedback cliente</t>
  </si>
  <si>
    <t>Feedback mulher</t>
  </si>
  <si>
    <t>Lourdes</t>
  </si>
  <si>
    <t>Eloise Fernandes</t>
  </si>
  <si>
    <t>Prof Duíliu Ramos,111</t>
  </si>
  <si>
    <t>Zilza</t>
  </si>
  <si>
    <t>prof Sussane</t>
  </si>
  <si>
    <t>-</t>
  </si>
  <si>
    <t>Faxina realizada na casa da Susane (professora conselheira) (Zilza quebrou um abajour, porém Susanne não descontou o valor)</t>
  </si>
  <si>
    <t>f</t>
  </si>
  <si>
    <t>Derick</t>
  </si>
  <si>
    <t>Faxina na casa do Derick (lurdes se perdeu no caminho pq acabou a bateria do celular)</t>
  </si>
  <si>
    <t>n</t>
  </si>
  <si>
    <t>Laís Zanardo</t>
  </si>
  <si>
    <t>Semana</t>
  </si>
  <si>
    <t>Vilanir</t>
  </si>
  <si>
    <t>40,00 foi dado de desconto para o Guilherme, o dinheiro saiu do caixa do projeto</t>
  </si>
  <si>
    <t>Maria</t>
  </si>
  <si>
    <t>TOTAIS</t>
  </si>
  <si>
    <t>Inicio</t>
  </si>
  <si>
    <t>Fim</t>
  </si>
  <si>
    <t>Administrador</t>
  </si>
  <si>
    <t>Status</t>
  </si>
  <si>
    <t>Faxina necessitou o chamado de um uber</t>
  </si>
  <si>
    <t>Faxina ocorreu tudo bem</t>
  </si>
  <si>
    <t>Observações antes de assumir</t>
  </si>
  <si>
    <t>Ocorreu tudo bem</t>
  </si>
  <si>
    <t>Observações após sair</t>
  </si>
  <si>
    <t>EFETIVIDADE</t>
  </si>
  <si>
    <t>Foi uma faxina bastante pesada para a Zilza (casa grande e muito suja e não tinha água). Porém, ela se virou e os clientes amaram.</t>
  </si>
  <si>
    <t>Renata Scolese</t>
  </si>
  <si>
    <t>R. Dr. José Anderson, 72</t>
  </si>
  <si>
    <t>João Gabriel</t>
  </si>
  <si>
    <t>Cliente Renata. Kitnet pequena e rapida de limpar (ficou pronta em 2h)</t>
  </si>
  <si>
    <t>Conrado</t>
  </si>
  <si>
    <t>Renda inicial</t>
  </si>
  <si>
    <t>Marcus</t>
  </si>
  <si>
    <t>Cliente Marcus pediu pra passar roupa (foi pago 20 reais pelo serviço). Casa grande com churrasqueira e varanda para limpar</t>
  </si>
  <si>
    <t>R Roxo Moreira</t>
  </si>
  <si>
    <t>Houve um atraso de uma hora para ela chegar na rua que ela disse que ja cohecia (Roxo Moreira)</t>
  </si>
  <si>
    <t>Não peguei instruções com o antigo ADM, pois como se trata da primeira semana, não houveram outros ADMs</t>
  </si>
  <si>
    <t>Houve um pequeno atraso e uma perda de comunicação durante o trajeto da Lourdes (cerca de uma hora).</t>
  </si>
  <si>
    <t>Como primeira semana e primeira faxina, pude perceber algumas necessidades que levarei para a reunião do dia 25/04/2018. Também comecei a elaborar um arquivo com o que eu achei importante exercer como ADM</t>
  </si>
  <si>
    <t xml:space="preserve">Ocorreu tudo bem, a Zilza gostou muito dos meninos da casa. </t>
  </si>
  <si>
    <t>FAXINAS REALIZADAS</t>
  </si>
  <si>
    <t>--</t>
  </si>
  <si>
    <t>Ana</t>
  </si>
  <si>
    <t>DINHEIRO RECEBIDO</t>
  </si>
  <si>
    <t>Feedback Médio</t>
  </si>
  <si>
    <t>A faxina ocorreu bem</t>
  </si>
  <si>
    <t>ZILZA</t>
  </si>
  <si>
    <t>Faxina ok! A Zilza conseguiu chegar 40 min antes do combinado. Cliente: Tudo certo, apenas sugeriu tirar o pó de todos os locais</t>
  </si>
  <si>
    <t>Zilza achou a casa grande demais, mas conseguiu terminar a tempo</t>
  </si>
  <si>
    <t>Mourão</t>
  </si>
  <si>
    <t>LOURDES</t>
  </si>
  <si>
    <t>Teve dificuldades para encontrar a casa, mas não atrasou. Disse que ocorreu tudo bem e terminou logo.</t>
  </si>
  <si>
    <t>Anderson Duarte</t>
  </si>
  <si>
    <t>R. Deusdeti Martins Gomes, 230</t>
  </si>
  <si>
    <t>Cliente Anderson Duarte. Lourdes conseguiu chegar na hora,mas saiu 1h30 antes da casa dela. Eles adoraram ela. Disseram que ela brilhou na faxina. No sabado chamaram ela de novo por fora pois a casa estava muito suja. Foi dado um desconto de 20 reais para o cliente ainda a ser passado para a Lourdes</t>
  </si>
  <si>
    <t>Mariana</t>
  </si>
  <si>
    <t>Mourao me informou de algumas faxinas marcadas por engano estavam sendo acumuladas na Maria ( que tirou duas semanas de folga do app)</t>
  </si>
  <si>
    <t>Foram 4 faxinas realizadas ao todo. A Zilza conseguiu se virar bem com apenas o print do agendamento da faxina. Ainda nao encontrei a melhor forma de passar um endereco para a Lourdes, mas a principio sempre fale para ela ir ate o terminal e de lá ela costuma pedir ajuda para o laranjinha.</t>
  </si>
  <si>
    <t>VILANIR</t>
  </si>
  <si>
    <t>Lock Miletto</t>
  </si>
  <si>
    <t>Cliente Fernado Lock Miletto. Lourdes terminou tudo as 9h -14h</t>
  </si>
  <si>
    <t>Ocorreu Greve dos Caminhoes mais feriado. Nao houve novas faxinas marcadas</t>
  </si>
  <si>
    <t>Nao deixe a bateria do celular do Pureco chegar a 0%!!!!!!</t>
  </si>
  <si>
    <t>Cliente Conrado, segunda vez que pede faxina. Zilza chegou na hora  e correu tudo certo</t>
  </si>
  <si>
    <t>Karim Monteiro</t>
  </si>
  <si>
    <t>Giovane</t>
  </si>
  <si>
    <t>Cliente Karim Monteiro. Foi pago um uber para a Lourdes chegar no serviço</t>
  </si>
  <si>
    <t>Mateus</t>
  </si>
  <si>
    <t>SAC está escrito como SAQ no app do adm/cliente
É uma boa dar uma stalkeada na casa pelo google street view e mandar como foto para a faxineira saber mais ou menos como é o layout dela</t>
  </si>
  <si>
    <t>Fernando Lock Miletto novamente. Tudo certo!</t>
  </si>
  <si>
    <t>Mês</t>
  </si>
  <si>
    <t>Ronaldo Yeung</t>
  </si>
  <si>
    <t>Fernanda</t>
  </si>
  <si>
    <t xml:space="preserve">Já havia uma faxina marcada para a Lourdes, então trocamos quem estava em contato com a faxineira. Acho que isso não foi nenhum problema. Também já havia uma faxina marcada para a Maria, que o Mateus acreditava ser fake, mas foi cancelada. </t>
  </si>
  <si>
    <t xml:space="preserve">Cliente Ronaldo. Tudo certo! Eles tinham desconto e não demos os R$20,00 para a Zilza. Então ele deu para ela comer algo. Mas acho que devíamos pagar pra ela mesmo assim. </t>
  </si>
  <si>
    <t xml:space="preserve">A bateria zerou do nada, devia ter desconfiado por tinha passado bom tempo sem carregar, mas o celular ainda indicava boa bateria. Como eu não estava em casa tive que ficar bom tempo sem olhar o celular, mas nenhuma faxina foi agendada nesse meio tempo. </t>
  </si>
  <si>
    <t xml:space="preserve">Faxinas Realizadas
</t>
  </si>
  <si>
    <t>Cliente Fernando Lock de novo. cliente fiel haha</t>
  </si>
  <si>
    <t>Dinheiro recebido</t>
  </si>
  <si>
    <t>Aumento de renda</t>
  </si>
  <si>
    <t>Laura Lisboa</t>
  </si>
  <si>
    <t xml:space="preserve">Cliente Laura Lisboa. Lourdes fez a faxina no tempo certo. A cliente se ofereceu para buscar no terminal, mas a Lourdes não viu a tempo a mensagem, então ela foi sozinha e conseguiu. </t>
  </si>
  <si>
    <t>Faxinas Realizadas</t>
  </si>
  <si>
    <t>Thalita</t>
  </si>
  <si>
    <t>O botao de volume do celular estava quebrado</t>
  </si>
  <si>
    <t>Os dias das mulheres não estavam setados. No dia 3 percebi que nao havia nenhum dia disponivel para os clientes agendarem as faxinas. O campo de referencia nao aparece ne para o admin e nem para a faxineira</t>
  </si>
  <si>
    <t>Karin Monteiro</t>
  </si>
  <si>
    <t>Arthur Nazareno Pereira Villagelin, 75</t>
  </si>
  <si>
    <t>Rafael</t>
  </si>
  <si>
    <t>R. Alberto de Salvo, 510</t>
  </si>
  <si>
    <t>fernanda</t>
  </si>
  <si>
    <t>Faxina que deu problema no tamanho da casa, porém conseguimos resolver.</t>
  </si>
  <si>
    <t>Talita de Almeida Costa</t>
  </si>
  <si>
    <t>Rua Plinio Aveniente, 8</t>
  </si>
  <si>
    <t>joao</t>
  </si>
  <si>
    <t>Joao</t>
  </si>
  <si>
    <t>Vinicius Agnelli Panzetti</t>
  </si>
  <si>
    <t>Rua Shigeo Mori, 1887</t>
  </si>
  <si>
    <t>Ana Luiza Alves Carneiro</t>
  </si>
  <si>
    <t>R. Luverci Pereira de Souza, 1684</t>
  </si>
  <si>
    <t>Andressa Herbst Sanday</t>
  </si>
  <si>
    <t>R. Dr. Ruberlei Boareto da Silva, 660</t>
  </si>
  <si>
    <t>Cybele Hayashi</t>
  </si>
  <si>
    <t>Rua José Cantusio, 137</t>
  </si>
  <si>
    <t>Houve um erro na setagem de horários e ela havia reservado para sexta. Porém a Zilza não poderia e a Lourdes tinha outra faxina, assim ofertei R$ 20,00 de desconto na faxina pelo inconveniente e ela reagendou para sábado.</t>
  </si>
  <si>
    <t>Nat/ Giovane</t>
  </si>
  <si>
    <t>R. Cecília Feltrin, 619</t>
  </si>
  <si>
    <t>JOAO</t>
  </si>
  <si>
    <t>Thiago Bononi</t>
  </si>
  <si>
    <t>R. roxo moreira, 644</t>
  </si>
  <si>
    <t xml:space="preserve"> </t>
  </si>
  <si>
    <t>Maria Clara Falcão</t>
  </si>
  <si>
    <t>R. roxo moreira, 1258</t>
  </si>
  <si>
    <t>Marcus Vinicius Costa</t>
  </si>
  <si>
    <t>R. Honório Chiminazo, 164</t>
  </si>
  <si>
    <t>Mariana Fidalgo</t>
  </si>
  <si>
    <t>R. roxo moreira, 1150</t>
  </si>
  <si>
    <t>R.roxo moreira, 644</t>
  </si>
  <si>
    <t xml:space="preserve">Giovane Oliveira </t>
  </si>
  <si>
    <t>R. Dr Ruy Vicente de Mello, 1318</t>
  </si>
  <si>
    <t xml:space="preserve">Faxina Teste que serviu pra inserir a Vilnanir no projeto. </t>
  </si>
  <si>
    <t>Jean Wellington Pereira</t>
  </si>
  <si>
    <t>R. Dr Antônio Agusto de Almeida</t>
  </si>
  <si>
    <t>Como a faxina é pos festa foram mandadas 2 mulheres (Zilza e Vilanir)</t>
  </si>
  <si>
    <t>Dom</t>
  </si>
  <si>
    <t>Seg</t>
  </si>
  <si>
    <t>ter</t>
  </si>
  <si>
    <t>qua</t>
  </si>
  <si>
    <t>qui</t>
  </si>
  <si>
    <t>sex</t>
  </si>
  <si>
    <t>sáb</t>
  </si>
  <si>
    <t>Gustavo Perbone</t>
  </si>
  <si>
    <t>R. Roxo Moreira, 1724</t>
  </si>
  <si>
    <t>A faxina foi a sorteada na página, a Mari conseguiu se encortrar com a Lourdes e dar o dinheiro para ela.</t>
  </si>
  <si>
    <t>Felipe Lavoura</t>
  </si>
  <si>
    <t>R.Luverci Pereira de Souza, 339</t>
  </si>
  <si>
    <t>Felipe Augusto Leomil G</t>
  </si>
  <si>
    <t>Condomínio Edificio Luiz Pattero, 98</t>
  </si>
  <si>
    <t>Matheus Cortez Betioli</t>
  </si>
  <si>
    <t>R. Dr Rubelei Boareto, 429</t>
  </si>
  <si>
    <t>Fernando Lock Miletto</t>
  </si>
  <si>
    <t>R. Júlia Leite de Barros, 184</t>
  </si>
  <si>
    <t>Roxo Moreira, 1258</t>
  </si>
  <si>
    <t>Heloisa Peruchi Marra</t>
  </si>
  <si>
    <t>Rua Fernando Antônio Moreno Abdalla</t>
  </si>
  <si>
    <t>Vitoria Pellizzola</t>
  </si>
  <si>
    <t>Rua Dr Luciano Veneres,273</t>
  </si>
  <si>
    <t>Lorena</t>
  </si>
  <si>
    <t>VALOR</t>
  </si>
  <si>
    <t>NUMERO DE FAXINAS</t>
  </si>
  <si>
    <t>DIAS DISP.</t>
  </si>
  <si>
    <t>EFETIVIDADE FINANCEIRA</t>
  </si>
  <si>
    <t>EFETIVIDADE DIARIA</t>
  </si>
  <si>
    <t>Juliana</t>
  </si>
  <si>
    <t>R. Dr Antônio Agusto de Almeida,566</t>
  </si>
  <si>
    <t>Peguei as instruções com a Lorena</t>
  </si>
  <si>
    <t>Rafael Andrade</t>
  </si>
  <si>
    <t>Rua Jean Nassif Mokartel,104</t>
  </si>
  <si>
    <t>Rua Roxo Moreira, 644</t>
  </si>
  <si>
    <t>Abril</t>
  </si>
  <si>
    <t>Giovane Oliveira</t>
  </si>
  <si>
    <t>R. doutor ruy vicente de mello, 1318</t>
  </si>
  <si>
    <t>Kahlil Schwanka Solome</t>
  </si>
  <si>
    <t>R. Dr. Romeu Tortima</t>
  </si>
  <si>
    <t>Rua Plínio Aveniente, 8, apto 215</t>
  </si>
  <si>
    <t>Vinicius Cruz Alves</t>
  </si>
  <si>
    <t>Bruno Thedim</t>
  </si>
  <si>
    <t>R. Luverci Pereira de Souza, 339</t>
  </si>
  <si>
    <t xml:space="preserve">Vinicius agnelli Panzetti
</t>
  </si>
  <si>
    <t>Isabela Toledo</t>
  </si>
  <si>
    <t>Bruna Mello Gabbrielleschi</t>
  </si>
  <si>
    <t>Roxo moreira, 1150</t>
  </si>
  <si>
    <t>R. Roxo moreira, 644</t>
  </si>
  <si>
    <t>condomínio Edificio Luiz Pattero, 98</t>
  </si>
  <si>
    <t>Laura Marchione</t>
  </si>
  <si>
    <t>R. Roxo moreira, 23</t>
  </si>
  <si>
    <t>Gabriel Pessine</t>
  </si>
  <si>
    <t>Av. modesto fernandes, 354</t>
  </si>
  <si>
    <t>ccc</t>
  </si>
  <si>
    <t>Maio</t>
  </si>
  <si>
    <t>dar 10</t>
  </si>
  <si>
    <t>R. Dr. Ruberlei Boareto da Silva, 429</t>
  </si>
  <si>
    <t>Tótmes</t>
  </si>
  <si>
    <t>R. José Cantúsio, 275</t>
  </si>
  <si>
    <t>dar 20</t>
  </si>
  <si>
    <t>Ana Vitoria</t>
  </si>
  <si>
    <t>rua</t>
  </si>
  <si>
    <t>Eliane Crepaldi Rodrigues</t>
  </si>
  <si>
    <t>Av. Santa isabel, 1019 apt 3</t>
  </si>
  <si>
    <t>Alan Ribeiro</t>
  </si>
  <si>
    <t>Rua flordalsia amália grigolato, 138</t>
  </si>
  <si>
    <t>Renata Pureco</t>
  </si>
  <si>
    <t>Rua Arquiteto josé augusto silva, 784</t>
  </si>
  <si>
    <t>Alexandre Borin Pereira</t>
  </si>
  <si>
    <t>Rua Germano Casellatto, 179</t>
  </si>
  <si>
    <t>Junho</t>
  </si>
  <si>
    <t>Elizabeth</t>
  </si>
  <si>
    <t>Rua américo de campos, 1025</t>
  </si>
  <si>
    <t>Lucas Buzon da Silva</t>
  </si>
  <si>
    <t>R. João miguel alves, 14</t>
  </si>
  <si>
    <t>Leticia de andrade nogueira</t>
  </si>
  <si>
    <t>R. valentina penteado de freitas, 144</t>
  </si>
  <si>
    <t>Juliana Esper</t>
  </si>
  <si>
    <t>Vitor Sena</t>
  </si>
  <si>
    <t>Totmés</t>
  </si>
  <si>
    <t>Francisco</t>
  </si>
  <si>
    <t>rua tranquilo prosperi, 2</t>
  </si>
  <si>
    <t>Caio César Rocha Ramos</t>
  </si>
  <si>
    <t>R. roxo moreira, 1406</t>
  </si>
  <si>
    <t>Julho</t>
  </si>
  <si>
    <t>Wesley Ricardo da Silva</t>
  </si>
  <si>
    <t>R. Dr. Shigeo mori, 195</t>
  </si>
  <si>
    <t>Rua julio leite de barros, 184</t>
  </si>
  <si>
    <t>Thiago bononi</t>
  </si>
  <si>
    <t>Paula Bianchini Colonto</t>
  </si>
  <si>
    <t>Rua dr. antonio augusto de almeida, 1190</t>
  </si>
  <si>
    <t>Vinicius agnelli panzetti</t>
  </si>
  <si>
    <t>R. Luverci pereira de souza, 339</t>
  </si>
  <si>
    <t>rua plinio aveninente, 8, apto 215</t>
  </si>
  <si>
    <t>Maussa</t>
  </si>
  <si>
    <t>Rua dr antonio da costa carvalho, 499</t>
  </si>
  <si>
    <t>Rua fernando antonio moreno, abdalla, 150</t>
  </si>
  <si>
    <t>Rua drantonio da costa carvalho, 499</t>
  </si>
  <si>
    <t>Rua dr. ruy vicente de mello, 1318</t>
  </si>
  <si>
    <t>Felipe</t>
  </si>
  <si>
    <t>R. Dr ruberlei boareto, 941</t>
  </si>
  <si>
    <t>R. Cecílio Feltrim, 619 B</t>
  </si>
  <si>
    <t>Gustavo Praciano Barros</t>
  </si>
  <si>
    <t>R. Alberto de Salvo, 524</t>
  </si>
  <si>
    <t>Samara Monteiro de Andrade</t>
  </si>
  <si>
    <t>R. Alzira de aguiar aranha, 594</t>
  </si>
  <si>
    <t>R. Dr ruberlei boareto, 429</t>
  </si>
  <si>
    <t>Ismael</t>
  </si>
  <si>
    <t>R. Heitor Nascimento, 559</t>
  </si>
  <si>
    <t>Agosto</t>
  </si>
  <si>
    <t>Victor Cintra Santos</t>
  </si>
  <si>
    <t>R. Dr Ruberlei Boareto da Silva, 345</t>
  </si>
  <si>
    <t>R. Dr ruy vicente de mello, 1318</t>
  </si>
  <si>
    <t>Felipe LAvoura</t>
  </si>
  <si>
    <t>Rua luverci pereira de souza, 339</t>
  </si>
  <si>
    <t>R. Fernando antônio moreno, 150</t>
  </si>
  <si>
    <t>Maria Amélia Cruz</t>
  </si>
  <si>
    <t>R. Roxo moreira, 1194</t>
  </si>
  <si>
    <t>R. dr shigeo mori, 195</t>
  </si>
  <si>
    <t>Zilza não gostou de realizar a faxina na casa da Eloise</t>
  </si>
  <si>
    <t>R Dr ruy vicente de mello, 1314 apt 2</t>
  </si>
  <si>
    <t>Karen Anne Monteiro</t>
  </si>
  <si>
    <t>R. Alzira de aguiar aranha, 472</t>
  </si>
  <si>
    <t>Laura Meirelles</t>
  </si>
  <si>
    <t>Rua josé pugliesi filho, 240</t>
  </si>
  <si>
    <t>Av. santa isabel 1019</t>
  </si>
  <si>
    <t>Manuela Zanetti</t>
  </si>
  <si>
    <t>DCE unicamp</t>
  </si>
  <si>
    <t>Setembro</t>
  </si>
  <si>
    <t>Rua Fernando Antônio Moreno, 150</t>
  </si>
  <si>
    <t>Av. Santa isabel 98 - Edificio luiz pattaro</t>
  </si>
  <si>
    <t>Matheus Cortez Bertioli</t>
  </si>
  <si>
    <t>R. Dr Ruberlei boareto da silva, 429 kitnet 05</t>
  </si>
  <si>
    <t>R. Julia leite de barros, 184</t>
  </si>
  <si>
    <t>R. alzira de aguiar aranha, 594</t>
  </si>
  <si>
    <t>Rua shigeo mori, 1887</t>
  </si>
  <si>
    <t>Mariana Xavier de Carvalho</t>
  </si>
  <si>
    <t>Rua doutor claudio dias, 141</t>
  </si>
  <si>
    <t>Rua dr ruy vicente de mello, 1318</t>
  </si>
  <si>
    <t>Juliana Oshima Franco</t>
  </si>
  <si>
    <t>Maria conceição de lima horta, 68</t>
  </si>
  <si>
    <t>Giovana Marques Trindade</t>
  </si>
  <si>
    <t>antonio augusto de almeida, 260</t>
  </si>
  <si>
    <t>Av. Santa Isabel, 98</t>
  </si>
  <si>
    <t>Matheus Bacchin Momesso</t>
  </si>
  <si>
    <t>Rua Tranquilo Prósperi, 353</t>
  </si>
  <si>
    <t>Rua doutor Antônio Augusto de Almeida, 1063</t>
  </si>
  <si>
    <t>Outubro</t>
  </si>
  <si>
    <t>Renan Pimentel</t>
  </si>
  <si>
    <t>Rua Aristides Lobo,210</t>
  </si>
  <si>
    <t>samara Monteiro de Andrade</t>
  </si>
  <si>
    <t>Rua Alzira de Aguiar Aranha, 472</t>
  </si>
  <si>
    <t>Luana Silva</t>
  </si>
  <si>
    <t>rua Pedro vieira sa silva,64,bloco 4 apto 54</t>
  </si>
  <si>
    <t>Cliente disse no feedback que plataforma precisa melhorar.</t>
  </si>
  <si>
    <t>Felipe Eltermann Braga</t>
  </si>
  <si>
    <t>Rua Germano Casellatto, 11</t>
  </si>
  <si>
    <t>Lourdes reclamou que fazia muito tempo que tinha ido nessa casa e que ela estava MUITO suja</t>
  </si>
  <si>
    <t>Marcou pelo aplicativo para o dia 18/06, mas por ter marcado no dia anterior muito tarde nem a Zilza nem o adm viram. Remarcamos então para dia 24, por fora do aplicativo, sem cancelar a outra faxina.</t>
  </si>
  <si>
    <t>Lourdes acha que esqueceu o óculos lá. Entramos em contato e o pessoal da república está procurando, mas não foi encontrado ainda</t>
  </si>
  <si>
    <t>Letícia de Andrade Nogueira</t>
  </si>
  <si>
    <t>Av Doutor Romeu Tortima, 770</t>
  </si>
  <si>
    <t>Frederico Resende</t>
  </si>
  <si>
    <t>Rua Eurico Vanderlei, 479</t>
  </si>
  <si>
    <t>Cliente novo.</t>
  </si>
  <si>
    <t>Foi marcado com a Zilza, mas por ter 2 casas grandes pra limpar de maneira seguida, pediu para repassar para a Lourdes. Ela reclamou da precificação novamente.</t>
  </si>
  <si>
    <t>Foi marcada a faxina para dia 08/07, no entanto, o endereço estava errado e a ZIlza voltou pra casa. Remarcamos para 11/07</t>
  </si>
  <si>
    <t>Novembro</t>
  </si>
  <si>
    <t>Jair Bortolluci Júnior</t>
  </si>
  <si>
    <t>Rua José Duarte, 181</t>
  </si>
  <si>
    <t>João marcou por fora</t>
  </si>
  <si>
    <t>Solange Correia da Silva</t>
  </si>
  <si>
    <t>Av. Padre Guilherme Ary, 76</t>
  </si>
  <si>
    <t>Não ocorreu por falta de confirmação. Vamos tentar remarcar.</t>
  </si>
  <si>
    <t>R. Roxo Moreira, 644</t>
  </si>
  <si>
    <t>Aplicativo</t>
  </si>
  <si>
    <t>Houve um problema no aplicativo que arquivou as faxinas da Zilza e permitiu que outro cliente marcasse. Ela foi no Ronaldo</t>
  </si>
  <si>
    <t>Faxina cancelada</t>
  </si>
  <si>
    <t>Houve um problema no aplicativo que arquivou as faxinas da Zilza, mas ela contatou esse cliente e a faxina ocorreu como previsto. Falou da importancia de ter o telefone do cliente.</t>
  </si>
  <si>
    <t>Shirley Santos Levanteze</t>
  </si>
  <si>
    <t>Av. Engenheiro Jorge Bierremba, 62</t>
  </si>
  <si>
    <t>Dezembro</t>
  </si>
  <si>
    <t>Juliana de Farias Mello e Lima</t>
  </si>
  <si>
    <t>Rua Teresa Zogbi Geraji Mokarzel, 47. Ap. 63</t>
  </si>
  <si>
    <t>Nova cliente. Correu tudo bem.</t>
  </si>
  <si>
    <t>rafael gherson figueire</t>
  </si>
  <si>
    <t>R. Engenheiro Humberto Soares Camargo</t>
  </si>
  <si>
    <t>Faxina fixa por fora.</t>
  </si>
  <si>
    <t>Silvia</t>
  </si>
  <si>
    <t>R. Albertina de Jesus Martins, 130</t>
  </si>
  <si>
    <t>Casa com 5 gatos e ratos; problemas com fezes de animais; muito suja; Zilza não conseguiu terminar
Feedback cliente: "Excelente faxina!"</t>
  </si>
  <si>
    <t>Gabriel Azevedo Moura</t>
  </si>
  <si>
    <t>R. Dr. Luciano Venere Decourt, 741</t>
  </si>
  <si>
    <t>R. Roxo Moreira. 1194</t>
  </si>
  <si>
    <t>João Gabriel Urel Alvar</t>
  </si>
  <si>
    <t>Rua Dr. Ruy vicente de mello, 1318</t>
  </si>
  <si>
    <t>Faxina cancelada.</t>
  </si>
  <si>
    <t>R. Alzira de Aguiar Aranha, 472</t>
  </si>
  <si>
    <t>O que melhorar foi respondido nas categorias "Limpeza" e "Plataforma": "Ultimamente a limpeza tem deixado um pouco a desejar (cantos meio sujos, pó perto dos móveis, banheiro não tão limpo), o app também."</t>
  </si>
  <si>
    <t>joao Gabriel dias colos</t>
  </si>
  <si>
    <t>Rua Catharina Signori Vicentin</t>
  </si>
  <si>
    <t>R. Alzira de Aguiar Aranha, 594</t>
  </si>
  <si>
    <t>WhatsApp</t>
  </si>
  <si>
    <t xml:space="preserve">Wesley comentou com outro membro da rede sobre a Lourdes ter demorado 11h para realizar toda a faxina, porém a causa seria muita conversa com clientes ou via celular. 
Além disso reclamaram sobre derrubar muitas coisas, uso de muito querosene.
Em geral gostaram da faxina. </t>
  </si>
  <si>
    <t>João Gabriel Dias Colos</t>
  </si>
  <si>
    <t>Rua Catharina Signori Vicentin, 667</t>
  </si>
  <si>
    <t xml:space="preserve">Não respondeu mensagem via WhatsApp. </t>
  </si>
  <si>
    <t>R. Teresa Zogbi Geraij Mokar, 47</t>
  </si>
  <si>
    <t xml:space="preserve">Daniel </t>
  </si>
  <si>
    <t xml:space="preserve">R. Pedro João Walter Vanucci, 616 </t>
  </si>
  <si>
    <t xml:space="preserve">Faxina cancelada. </t>
  </si>
  <si>
    <t xml:space="preserve">Silvia </t>
  </si>
  <si>
    <t>Facebook</t>
  </si>
  <si>
    <t xml:space="preserve">Agendado via Facebook </t>
  </si>
  <si>
    <t>Janeiro</t>
  </si>
  <si>
    <t>Silvia concordou em alterar o valor da faxina para R$170,00, depois da reclamação da Zilza sobre a última faxina.
Zilza recebeu elogios sobre sua eficiência e sobre lembrar como realizar a faxina depois de ter feito uma vez na casa. Cliente muito satisfeita!</t>
  </si>
  <si>
    <t>Totmés sempre da a nota 4,5 mas não coloca comentários sobre o que poderia melhorar.</t>
  </si>
  <si>
    <t>snPdwMPPs7b0cn60RdYBWieKWod2</t>
  </si>
  <si>
    <t>rua"R. Dr. Shigeo Mori"</t>
  </si>
  <si>
    <t>"1887"</t>
  </si>
  <si>
    <t>Quarta-feira, 23 de maio de 2018 às 08:00:41.888</t>
  </si>
  <si>
    <t>Clientes Pureco</t>
  </si>
  <si>
    <t xml:space="preserve">Rafael Kakitani </t>
  </si>
  <si>
    <t xml:space="preserve"> R. Dr. Ruy Vicente de Mello, 1318</t>
  </si>
  <si>
    <t>ID</t>
  </si>
  <si>
    <t>Nome</t>
  </si>
  <si>
    <t>Celular</t>
  </si>
  <si>
    <t>CPF</t>
  </si>
  <si>
    <t>E-mail</t>
  </si>
  <si>
    <t>Endereco</t>
  </si>
  <si>
    <t>Data da faxina</t>
  </si>
  <si>
    <t xml:space="preserve">Dia da semana </t>
  </si>
  <si>
    <t>Prestadora de servico</t>
  </si>
  <si>
    <t>Cliente novo!!
Rafael reclamou sobre a plataforma no feedback: "O aplicativo não me informou que havia resposta do chat"</t>
  </si>
  <si>
    <t>vZZV1OFDMph0qfKAkQXv9YdGxdH3</t>
  </si>
  <si>
    <t>Derick Schauerhuber Nunes</t>
  </si>
  <si>
    <t>derick.schauerhuber@gmail.com</t>
  </si>
  <si>
    <t>mMlgEptWDVRkJsbx3VPsLZwqshZ2</t>
  </si>
  <si>
    <t>R Roxo Moreira 1724</t>
  </si>
  <si>
    <t>Adriana Aparecida Muller</t>
  </si>
  <si>
    <t>muller.adriana01@gmail.com</t>
  </si>
  <si>
    <t>Adriana Brandino da silva</t>
  </si>
  <si>
    <t>dolly.brandino@hotmail.com</t>
  </si>
  <si>
    <t>Alessandra</t>
  </si>
  <si>
    <t>ale.s08@hotmail.com</t>
  </si>
  <si>
    <t>Allan Magalhães Viana</t>
  </si>
  <si>
    <t>allanmagalhaesviana@gmail.com</t>
  </si>
  <si>
    <t>Ana Augusta Odorissi Xavier</t>
  </si>
  <si>
    <t>anaaugustax@gmail.com</t>
  </si>
  <si>
    <t>Ana Carolina Gonzaga</t>
  </si>
  <si>
    <t>anacgonzaga@gmail.com</t>
  </si>
  <si>
    <t>Andrea Tatiana Diesel</t>
  </si>
  <si>
    <t>galegadiesel@hotmail.com</t>
  </si>
  <si>
    <t>Andressa Neves Marchesan</t>
  </si>
  <si>
    <t>amarchesan.enactus@gmail.com</t>
  </si>
  <si>
    <t>Antonio Lucas Goncalves Tomaz</t>
  </si>
  <si>
    <t>antoniolgtomaz@gmail.com</t>
  </si>
  <si>
    <t>Aparecida de Almeida de Freitas</t>
  </si>
  <si>
    <t>cidaalmeida.cuidadora@gmail.com</t>
  </si>
  <si>
    <t>Beatriz Zaparoli</t>
  </si>
  <si>
    <t>biazaparoli@gmail.com</t>
  </si>
  <si>
    <t>Benedita Rosa do Nascimento</t>
  </si>
  <si>
    <t>benerosacps@gmail.com</t>
  </si>
  <si>
    <t>Bruna Cristina Cordeiro</t>
  </si>
  <si>
    <t>bruna.cordeiro.7@gmail.com</t>
  </si>
  <si>
    <t>Bruna Malospirito Villens</t>
  </si>
  <si>
    <t>brunamalos@gmail.com</t>
  </si>
  <si>
    <t>Camila Fernandes Salles</t>
  </si>
  <si>
    <t>camilafernandessalles2172@gmail.com</t>
  </si>
  <si>
    <t>Camila Fonseca</t>
  </si>
  <si>
    <t>cfonseca.enactus@gmail.com</t>
  </si>
  <si>
    <t>Carol</t>
  </si>
  <si>
    <t>carolbeeko2@hotmail.com</t>
  </si>
  <si>
    <t>catia AP Quima</t>
  </si>
  <si>
    <t>catiaquima@gmail.com</t>
  </si>
  <si>
    <t>Celina Jesus dos santos</t>
  </si>
  <si>
    <t>ja_ckao@hotmail.com</t>
  </si>
  <si>
    <t>Celline Gabriele da Silva</t>
  </si>
  <si>
    <t>celline.gss@gmail.com</t>
  </si>
  <si>
    <t>claudio chaves</t>
  </si>
  <si>
    <t>claudio.chaves@gmail.com</t>
  </si>
  <si>
    <t>Cleidionice Santos</t>
  </si>
  <si>
    <t>ale-santos1017@hotmail.com</t>
  </si>
  <si>
    <t>Damiana Neres Benhosi</t>
  </si>
  <si>
    <t>davidneres0@gmail.com</t>
  </si>
  <si>
    <t>Daniel Lobato</t>
  </si>
  <si>
    <t>daniellobato0@gmail.com</t>
  </si>
  <si>
    <t>Daniela Cristina dos Santos</t>
  </si>
  <si>
    <t>da.ni.cb@hotmail.com</t>
  </si>
  <si>
    <t>Daniela Dantas Quintana</t>
  </si>
  <si>
    <t>danieladquintana@gmail.com</t>
  </si>
  <si>
    <t>Danilo Medeiros Galvão</t>
  </si>
  <si>
    <t>danilo-galvao1995@outlook.com</t>
  </si>
  <si>
    <t>deise</t>
  </si>
  <si>
    <t>deiseandrade024@gmail.com</t>
  </si>
  <si>
    <t>Diana Silva</t>
  </si>
  <si>
    <t>dianabrasilina2406@gmail.com</t>
  </si>
  <si>
    <t>Edilene Holanda De Sousa Silva</t>
  </si>
  <si>
    <t>edilene.holanda@yahoo.com.br</t>
  </si>
  <si>
    <t>Edna P. de Lima</t>
  </si>
  <si>
    <t>ednaplima1@gmail.com</t>
  </si>
  <si>
    <t>Eduardo Piovani Dias</t>
  </si>
  <si>
    <t>epiovani@gmail.com</t>
  </si>
  <si>
    <t>Eduardo Rodrigues Quesada</t>
  </si>
  <si>
    <t>edu_r_quesada@hotmail.com</t>
  </si>
  <si>
    <t>Eduardo Terra</t>
  </si>
  <si>
    <t>ejbterra@gmail.com</t>
  </si>
  <si>
    <t>eloisefernandes@gmail.com</t>
  </si>
  <si>
    <t>Everton Oliveira de Melo</t>
  </si>
  <si>
    <t>eoliveirademelo@gmail.com</t>
  </si>
  <si>
    <t>Felipe Colla Pinheiro</t>
  </si>
  <si>
    <t>(11)99630-8817</t>
  </si>
  <si>
    <t>fecopi@hotmail.com</t>
  </si>
  <si>
    <t>Felipe Gripe Belai</t>
  </si>
  <si>
    <t>felipe.belai@hotmail.com</t>
  </si>
  <si>
    <t>fernanda alves de souza</t>
  </si>
  <si>
    <t>favesdesouza@yahoo.com.br</t>
  </si>
  <si>
    <t>Fernanda Gouveia Ferreira</t>
  </si>
  <si>
    <t>fferreira.enactus@gmail.com</t>
  </si>
  <si>
    <t>Fernanda Ripoli Martins</t>
  </si>
  <si>
    <t>fernanda.ripoli30@gmail.com</t>
  </si>
  <si>
    <t>Fernando</t>
  </si>
  <si>
    <t>fernando@jsfernando.com.br</t>
  </si>
  <si>
    <t>Gabriel Alves Tabchoury</t>
  </si>
  <si>
    <t>g.tabchoury@gmail.com</t>
  </si>
  <si>
    <t>Gabriela Marques</t>
  </si>
  <si>
    <t>gabi.ant.marques@gmail.com</t>
  </si>
  <si>
    <t>Geraldo Magela de Almeida Cançado</t>
  </si>
  <si>
    <t>gcancado@gmail.com</t>
  </si>
  <si>
    <t>Gilda Lima Silva Rodrigues</t>
  </si>
  <si>
    <t>gildalima4000@gmail.com</t>
  </si>
  <si>
    <t>Giovane Oliveira de Carvalho</t>
  </si>
  <si>
    <t>degio2009@hotmail.com</t>
  </si>
  <si>
    <t>Giovanna Capeleti de Freitas</t>
  </si>
  <si>
    <t>gicapfreitas@gmail.com</t>
  </si>
  <si>
    <t>Guilherme Chartouni Rodrigues</t>
  </si>
  <si>
    <t>gchartounir@gmail.com</t>
  </si>
  <si>
    <t>Guilherme de Abreu Polizel</t>
  </si>
  <si>
    <t>guipol123@gmail.com</t>
  </si>
  <si>
    <t xml:space="preserve">Dar R$20,00 para Zilza. Problema de comunicação: desconto na próxima faxina. </t>
  </si>
  <si>
    <t>Gustavo Fernandes</t>
  </si>
  <si>
    <t>emgustavof@gmail.com</t>
  </si>
  <si>
    <t>Gustavo Ishimoto Evangelista Martins</t>
  </si>
  <si>
    <t>gu_ishimoto@hotmail.com</t>
  </si>
  <si>
    <t>guperbone@yahoo.com.br</t>
  </si>
  <si>
    <t>Helder Lima de Moura</t>
  </si>
  <si>
    <t>heldermoura08@gmail.com</t>
  </si>
  <si>
    <t>Henrique D Angeles</t>
  </si>
  <si>
    <t>henriquedangeles@yahoo.com.br</t>
  </si>
  <si>
    <t>henrique oblack</t>
  </si>
  <si>
    <t>henriqueoblack@gmail.com</t>
  </si>
  <si>
    <t>Feedback cliente: "Limpou de maneira muito superficial, e alguns cômodos nem limpou nada, não é a primeira vez que isso acontece. Não limpou um dos quartos e jogou umas marmitas fora, que não eram para ter jogado"</t>
  </si>
  <si>
    <t>Humberto A. Jr.</t>
  </si>
  <si>
    <t>humbertoajr@hotmail.com</t>
  </si>
  <si>
    <t>irani moreira dos santos</t>
  </si>
  <si>
    <t>fashion.irani@gmail.com</t>
  </si>
  <si>
    <t>Irineu Santos Bergamo</t>
  </si>
  <si>
    <t>iri.bergamo@hotmail.com</t>
  </si>
  <si>
    <t>Isabel Maria Messias</t>
  </si>
  <si>
    <t>contatoisabelmessias@hotmail.com</t>
  </si>
  <si>
    <t>Janaina Messias</t>
  </si>
  <si>
    <t>messias.janaina@bol.com.br</t>
  </si>
  <si>
    <t>Janina Tiemi Enomoto</t>
  </si>
  <si>
    <t>tiemijanina@gmail.com</t>
  </si>
  <si>
    <t>João Gabriel Urel Alvarez</t>
  </si>
  <si>
    <t>Zilza reclamou sobre o valor da faxina estar baixo, decidimos que nessa faxina iremos dar R$20,00 para complementar o valor. Na próxima faxina esse valor será acrescentado no do cliente.</t>
  </si>
  <si>
    <t>jalvarez.enactus@gmail.com</t>
  </si>
  <si>
    <t>Joe</t>
  </si>
  <si>
    <t>joseribeiro1017@gmail.com</t>
  </si>
  <si>
    <t>José Camilo Carlos Junior</t>
  </si>
  <si>
    <t>juuninhorezende@hotmail.com</t>
  </si>
  <si>
    <t>Júlia Constantino Camilli</t>
  </si>
  <si>
    <t>julicamilli@yahoo.com.br</t>
  </si>
  <si>
    <t>Júlia do Valle Ruibal</t>
  </si>
  <si>
    <t>jruibal96@gmail.com</t>
  </si>
  <si>
    <t>R. Doutor Luciano Venere Decourt, 403</t>
  </si>
  <si>
    <t>Novo endereço.</t>
  </si>
  <si>
    <t>Júlia Scappini</t>
  </si>
  <si>
    <t>julias_machado@hotmail.com</t>
  </si>
  <si>
    <t>Júlia Tulio Gomes</t>
  </si>
  <si>
    <t>julia_tulio@hotmail.com</t>
  </si>
  <si>
    <t>karinmmonteiro@gmail.com</t>
  </si>
  <si>
    <t>Karina Kavai</t>
  </si>
  <si>
    <t>karinastahlkavai@gmail.com</t>
  </si>
  <si>
    <t>Karl Andre Vieira</t>
  </si>
  <si>
    <t>andrevieira4@hotmail.com</t>
  </si>
  <si>
    <t>Karla Holzmeister Simon</t>
  </si>
  <si>
    <t>karla_simon@hotmail.com</t>
  </si>
  <si>
    <t>Katia Regina Da Silva</t>
  </si>
  <si>
    <t>katia.regina1974@hotmail.com</t>
  </si>
  <si>
    <t>Kauan Mitsuharu Takeda</t>
  </si>
  <si>
    <t>kauantakeda@hotmail.com</t>
  </si>
  <si>
    <t>kelen Natalino</t>
  </si>
  <si>
    <t>kelennatalino@gmail.com</t>
  </si>
  <si>
    <t>Laís Zago Nogueira</t>
  </si>
  <si>
    <t>laiszn@hotmail.com</t>
  </si>
  <si>
    <t>Larissa Fernandes Catão</t>
  </si>
  <si>
    <t>larissafcatao@gmail.com</t>
  </si>
  <si>
    <t>R. José Duarte, 181</t>
  </si>
  <si>
    <t>Larissa Medeiros de Andrade</t>
  </si>
  <si>
    <t>medeiros.andrade.larissa@gmail.com</t>
  </si>
  <si>
    <t>Larissa Toome</t>
  </si>
  <si>
    <t>larissa.toome@gmail.com</t>
  </si>
  <si>
    <t>Laura</t>
  </si>
  <si>
    <t>laura.cyriaco@gmail.com</t>
  </si>
  <si>
    <t>luana Felix da Silve</t>
  </si>
  <si>
    <t>felixlua06@gmail.com</t>
  </si>
  <si>
    <t>Lucas Basaglia Dalpino</t>
  </si>
  <si>
    <t>lucas_dalpino@hotmail.com</t>
  </si>
  <si>
    <t>Lucas de Aquino Marques Luix</t>
  </si>
  <si>
    <t>l.marquesluiz@gmail.com</t>
  </si>
  <si>
    <t>Lucas Katayama</t>
  </si>
  <si>
    <t>lucaskatayama@gmail.com</t>
  </si>
  <si>
    <t>Lea Thomaz Villas Boas</t>
  </si>
  <si>
    <t>R. Doutor Antonio Augusto de Almeida, 1077</t>
  </si>
  <si>
    <t>Lucas Marçola</t>
  </si>
  <si>
    <t>lucasmarcola@gmail.com</t>
  </si>
  <si>
    <t>Lucas Moraes Mascarenhas</t>
  </si>
  <si>
    <t>19 997579031</t>
  </si>
  <si>
    <t>lucas2m94@gmail.com</t>
  </si>
  <si>
    <t>Cliente nova!!</t>
  </si>
  <si>
    <t>lucelia de andrade aeida</t>
  </si>
  <si>
    <t>luceliajdi@gmail.com</t>
  </si>
  <si>
    <t>Luciana Martins de Gouvea Brito</t>
  </si>
  <si>
    <t>lumrgouvea@gmail.com</t>
  </si>
  <si>
    <t>Luis Foiadelli</t>
  </si>
  <si>
    <t>luis_foiadelli2@hotmail.com</t>
  </si>
  <si>
    <t>Luiz Felipe Ferraz</t>
  </si>
  <si>
    <t>luizfelipeferraz1@gmail.com</t>
  </si>
  <si>
    <t>marcela almeida</t>
  </si>
  <si>
    <t>marcelaalmeidamachado@gmail.com</t>
  </si>
  <si>
    <t>Maria angelica vitor candido</t>
  </si>
  <si>
    <t>angelmixvc@hotmail.com</t>
  </si>
  <si>
    <t>maria solange gatti</t>
  </si>
  <si>
    <t>sgsolangegatti@gmail.com</t>
  </si>
  <si>
    <t>maria Sônia biscalchim</t>
  </si>
  <si>
    <t>antonioluciobiscalchim@outlook.com</t>
  </si>
  <si>
    <t>maria vilani Ramos Nonato</t>
  </si>
  <si>
    <t>mariavilani616@gmail.com</t>
  </si>
  <si>
    <t>Mariana Casado</t>
  </si>
  <si>
    <t>mcasado.enactus@gmail.com</t>
  </si>
  <si>
    <t>Mariana Higashi Sakamoto</t>
  </si>
  <si>
    <t>msakamoto.enactus@gmail.com</t>
  </si>
  <si>
    <t>Faxina cancelada: falta de água na casa.</t>
  </si>
  <si>
    <t>Mariana Tararam</t>
  </si>
  <si>
    <t>marianatararamj@gmail.com</t>
  </si>
  <si>
    <t>marineis Brito barros</t>
  </si>
  <si>
    <t>ricardobarrosazul@Gmail.com</t>
  </si>
  <si>
    <t>Mathias Nehmi Nagy</t>
  </si>
  <si>
    <t>mathias.nehmi@gmail.com</t>
  </si>
  <si>
    <t>mell silva</t>
  </si>
  <si>
    <t>Faxina cancelada: Zilza indisponível</t>
  </si>
  <si>
    <t>merciapat@bol.com.br</t>
  </si>
  <si>
    <t>Melvin Sant'Ana</t>
  </si>
  <si>
    <t>melvin.santana@yahoo.com.br</t>
  </si>
  <si>
    <t>Milene Barbosa Gomes</t>
  </si>
  <si>
    <t>milenebg@gmail.com</t>
  </si>
  <si>
    <t>Natalia Cruz</t>
  </si>
  <si>
    <t>cruznataliasantos@gmail.com</t>
  </si>
  <si>
    <t>Natália Reis</t>
  </si>
  <si>
    <t>nataaliiareis@gmail.com</t>
  </si>
  <si>
    <t>Natália Soares Gonzalez</t>
  </si>
  <si>
    <t>ngonzalez.enactus@gmail.com</t>
  </si>
  <si>
    <t>Nathalia dos Santos Ferreira</t>
  </si>
  <si>
    <t>nathysantos213@gmail.com</t>
  </si>
  <si>
    <t>Patrícia</t>
  </si>
  <si>
    <t>patriciapinheiro758@gmail.com</t>
  </si>
  <si>
    <t>Paulo Ricchini Villalobos</t>
  </si>
  <si>
    <t>(19)995140070</t>
  </si>
  <si>
    <t>paulo_villalobos@yahoo.com.br</t>
  </si>
  <si>
    <t>Priscila Zanardo Polli Marques Barcelos</t>
  </si>
  <si>
    <t>priscila.barcelos.pb@gmail.com</t>
  </si>
  <si>
    <t>grisotto@hotmail.com</t>
  </si>
  <si>
    <t>Rafael Andrade Ribeiro</t>
  </si>
  <si>
    <t>rafael.aribeiro@gmail.com</t>
  </si>
  <si>
    <t>Rafael Guedes Postal</t>
  </si>
  <si>
    <t>rafaguedes89@hotmail.com</t>
  </si>
  <si>
    <t>Raphael Moreira Zinsly</t>
  </si>
  <si>
    <t>rajntmail@gmail.com</t>
  </si>
  <si>
    <t>Raphael Petena</t>
  </si>
  <si>
    <t>raphateixeira.petena@gmail.com</t>
  </si>
  <si>
    <t>Raphael Pontes</t>
  </si>
  <si>
    <t>raphaellpontess@gmail.com</t>
  </si>
  <si>
    <t>Regina Célia da Conceição</t>
  </si>
  <si>
    <t>regina.con@hotmail.com</t>
  </si>
  <si>
    <t>Renato Cantatore</t>
  </si>
  <si>
    <t>recant22@gmail.com</t>
  </si>
  <si>
    <t>Renê Grottoli Siqueira</t>
  </si>
  <si>
    <t>renegrottoli@gmail.com</t>
  </si>
  <si>
    <t>Rodrigo Alves Viana da Silva</t>
  </si>
  <si>
    <t>digoviana@gmail.com</t>
  </si>
  <si>
    <t>Rodrigo Giovanini de Lima</t>
  </si>
  <si>
    <t>arcgiovanini@gmail.com</t>
  </si>
  <si>
    <t>Marco Tulio Valle Parrode Palma</t>
  </si>
  <si>
    <t>rndyeung@yahoo.com.br</t>
  </si>
  <si>
    <t>Rosana Lopes Pereira</t>
  </si>
  <si>
    <t>rosanapereira59@hotmail.com</t>
  </si>
  <si>
    <t>rosana Martins</t>
  </si>
  <si>
    <t>rosana.martins.moreira1234@gmail.com</t>
  </si>
  <si>
    <t>Rosângela</t>
  </si>
  <si>
    <t>rosangelapellisson@gmail.com</t>
  </si>
  <si>
    <t>Samira de Oliveira Santin</t>
  </si>
  <si>
    <t>samirasantin@yahoo.com.br</t>
  </si>
  <si>
    <t>Silvia Regina de Toledo Valentini</t>
  </si>
  <si>
    <t>srtvalentini@gmail.com</t>
  </si>
  <si>
    <t>simone</t>
  </si>
  <si>
    <t>rsfranco20@gmail.com</t>
  </si>
  <si>
    <t>Talita De Almeida Costa</t>
  </si>
  <si>
    <t>talitinhapa@gmail.com</t>
  </si>
  <si>
    <t>Tayna Zanete Garcia</t>
  </si>
  <si>
    <t>tayna.garcia@hotmail.com</t>
  </si>
  <si>
    <t>Thaís Braga Baker</t>
  </si>
  <si>
    <t>taizbaker@hotmail.com</t>
  </si>
  <si>
    <t>Thalita Sordi</t>
  </si>
  <si>
    <t>thalifo@gmail.com</t>
  </si>
  <si>
    <t>Thiago Mendes Cardoso</t>
  </si>
  <si>
    <t>thi0668@gmail.com</t>
  </si>
  <si>
    <t>Vinicius Dantas</t>
  </si>
  <si>
    <t>vinidantas98@gmail.com</t>
  </si>
  <si>
    <t>Vinícius de Oliveira Civali</t>
  </si>
  <si>
    <t>viniciuscivali@gmail.com</t>
  </si>
  <si>
    <t>Vitor Lopes Dos Santos</t>
  </si>
  <si>
    <t>vitor_lopes_santos@hotmail.com</t>
  </si>
  <si>
    <t>vivian Carolina Francisco Augusto</t>
  </si>
  <si>
    <t>viviancarolina_2015@hotmail.com</t>
  </si>
  <si>
    <t>yohana carol messias de lima</t>
  </si>
  <si>
    <t>yohanalimalima17@gmail.com</t>
  </si>
  <si>
    <t>Yuji Samuel Sugahara</t>
  </si>
  <si>
    <t>Fevereiro</t>
  </si>
  <si>
    <t>yuji148258@gmail.com</t>
  </si>
  <si>
    <t>Faxina no nome da Zilza via app. Como houve uma confusão no gerenciamento, a Lourdes não foi avisada. Faxina remarcada para o dia 01/10/2019</t>
  </si>
  <si>
    <t>R$150,00</t>
  </si>
  <si>
    <t>R$80,00</t>
  </si>
  <si>
    <t>Rua José Pugliesi Filho, 240</t>
  </si>
  <si>
    <t>Ledinha</t>
  </si>
  <si>
    <t>R$170,00</t>
  </si>
  <si>
    <t>2,5 ~ 3,0</t>
  </si>
  <si>
    <t>Feedback: "A Ledinha é super legal, mas acabou que não limpou tão bem quanto a Lourdes, não tirou os móveis do lugar pra limpar, nem limpou embaixo dos armários e também as superfícies da cozinha. Eu daria uma nota 2.5 a 3.0, mas sei que o serviço aqui é complicado (casa grande)"</t>
  </si>
  <si>
    <t>Foi remarcada para quinta-feira, pois Zilza esqueceu de tirar disponibilidade no app</t>
  </si>
  <si>
    <t>Deram menos dinheiro</t>
  </si>
  <si>
    <t>Remarcada com a Zilza para a próxima terça-feira</t>
  </si>
  <si>
    <t>Isabela (DCE)</t>
  </si>
  <si>
    <t>DCE Unicamp</t>
  </si>
  <si>
    <t>R$130,00</t>
  </si>
  <si>
    <t>Rua Dr. Ruy Vicente de Mello, 1318, Casa 2</t>
  </si>
  <si>
    <t>R$ 170,00</t>
  </si>
  <si>
    <t>R$ 150,00</t>
  </si>
  <si>
    <t>Prof Duíliu Ramos, 111</t>
  </si>
  <si>
    <t>Faxina fixa</t>
  </si>
  <si>
    <t>R$ 130,00</t>
  </si>
  <si>
    <t>R$ 80,00</t>
  </si>
  <si>
    <t>Najara C Bittencourt</t>
  </si>
  <si>
    <t>rua esterina pereira lopes, 413</t>
  </si>
  <si>
    <t>Flávia Leme dos Santos</t>
  </si>
  <si>
    <t>rua Maria Bicego, 212</t>
  </si>
  <si>
    <t>Gustavo Campos</t>
  </si>
  <si>
    <t>Rua Condessa do Pinhal, 467</t>
  </si>
  <si>
    <t>Março</t>
  </si>
  <si>
    <t>/</t>
  </si>
  <si>
    <t>LISTA DE CLIENTES - 1S2018</t>
  </si>
  <si>
    <t>n.</t>
  </si>
  <si>
    <t xml:space="preserve">ID </t>
  </si>
  <si>
    <t>Fone</t>
  </si>
  <si>
    <t>Email</t>
  </si>
  <si>
    <t>Numero</t>
  </si>
  <si>
    <t>Timestamp</t>
  </si>
  <si>
    <t>Num Quartos</t>
  </si>
  <si>
    <t>Num Banheiros</t>
  </si>
  <si>
    <t>Faxineira</t>
  </si>
  <si>
    <t>Guilherme Vinco dos Santos</t>
  </si>
  <si>
    <t>gvinco@live.com</t>
  </si>
  <si>
    <t>R. Dr. Shigeo Mori</t>
  </si>
  <si>
    <t>pHvMBbzAyCgjuo4MRdKxO6qmh252</t>
  </si>
  <si>
    <t>Rua Jerônimo pattaro</t>
  </si>
  <si>
    <t>Sábado, 12 de maio de 2018 às 09:30</t>
  </si>
  <si>
    <t>R. Roxo Moreira</t>
  </si>
  <si>
    <t>Sexta-feira, 18 de maio de 2018 às 08:30</t>
  </si>
  <si>
    <t>VZeJj2CXyWdpByFLTAtESIEUZDq2</t>
  </si>
  <si>
    <t>R. Alberto de Salvo</t>
  </si>
  <si>
    <t>Sexta-feira, 18 de maio de 2018 às 13:30</t>
  </si>
  <si>
    <t>NIJQyy2cGpQo3f8w8FOKlPezY6b2</t>
  </si>
  <si>
    <t>R. Cecílio Feltrim</t>
  </si>
  <si>
    <t>Segunda-feira, 11 de junho de 2018 às 12:30</t>
  </si>
  <si>
    <t>LhqrxDFn5LNUSvKcJbNMEOhxviE2</t>
  </si>
  <si>
    <t>Laís Conte Zanardo</t>
  </si>
  <si>
    <t>laisczanardo@gmail.com</t>
  </si>
  <si>
    <t xml:space="preserve">Rua José Cantusio </t>
  </si>
  <si>
    <t>Terça-feira, 8 de maio de 2018 às 08:00</t>
  </si>
  <si>
    <t>L6toIbrPwsT97ndES3zMK0U51aM2</t>
  </si>
  <si>
    <t>Conrado Lourenço</t>
  </si>
  <si>
    <t>conrado.unicamp@gmail.com</t>
  </si>
  <si>
    <t>Av Santa Isabel</t>
  </si>
  <si>
    <t>Sábado, 26 de maio de 2018 às 14:00</t>
  </si>
  <si>
    <t>JAmdQGtEQXXREBmL5gH8YvizGaA3</t>
  </si>
  <si>
    <t>Rua Plínio Aveniente</t>
  </si>
  <si>
    <t>8, apto 215</t>
  </si>
  <si>
    <t>Quinta-feira, 17 de maio de 2018 às 11:30</t>
  </si>
  <si>
    <t>HGHuFekW0bVusrXke5LK9QymsR73</t>
  </si>
  <si>
    <t>Thiago Bononi Gallinucci</t>
  </si>
  <si>
    <t>tbgallinucci@gmail.com</t>
  </si>
  <si>
    <t>Quarta-feira, 30 de maio de 2018 às 09:00</t>
  </si>
  <si>
    <t>Quarta-feira, 13 de junho de 2018 às 09:00</t>
  </si>
  <si>
    <t>andersondduarte@gmail.com</t>
  </si>
  <si>
    <t>W4teNMztDZhiW7Qp9LpPrPLwyKO2</t>
  </si>
  <si>
    <t>Sophia Clari Csatlos</t>
  </si>
  <si>
    <t>sophiacsatlos@gmail.com</t>
  </si>
  <si>
    <t>R. Dr. Luciano Venere Decourt</t>
  </si>
  <si>
    <t>Cancelou</t>
  </si>
  <si>
    <t>ROTINA DO ADMINISTRADOR</t>
  </si>
  <si>
    <t>Atividade</t>
  </si>
  <si>
    <t>Plataforma</t>
  </si>
  <si>
    <t>Quando</t>
  </si>
  <si>
    <t>Conferir novas faxinas, clicar em cada faxineira: faxineira&gt; faxinas&gt;agendados</t>
  </si>
  <si>
    <t>Pureco Admin</t>
  </si>
  <si>
    <t>2 x por dia</t>
  </si>
  <si>
    <t>Mandar mensagem no chat: "Obrigada por agendar uma faxina, qualquer duvida estou a disposicao"</t>
  </si>
  <si>
    <t>Pureco Faxineira</t>
  </si>
  <si>
    <t>Cada nova faxina</t>
  </si>
  <si>
    <t xml:space="preserve">Stalkear o cliente para ver se tem perfil de cliente </t>
  </si>
  <si>
    <t>Se em duvida se é realmente um cliente, investigar no chat</t>
  </si>
  <si>
    <t>Cada faxina suspeita</t>
  </si>
  <si>
    <t>Se cliente suspeito não responde pelo chat, pegar numero de cliente na firebase</t>
  </si>
  <si>
    <t>Firebase</t>
  </si>
  <si>
    <t>Entrar em contato com cliente caso 5 se aplicar</t>
  </si>
  <si>
    <t>Whatsapp</t>
  </si>
  <si>
    <t>Caso o cliente não responda nada no chat, pegar email dele na firebase</t>
  </si>
  <si>
    <t>Um dia antes da faxina</t>
  </si>
  <si>
    <t>Um dia antes da faxina enviar email lembrando o cliente, caso ele não tenha dito nada no chat</t>
  </si>
  <si>
    <t>Gmail</t>
  </si>
  <si>
    <t>Checar  e responder SAC</t>
  </si>
  <si>
    <t>1 x dia</t>
  </si>
  <si>
    <t>Setar a proxima semana de cada faxineira (2 semanas posteriores devem sempre estar setadas)</t>
  </si>
  <si>
    <t>1x semana</t>
  </si>
  <si>
    <t>TUTORIAL: BUSCA NA FIREBASE</t>
  </si>
  <si>
    <t>1. LOGAR NA FIREBASE COM DADOS DO PURECO LIMPEZA &gt; CLICAR EM PURECO</t>
  </si>
  <si>
    <t xml:space="preserve">2. CLICAR EM AUTHENTICATION E ORDENAR POR "CONECTADO". </t>
  </si>
  <si>
    <t>3. DEDUZIR PELO NOME DO EMAIL O USUARIO PROCURADO E COPIAR O ID CLICANDO NO ICONE</t>
  </si>
  <si>
    <t>4. CLICAR NA DATABASE &gt; CLICAR EM CLOUD FIRESTORE</t>
  </si>
  <si>
    <t>5. CLICAR EM CLIENTES &gt; O ID ESTARA ORDENADO ALFABETICAMENTE, PROCURAR O ID COPIADO</t>
  </si>
  <si>
    <t>Id Firebase</t>
  </si>
  <si>
    <t>Usuaria</t>
  </si>
  <si>
    <t xml:space="preserve">Contas </t>
  </si>
  <si>
    <t>Senhas</t>
  </si>
  <si>
    <t>Disponibilidade Usual</t>
  </si>
  <si>
    <t>Pureco</t>
  </si>
  <si>
    <t>pureco.aplicativo@gmail.com</t>
  </si>
  <si>
    <t>limpeza*pureco</t>
  </si>
  <si>
    <t xml:space="preserve">1Y4BUnrtKQWwe1wy9Agi7AGR7kK2 </t>
  </si>
  <si>
    <t>Maria José</t>
  </si>
  <si>
    <t>mariajoseguedi@gmail.com</t>
  </si>
  <si>
    <t>Segunda a quinta ate 14h30</t>
  </si>
  <si>
    <t>R Gustavo Stuart 247</t>
  </si>
  <si>
    <t>TK494QcFbUUZWab7XZzQtRWF5Vl2</t>
  </si>
  <si>
    <t>Adalgisa</t>
  </si>
  <si>
    <t>rochaadalgisa@gmail.com</t>
  </si>
  <si>
    <t>Todos os dias, exceto sexta</t>
  </si>
  <si>
    <t>R áurea eliza Pereira valadão, N 132 (antiga 31), Vila esperança</t>
  </si>
  <si>
    <t>F7voOgDWsCTpJzmBKF2vCfTDLIc2</t>
  </si>
  <si>
    <t>Maria de Lourdes</t>
  </si>
  <si>
    <t>mariadelourdesdasilva905@gmail.com</t>
  </si>
  <si>
    <t>Terça, Quarta, Quinta e Sexta  e domingo</t>
  </si>
  <si>
    <t>Rua Caminho Dois, 387</t>
  </si>
  <si>
    <t>Maria Vilanir</t>
  </si>
  <si>
    <t>vilanir08@gmail.com</t>
  </si>
  <si>
    <t>Faxina fixa na sexta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</si>
</sst>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R$ -416]#,##0.00"/>
    <numFmt numFmtId="165" formatCode="dd/MM/yyyy"/>
    <numFmt numFmtId="166" formatCode="dd/mm/yyyy"/>
    <numFmt numFmtId="167" formatCode="d&quot;/&quot;m&quot; (&quot;ddd&quot;)&quot;"/>
    <numFmt numFmtId="168" formatCode="hh:mm"/>
  </numFmts>
  <fonts count="26">
    <font>
      <sz val="10.0"/>
      <color rgb="FF000000"/>
      <name val="Arial"/>
    </font>
    <font>
      <b/>
      <sz val="24.0"/>
      <color rgb="FFF1C232"/>
      <name val="Source Sans Pro"/>
    </font>
    <font/>
    <font>
      <b/>
      <sz val="11.0"/>
      <color rgb="FFFFC222"/>
      <name val="Source Sans Pro"/>
    </font>
    <font>
      <b/>
      <sz val="24.0"/>
      <color rgb="FFFFC222"/>
      <name val="Source Sans Pro"/>
    </font>
    <font>
      <name val="Source Sans Pro"/>
    </font>
    <font>
      <color rgb="FF000000"/>
      <name val="Source Sans Pro"/>
    </font>
    <font>
      <name val="Arial"/>
    </font>
    <font>
      <b/>
      <sz val="18.0"/>
      <color rgb="FFFFC222"/>
      <name val="Source Sans Pro"/>
    </font>
    <font>
      <b/>
      <color rgb="FFFFC222"/>
      <name val="Source Sans Pro"/>
    </font>
    <font>
      <b/>
      <sz val="12.0"/>
      <color rgb="FF000E38"/>
      <name val="Source Sans Pro"/>
    </font>
    <font>
      <b/>
      <color rgb="FF000000"/>
      <name val="Source Sans Pro"/>
    </font>
    <font>
      <b/>
      <sz val="12.0"/>
      <color rgb="FFFFC222"/>
      <name val="Source Sans Pro"/>
    </font>
    <font>
      <color rgb="FF000000"/>
      <name val="Sans-serif"/>
    </font>
    <font>
      <sz val="11.0"/>
      <color rgb="FF000000"/>
      <name val="Source Sans Pro"/>
    </font>
    <font>
      <name val="Sans-serif"/>
    </font>
    <font>
      <b/>
      <name val="Source Sans Pro"/>
    </font>
    <font>
      <name val="Roboto"/>
    </font>
    <font>
      <sz val="11.0"/>
      <color rgb="FF000000"/>
      <name val="Arial"/>
    </font>
    <font>
      <sz val="11.0"/>
      <color rgb="FF000000"/>
      <name val="Roboto"/>
    </font>
    <font>
      <b/>
      <sz val="18.0"/>
      <color rgb="FFFFFFFF"/>
      <name val="Source Sans Pro"/>
    </font>
    <font>
      <b/>
      <sz val="12.0"/>
      <color rgb="FFF3F3F3"/>
      <name val="Source Sans Pro"/>
    </font>
    <font>
      <sz val="12.0"/>
      <name val="Source Sans Pro"/>
    </font>
    <font>
      <sz val="14.0"/>
      <name val="Source Sans Pro"/>
    </font>
    <font>
      <b/>
      <sz val="14.0"/>
      <color rgb="FFFFFFFF"/>
      <name val="Source Sans Pro"/>
    </font>
    <font>
      <sz val="14.0"/>
    </font>
  </fonts>
  <fills count="12">
    <fill>
      <patternFill patternType="none"/>
    </fill>
    <fill>
      <patternFill patternType="lightGray"/>
    </fill>
    <fill>
      <patternFill patternType="solid">
        <fgColor rgb="FF000E38"/>
        <bgColor rgb="FF000E38"/>
      </patternFill>
    </fill>
    <fill>
      <patternFill patternType="solid">
        <fgColor rgb="FF0C343D"/>
        <bgColor rgb="FF0C343D"/>
      </patternFill>
    </fill>
    <fill>
      <patternFill patternType="solid">
        <fgColor rgb="FFFFC222"/>
        <bgColor rgb="FFFFC222"/>
      </patternFill>
    </fill>
    <fill>
      <patternFill patternType="solid">
        <fgColor rgb="FFFFFFFF"/>
        <bgColor rgb="FFFFFFFF"/>
      </patternFill>
    </fill>
    <fill>
      <patternFill patternType="solid">
        <fgColor rgb="FFFF0000"/>
        <bgColor rgb="FFFF0000"/>
      </patternFill>
    </fill>
    <fill>
      <patternFill patternType="solid">
        <fgColor rgb="FFD9D9D9"/>
        <bgColor rgb="FFD9D9D9"/>
      </patternFill>
    </fill>
    <fill>
      <patternFill patternType="solid">
        <fgColor rgb="FFB7E1CD"/>
        <bgColor rgb="FFB7E1CD"/>
      </patternFill>
    </fill>
    <fill>
      <patternFill patternType="solid">
        <fgColor rgb="FFFF9900"/>
        <bgColor rgb="FFFF9900"/>
      </patternFill>
    </fill>
    <fill>
      <patternFill patternType="solid">
        <fgColor rgb="FF00FF00"/>
        <bgColor rgb="FF00FF00"/>
      </patternFill>
    </fill>
    <fill>
      <patternFill patternType="solid">
        <fgColor rgb="FFF3F3F3"/>
        <bgColor rgb="FFF3F3F3"/>
      </patternFill>
    </fill>
  </fills>
  <borders count="23">
    <border/>
    <border>
      <left style="thick">
        <color rgb="FFFFFFFF"/>
      </left>
      <top style="thick">
        <color rgb="FFFFFFFF"/>
      </top>
      <bottom style="thick">
        <color rgb="FFFFFFFF"/>
      </bottom>
    </border>
    <border>
      <top style="thick">
        <color rgb="FFFFFFFF"/>
      </top>
      <bottom style="thick">
        <color rgb="FFFFFFFF"/>
      </bottom>
    </border>
    <border>
      <left style="thick">
        <color rgb="FFFFFFFF"/>
      </left>
      <right style="thick">
        <color rgb="FFFFFFFF"/>
      </right>
      <top style="thick">
        <color rgb="FFFFFFFF"/>
      </top>
      <bottom style="thick">
        <color rgb="FFFFFFFF"/>
      </bottom>
    </border>
    <border>
      <left style="thick">
        <color rgb="FFFFFFFF"/>
      </left>
      <top style="thick">
        <color rgb="FFFFFFFF"/>
      </top>
    </border>
    <border>
      <right style="thick">
        <color rgb="FFFFFFFF"/>
      </right>
      <bottom style="thick">
        <color rgb="FFFFFFFF"/>
      </bottom>
    </border>
    <border>
      <top style="thick">
        <color rgb="FFFFFFFF"/>
      </top>
    </border>
    <border>
      <right style="thick">
        <color rgb="FFFFFFFF"/>
      </right>
      <top style="thick">
        <color rgb="FFFFFFFF"/>
      </top>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ck">
        <color rgb="FFFFFFFF"/>
      </right>
      <top style="thick">
        <color rgb="FFFFFFFF"/>
      </top>
      <bottom style="thick">
        <color rgb="FFFFFFFF"/>
      </bottom>
    </border>
    <border>
      <left style="thick">
        <color rgb="FFFFFFFF"/>
      </left>
    </border>
    <border>
      <right style="thick">
        <color rgb="FFFFFFFF"/>
      </right>
    </border>
    <border>
      <left style="thick">
        <color rgb="FFFFFFFF"/>
      </left>
      <bottom style="thick">
        <color rgb="FFFFFFFF"/>
      </bottom>
    </border>
    <border>
      <bottom style="thick">
        <color rgb="FFFFFFFF"/>
      </bottom>
    </border>
    <border>
      <left style="thick">
        <color rgb="FFFFFFFF"/>
      </left>
      <right style="thick">
        <color rgb="FFFFFFFF"/>
      </right>
      <top style="thick">
        <color rgb="FFFFFFFF"/>
      </top>
    </border>
    <border>
      <right style="thin">
        <color rgb="FFFFC222"/>
      </right>
    </border>
    <border>
      <left style="thick">
        <color rgb="FFFFFFFF"/>
      </left>
      <right style="thick">
        <color rgb="FFFFFFFF"/>
      </right>
    </border>
    <border>
      <left style="thick">
        <color rgb="FFFFFFFF"/>
      </left>
      <right style="thick">
        <color rgb="FFFFFFFF"/>
      </right>
      <bottom style="thick">
        <color rgb="FFFFFFFF"/>
      </bottom>
    </border>
    <border>
      <left style="medium">
        <color rgb="FFFFFFFF"/>
      </left>
      <top style="medium">
        <color rgb="FFFFFFFF"/>
      </top>
      <bottom style="medium">
        <color rgb="FFFFFFFF"/>
      </bottom>
    </border>
    <border>
      <top style="medium">
        <color rgb="FFFFFFFF"/>
      </top>
      <bottom style="medium">
        <color rgb="FFFFFFFF"/>
      </bottom>
    </border>
    <border>
      <right style="medium">
        <color rgb="FFFFFFFF"/>
      </right>
      <top style="medium">
        <color rgb="FFFFFFFF"/>
      </top>
      <bottom style="medium">
        <color rgb="FFFFFFFF"/>
      </bottom>
    </border>
    <border>
      <left style="medium">
        <color rgb="FFFFFFFF"/>
      </left>
      <right style="medium">
        <color rgb="FFFFFFFF"/>
      </right>
      <top style="medium">
        <color rgb="FFFFFFFF"/>
      </top>
      <bottom style="medium">
        <color rgb="FFFFFFFF"/>
      </bottom>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2" fillId="2" fontId="1"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3" fillId="2" fontId="3" numFmtId="0" xfId="0" applyAlignment="1" applyBorder="1" applyFont="1">
      <alignment horizontal="center" readingOrder="0" shrinkToFit="0" vertical="center" wrapText="1"/>
    </xf>
    <xf borderId="3" fillId="2" fontId="3" numFmtId="164" xfId="0" applyAlignment="1" applyBorder="1" applyFont="1" applyNumberFormat="1">
      <alignment horizontal="center" readingOrder="0" shrinkToFit="0" vertical="center" wrapText="1"/>
    </xf>
    <xf borderId="4" fillId="3" fontId="4" numFmtId="0" xfId="0" applyAlignment="1" applyBorder="1" applyFill="1" applyFont="1">
      <alignment horizontal="center" readingOrder="0" shrinkToFit="0" vertical="center" wrapText="1"/>
    </xf>
    <xf borderId="5" fillId="4" fontId="5" numFmtId="165" xfId="0" applyAlignment="1" applyBorder="1" applyFill="1" applyFont="1" applyNumberFormat="1">
      <alignment horizontal="center" readingOrder="0" shrinkToFit="0" vertical="center" wrapText="1"/>
    </xf>
    <xf borderId="6" fillId="0" fontId="2" numFmtId="0" xfId="0" applyBorder="1" applyFont="1"/>
    <xf borderId="5" fillId="4" fontId="6" numFmtId="0" xfId="0" applyAlignment="1" applyBorder="1" applyFont="1">
      <alignment horizontal="center" readingOrder="0" shrinkToFit="0" vertical="center" wrapText="1"/>
    </xf>
    <xf borderId="7" fillId="0" fontId="2" numFmtId="0" xfId="0" applyBorder="1" applyFont="1"/>
    <xf borderId="5" fillId="4" fontId="5" numFmtId="164" xfId="0" applyAlignment="1" applyBorder="1" applyFont="1" applyNumberFormat="1">
      <alignment horizontal="center" readingOrder="0" shrinkToFit="0" vertical="center" wrapText="1"/>
    </xf>
    <xf borderId="5" fillId="4" fontId="5" numFmtId="0" xfId="0" applyAlignment="1" applyBorder="1" applyFont="1">
      <alignment horizontal="center" readingOrder="0" shrinkToFit="0" vertical="center" wrapText="1"/>
    </xf>
    <xf borderId="1" fillId="2" fontId="1" numFmtId="0" xfId="0" applyAlignment="1" applyBorder="1" applyFont="1">
      <alignment horizontal="center" shrinkToFit="0" wrapText="1"/>
    </xf>
    <xf borderId="5" fillId="4" fontId="5" numFmtId="0" xfId="0" applyAlignment="1" applyBorder="1" applyFont="1">
      <alignment horizontal="center" shrinkToFit="0" vertical="center" wrapText="1"/>
    </xf>
    <xf borderId="8" fillId="5" fontId="5" numFmtId="0" xfId="0" applyAlignment="1" applyBorder="1" applyFill="1" applyFont="1">
      <alignment horizontal="center" vertical="center"/>
    </xf>
    <xf borderId="0" fillId="0" fontId="2" numFmtId="0" xfId="0" applyAlignment="1" applyFont="1">
      <alignment horizontal="center" readingOrder="0" shrinkToFit="0" vertical="center" wrapText="1"/>
    </xf>
    <xf borderId="9" fillId="5" fontId="5" numFmtId="0" xfId="0" applyAlignment="1" applyBorder="1" applyFont="1">
      <alignment horizontal="center" vertical="center"/>
    </xf>
    <xf borderId="0" fillId="0" fontId="5" numFmtId="0" xfId="0" applyAlignment="1" applyFont="1">
      <alignment horizontal="center" vertical="center"/>
    </xf>
    <xf borderId="10" fillId="0" fontId="2" numFmtId="0" xfId="0" applyBorder="1" applyFont="1"/>
    <xf borderId="11" fillId="0" fontId="2" numFmtId="0" xfId="0" applyBorder="1" applyFont="1"/>
    <xf borderId="0" fillId="0" fontId="2" numFmtId="0" xfId="0" applyFont="1"/>
    <xf borderId="12" fillId="0" fontId="2" numFmtId="0" xfId="0" applyBorder="1" applyFont="1"/>
    <xf borderId="12" fillId="2" fontId="7" numFmtId="0" xfId="0" applyAlignment="1" applyBorder="1" applyFont="1">
      <alignment vertical="bottom"/>
    </xf>
    <xf borderId="13" fillId="0" fontId="2" numFmtId="0" xfId="0" applyBorder="1" applyFont="1"/>
    <xf borderId="0" fillId="2" fontId="8" numFmtId="164" xfId="0" applyAlignment="1" applyFont="1" applyNumberFormat="1">
      <alignment horizontal="center" readingOrder="0" shrinkToFit="0" vertical="bottom" wrapText="1"/>
    </xf>
    <xf borderId="14" fillId="0" fontId="2" numFmtId="0" xfId="0" applyBorder="1" applyFont="1"/>
    <xf borderId="5" fillId="0" fontId="2" numFmtId="0" xfId="0" applyBorder="1" applyFont="1"/>
    <xf borderId="3" fillId="3" fontId="3" numFmtId="0" xfId="0" applyAlignment="1" applyBorder="1" applyFont="1">
      <alignment horizontal="center" readingOrder="0" shrinkToFit="0" vertical="center" wrapText="1"/>
    </xf>
    <xf borderId="4" fillId="2" fontId="8" numFmtId="0" xfId="0" applyAlignment="1" applyBorder="1" applyFont="1">
      <alignment horizontal="center" readingOrder="0" shrinkToFit="0" vertical="bottom" wrapText="1"/>
    </xf>
    <xf borderId="3" fillId="3" fontId="3" numFmtId="0" xfId="0" applyAlignment="1" applyBorder="1" applyFont="1">
      <alignment horizontal="center" shrinkToFit="0" vertical="center" wrapText="1"/>
    </xf>
    <xf borderId="0" fillId="2" fontId="8" numFmtId="0" xfId="0" applyAlignment="1" applyFont="1">
      <alignment horizontal="center" readingOrder="0" shrinkToFit="0" vertical="bottom" wrapText="1"/>
    </xf>
    <xf borderId="3" fillId="4" fontId="6" numFmtId="166" xfId="0" applyAlignment="1" applyBorder="1" applyFont="1" applyNumberFormat="1">
      <alignment horizontal="center" readingOrder="0" shrinkToFit="0" vertical="center" wrapText="1"/>
    </xf>
    <xf borderId="3" fillId="4" fontId="6" numFmtId="166" xfId="0" applyAlignment="1" applyBorder="1" applyFont="1" applyNumberFormat="1">
      <alignment horizontal="center" shrinkToFit="0" vertical="center" wrapText="1"/>
    </xf>
    <xf borderId="3" fillId="4" fontId="6" numFmtId="0" xfId="0" applyAlignment="1" applyBorder="1" applyFont="1">
      <alignment horizontal="center" readingOrder="0" shrinkToFit="0" vertical="center" wrapText="1"/>
    </xf>
    <xf borderId="15" fillId="2" fontId="9" numFmtId="164" xfId="0" applyAlignment="1" applyBorder="1" applyFont="1" applyNumberFormat="1">
      <alignment horizontal="center" readingOrder="0" shrinkToFit="0" vertical="bottom" wrapText="1"/>
    </xf>
    <xf borderId="16" fillId="4" fontId="10" numFmtId="164" xfId="0" applyAlignment="1" applyBorder="1" applyFont="1" applyNumberFormat="1">
      <alignment horizontal="center" readingOrder="0" shrinkToFit="0" vertical="bottom" wrapText="1"/>
    </xf>
    <xf borderId="0" fillId="4" fontId="10" numFmtId="164" xfId="0" applyAlignment="1" applyFont="1" applyNumberFormat="1">
      <alignment horizontal="center" readingOrder="0" shrinkToFit="0" vertical="bottom" wrapText="1"/>
    </xf>
    <xf borderId="15" fillId="2" fontId="9" numFmtId="164" xfId="0" applyAlignment="1" applyBorder="1" applyFont="1" applyNumberFormat="1">
      <alignment horizontal="center" shrinkToFit="0" vertical="bottom" wrapText="1"/>
    </xf>
    <xf borderId="3" fillId="6" fontId="11" numFmtId="0" xfId="0" applyAlignment="1" applyBorder="1" applyFill="1" applyFont="1">
      <alignment horizontal="center" shrinkToFit="0" vertical="center" wrapText="1"/>
    </xf>
    <xf borderId="15" fillId="2" fontId="9" numFmtId="0" xfId="0" applyAlignment="1" applyBorder="1" applyFont="1">
      <alignment horizontal="center" readingOrder="0" shrinkToFit="0" vertical="bottom" wrapText="1"/>
    </xf>
    <xf borderId="15" fillId="2" fontId="12" numFmtId="164" xfId="0" applyAlignment="1" applyBorder="1" applyFont="1" applyNumberFormat="1">
      <alignment horizontal="center" readingOrder="0" shrinkToFit="0" vertical="bottom" wrapText="1"/>
    </xf>
    <xf borderId="4" fillId="2" fontId="4" numFmtId="0" xfId="0" applyAlignment="1" applyBorder="1" applyFont="1">
      <alignment horizontal="center" readingOrder="0" shrinkToFit="0" vertical="bottom" wrapText="1"/>
    </xf>
    <xf borderId="17" fillId="2" fontId="4" numFmtId="0" xfId="0" applyAlignment="1" applyBorder="1" applyFont="1">
      <alignment horizontal="center" readingOrder="0" shrinkToFit="0" vertical="bottom" wrapText="1"/>
    </xf>
    <xf borderId="3" fillId="4" fontId="6" numFmtId="0" xfId="0" applyAlignment="1" applyBorder="1" applyFont="1">
      <alignment horizontal="center" shrinkToFit="0" vertical="center" wrapText="1"/>
    </xf>
    <xf borderId="11" fillId="2" fontId="4" numFmtId="0" xfId="0" applyAlignment="1" applyBorder="1" applyFont="1">
      <alignment horizontal="center" readingOrder="0" shrinkToFit="0" vertical="bottom" wrapText="1"/>
    </xf>
    <xf borderId="3" fillId="4" fontId="13" numFmtId="0" xfId="0" applyAlignment="1" applyBorder="1" applyFont="1">
      <alignment horizontal="center" readingOrder="0" shrinkToFit="0" vertical="center" wrapText="1"/>
    </xf>
    <xf borderId="18" fillId="0" fontId="2" numFmtId="0" xfId="0" applyBorder="1" applyFont="1"/>
    <xf borderId="16" fillId="0" fontId="2" numFmtId="0" xfId="0" applyBorder="1" applyFont="1"/>
    <xf borderId="17" fillId="0" fontId="2" numFmtId="0" xfId="0" applyBorder="1" applyFont="1"/>
    <xf borderId="12" fillId="2" fontId="12" numFmtId="164" xfId="0" applyAlignment="1" applyBorder="1" applyFont="1" applyNumberFormat="1">
      <alignment horizontal="center" readingOrder="0" shrinkToFit="0" vertical="bottom" wrapText="1"/>
    </xf>
    <xf borderId="12" fillId="2" fontId="9" numFmtId="164" xfId="0" applyAlignment="1" applyBorder="1" applyFont="1" applyNumberFormat="1">
      <alignment horizontal="center" shrinkToFit="0" vertical="bottom" wrapText="1"/>
    </xf>
    <xf borderId="5" fillId="4" fontId="5" numFmtId="166" xfId="0" applyAlignment="1" applyBorder="1" applyFont="1" applyNumberFormat="1">
      <alignment horizontal="center" readingOrder="0" shrinkToFit="0" vertical="center" wrapText="1"/>
    </xf>
    <xf borderId="5" fillId="0" fontId="2" numFmtId="0" xfId="0" applyAlignment="1" applyBorder="1" applyFont="1">
      <alignment horizontal="center" shrinkToFit="0" vertical="center" wrapText="1"/>
    </xf>
    <xf borderId="5" fillId="4" fontId="5" numFmtId="167" xfId="0" applyAlignment="1" applyBorder="1" applyFont="1" applyNumberFormat="1">
      <alignment horizontal="center" readingOrder="0" shrinkToFit="0" vertical="center" wrapText="1"/>
    </xf>
    <xf borderId="12" fillId="2" fontId="9" numFmtId="164" xfId="0" applyAlignment="1" applyBorder="1" applyFont="1" applyNumberFormat="1">
      <alignment horizontal="center" readingOrder="0" shrinkToFit="0" vertical="bottom" wrapText="1"/>
    </xf>
    <xf borderId="3" fillId="2" fontId="9" numFmtId="0" xfId="0" applyAlignment="1" applyBorder="1" applyFont="1">
      <alignment horizontal="center" readingOrder="0" shrinkToFit="0" vertical="bottom" wrapText="1"/>
    </xf>
    <xf borderId="17" fillId="2" fontId="9" numFmtId="0" xfId="0" applyAlignment="1" applyBorder="1" applyFont="1">
      <alignment horizontal="center" shrinkToFit="0" vertical="bottom" wrapText="1"/>
    </xf>
    <xf borderId="18" fillId="2" fontId="9" numFmtId="0" xfId="0" applyAlignment="1" applyBorder="1" applyFont="1">
      <alignment horizontal="center" shrinkToFit="0" vertical="bottom" wrapText="1"/>
    </xf>
    <xf borderId="5" fillId="2" fontId="9" numFmtId="0" xfId="0" applyAlignment="1" applyBorder="1" applyFont="1">
      <alignment horizontal="center" shrinkToFit="0" vertical="bottom" wrapText="1"/>
    </xf>
    <xf borderId="12" fillId="4" fontId="5" numFmtId="0" xfId="0" applyAlignment="1" applyBorder="1" applyFont="1">
      <alignment horizontal="center" readingOrder="0" shrinkToFit="0" vertical="center" wrapText="1"/>
    </xf>
    <xf borderId="12" fillId="2" fontId="12" numFmtId="164" xfId="0" applyAlignment="1" applyBorder="1" applyFont="1" applyNumberFormat="1">
      <alignment horizontal="center" shrinkToFit="0" vertical="bottom" wrapText="1"/>
    </xf>
    <xf borderId="14" fillId="4" fontId="5" numFmtId="164" xfId="0" applyAlignment="1" applyBorder="1" applyFont="1" applyNumberFormat="1">
      <alignment horizontal="center" readingOrder="0" shrinkToFit="0" vertical="center" wrapText="1"/>
    </xf>
    <xf borderId="3" fillId="4" fontId="5" numFmtId="0" xfId="0" applyAlignment="1" applyBorder="1" applyFont="1">
      <alignment horizontal="center" readingOrder="0" shrinkToFit="0" vertical="center" wrapText="1"/>
    </xf>
    <xf borderId="12" fillId="4" fontId="14" numFmtId="3" xfId="0" applyAlignment="1" applyBorder="1" applyFont="1" applyNumberFormat="1">
      <alignment horizontal="center" shrinkToFit="0" vertical="bottom" wrapText="1"/>
    </xf>
    <xf borderId="12" fillId="4" fontId="14" numFmtId="164" xfId="0" applyAlignment="1" applyBorder="1" applyFont="1" applyNumberFormat="1">
      <alignment horizontal="center" shrinkToFit="0" vertical="bottom" wrapText="1"/>
    </xf>
    <xf borderId="12" fillId="4" fontId="14" numFmtId="10" xfId="0" applyAlignment="1" applyBorder="1" applyFont="1" applyNumberFormat="1">
      <alignment horizontal="center" shrinkToFit="0" vertical="bottom" wrapText="1"/>
    </xf>
    <xf borderId="12" fillId="4" fontId="14" numFmtId="4" xfId="0" applyAlignment="1" applyBorder="1" applyFont="1" applyNumberFormat="1">
      <alignment horizontal="center" shrinkToFit="0" vertical="bottom" wrapText="1"/>
    </xf>
    <xf borderId="12" fillId="4" fontId="14" numFmtId="4" xfId="0" applyAlignment="1" applyBorder="1" applyFont="1" applyNumberFormat="1">
      <alignment horizontal="center" readingOrder="0" shrinkToFit="0" vertical="bottom" wrapText="1"/>
    </xf>
    <xf borderId="5" fillId="4" fontId="7" numFmtId="0" xfId="0" applyAlignment="1" applyBorder="1" applyFont="1">
      <alignment horizontal="center" readingOrder="0" shrinkToFit="0" vertical="center" wrapText="1"/>
    </xf>
    <xf borderId="12" fillId="7" fontId="14" numFmtId="3" xfId="0" applyAlignment="1" applyBorder="1" applyFill="1" applyFont="1" applyNumberFormat="1">
      <alignment horizontal="center" shrinkToFit="0" vertical="bottom" wrapText="1"/>
    </xf>
    <xf borderId="12" fillId="7" fontId="14" numFmtId="164" xfId="0" applyAlignment="1" applyBorder="1" applyFont="1" applyNumberFormat="1">
      <alignment horizontal="center" shrinkToFit="0" vertical="bottom" wrapText="1"/>
    </xf>
    <xf borderId="12" fillId="7" fontId="14" numFmtId="4" xfId="0" applyAlignment="1" applyBorder="1" applyFont="1" applyNumberFormat="1">
      <alignment horizontal="center" readingOrder="0" shrinkToFit="0" vertical="bottom" wrapText="1"/>
    </xf>
    <xf borderId="12" fillId="7" fontId="14" numFmtId="0" xfId="0" applyAlignment="1" applyBorder="1" applyFont="1">
      <alignment horizontal="center" readingOrder="0" shrinkToFit="0" vertical="bottom" wrapText="1"/>
    </xf>
    <xf borderId="12" fillId="7" fontId="14" numFmtId="4" xfId="0" applyAlignment="1" applyBorder="1" applyFont="1" applyNumberFormat="1">
      <alignment horizontal="center" shrinkToFit="0" vertical="bottom" wrapText="1"/>
    </xf>
    <xf borderId="12" fillId="7" fontId="14" numFmtId="10" xfId="0" applyAlignment="1" applyBorder="1" applyFont="1" applyNumberFormat="1">
      <alignment horizontal="center" shrinkToFit="0" vertical="bottom" wrapText="1"/>
    </xf>
    <xf borderId="12" fillId="7" fontId="14" numFmtId="0" xfId="0" applyAlignment="1" applyBorder="1" applyFont="1">
      <alignment horizontal="center" shrinkToFit="0" vertical="bottom" wrapText="1"/>
    </xf>
    <xf borderId="10" fillId="4" fontId="5" numFmtId="164" xfId="0" applyAlignment="1" applyBorder="1" applyFont="1" applyNumberFormat="1">
      <alignment horizontal="center" readingOrder="0" shrinkToFit="0" vertical="center" wrapText="1"/>
    </xf>
    <xf borderId="10" fillId="4" fontId="5" numFmtId="0" xfId="0" applyAlignment="1" applyBorder="1" applyFont="1">
      <alignment horizontal="center" readingOrder="0" shrinkToFit="0" vertical="center" wrapText="1"/>
    </xf>
    <xf borderId="3" fillId="4" fontId="6" numFmtId="0" xfId="0" applyAlignment="1" applyBorder="1" applyFont="1">
      <alignment horizontal="center" shrinkToFit="0" vertical="center" wrapText="1"/>
    </xf>
    <xf borderId="10" fillId="4" fontId="5" numFmtId="164" xfId="0" applyAlignment="1" applyBorder="1" applyFont="1" applyNumberFormat="1">
      <alignment horizontal="center" shrinkToFit="0" vertical="center" wrapText="1"/>
    </xf>
    <xf borderId="10" fillId="4" fontId="5" numFmtId="0" xfId="0" applyAlignment="1" applyBorder="1" applyFont="1">
      <alignment horizontal="center" shrinkToFit="0" vertical="center" wrapText="1"/>
    </xf>
    <xf borderId="5" fillId="4" fontId="6" numFmtId="0" xfId="0" applyAlignment="1" applyBorder="1" applyFont="1">
      <alignment horizontal="center" shrinkToFit="0" vertical="center" wrapText="1"/>
    </xf>
    <xf borderId="5" fillId="4" fontId="5" numFmtId="164" xfId="0" applyAlignment="1" applyBorder="1" applyFont="1" applyNumberFormat="1">
      <alignment horizontal="center" shrinkToFit="0" vertical="center" wrapText="1"/>
    </xf>
    <xf borderId="5" fillId="4" fontId="15" numFmtId="0" xfId="0" applyAlignment="1" applyBorder="1" applyFont="1">
      <alignment horizontal="center" readingOrder="0" shrinkToFit="0" vertical="center" wrapText="1"/>
    </xf>
    <xf borderId="10" fillId="4" fontId="5" numFmtId="165" xfId="0" applyAlignment="1" applyBorder="1" applyFont="1" applyNumberFormat="1">
      <alignment horizontal="center" readingOrder="0" shrinkToFit="0" vertical="center" wrapText="1"/>
    </xf>
    <xf borderId="5" fillId="4" fontId="16" numFmtId="164" xfId="0" applyAlignment="1" applyBorder="1" applyFont="1" applyNumberFormat="1">
      <alignment horizontal="center" readingOrder="0" shrinkToFit="0" vertical="center" wrapText="1"/>
    </xf>
    <xf borderId="5" fillId="8" fontId="5" numFmtId="165" xfId="0" applyAlignment="1" applyBorder="1" applyFill="1" applyFont="1" applyNumberFormat="1">
      <alignment horizontal="center" readingOrder="0" shrinkToFit="0" vertical="center" wrapText="1"/>
    </xf>
    <xf borderId="3" fillId="4" fontId="5" numFmtId="0" xfId="0" applyAlignment="1" applyBorder="1" applyFont="1">
      <alignment horizontal="center" shrinkToFit="0" vertical="center" wrapText="1"/>
    </xf>
    <xf borderId="10" fillId="4" fontId="6" numFmtId="0" xfId="0" applyAlignment="1" applyBorder="1" applyFont="1">
      <alignment horizontal="center" readingOrder="0" shrinkToFit="0" vertical="center" wrapText="1"/>
    </xf>
    <xf borderId="5" fillId="4" fontId="7" numFmtId="0" xfId="0" applyAlignment="1" applyBorder="1" applyFont="1">
      <alignment horizontal="center" shrinkToFit="0" vertical="center" wrapText="1"/>
    </xf>
    <xf borderId="0" fillId="4" fontId="5" numFmtId="167" xfId="0" applyAlignment="1" applyFont="1" applyNumberFormat="1">
      <alignment horizontal="center" readingOrder="0" shrinkToFit="0" vertical="center" wrapText="1"/>
    </xf>
    <xf borderId="0" fillId="9" fontId="2" numFmtId="0" xfId="0" applyAlignment="1" applyFill="1" applyFont="1">
      <alignment horizontal="center" readingOrder="0" shrinkToFit="0" vertical="center" wrapText="1"/>
    </xf>
    <xf borderId="5" fillId="4" fontId="17" numFmtId="164" xfId="0" applyAlignment="1" applyBorder="1" applyFont="1" applyNumberFormat="1">
      <alignment horizontal="center" readingOrder="0" shrinkToFit="0" vertical="center" wrapText="1"/>
    </xf>
    <xf borderId="5" fillId="8" fontId="5" numFmtId="165" xfId="0" applyAlignment="1" applyBorder="1" applyFont="1" applyNumberFormat="1">
      <alignment horizontal="center" shrinkToFit="0" vertical="center" wrapText="1"/>
    </xf>
    <xf borderId="5" fillId="4" fontId="17" numFmtId="164" xfId="0" applyAlignment="1" applyBorder="1" applyFont="1" applyNumberFormat="1">
      <alignment horizontal="center" shrinkToFit="0" vertical="center" wrapText="1"/>
    </xf>
    <xf borderId="10" fillId="8" fontId="5" numFmtId="165" xfId="0" applyAlignment="1" applyBorder="1" applyFont="1" applyNumberFormat="1">
      <alignment horizontal="center" readingOrder="0" shrinkToFit="0" vertical="center" wrapText="1"/>
    </xf>
    <xf borderId="10" fillId="4" fontId="6" numFmtId="0" xfId="0" applyAlignment="1" applyBorder="1" applyFont="1">
      <alignment horizontal="center" shrinkToFit="0" vertical="center" wrapText="1"/>
    </xf>
    <xf borderId="10" fillId="4" fontId="6" numFmtId="0" xfId="0" applyAlignment="1" applyBorder="1" applyFont="1">
      <alignment horizontal="center" shrinkToFit="0" vertical="center" wrapText="1"/>
    </xf>
    <xf borderId="10" fillId="4" fontId="7" numFmtId="0" xfId="0" applyAlignment="1" applyBorder="1" applyFont="1">
      <alignment horizontal="center" readingOrder="0" shrinkToFit="0" vertical="center" wrapText="1"/>
    </xf>
    <xf borderId="10" fillId="4"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7" numFmtId="0" xfId="0" applyAlignment="1" applyFont="1">
      <alignment horizontal="center" shrinkToFit="0" vertical="center" wrapText="1"/>
    </xf>
    <xf borderId="10" fillId="4" fontId="7" numFmtId="0" xfId="0" applyAlignment="1" applyBorder="1" applyFont="1">
      <alignment horizontal="center" shrinkToFit="0" vertical="center" wrapText="1"/>
    </xf>
    <xf borderId="10" fillId="4" fontId="5" numFmtId="0" xfId="0" applyAlignment="1" applyBorder="1" applyFont="1">
      <alignment horizontal="center" shrinkToFit="0" vertical="center" wrapText="1"/>
    </xf>
    <xf borderId="10" fillId="8" fontId="5" numFmtId="166" xfId="0" applyAlignment="1" applyBorder="1" applyFont="1" applyNumberFormat="1">
      <alignment horizontal="center" readingOrder="0" shrinkToFit="0" vertical="center" wrapText="1"/>
    </xf>
    <xf borderId="0" fillId="0" fontId="2" numFmtId="0" xfId="0" applyAlignment="1" applyFont="1">
      <alignment readingOrder="0"/>
    </xf>
    <xf borderId="7" fillId="4" fontId="5" numFmtId="0" xfId="0" applyAlignment="1" applyBorder="1" applyFont="1">
      <alignment horizontal="center" readingOrder="0" shrinkToFit="0" vertical="center" wrapText="1"/>
    </xf>
    <xf borderId="7" fillId="4" fontId="7" numFmtId="0" xfId="0" applyAlignment="1" applyBorder="1" applyFont="1">
      <alignment horizontal="center" shrinkToFit="0" vertical="center" wrapText="1"/>
    </xf>
    <xf borderId="0" fillId="5" fontId="18" numFmtId="0" xfId="0" applyAlignment="1" applyFont="1">
      <alignment readingOrder="0"/>
    </xf>
    <xf borderId="7" fillId="4" fontId="7" numFmtId="0" xfId="0" applyAlignment="1" applyBorder="1" applyFont="1">
      <alignment horizontal="center" readingOrder="0" shrinkToFit="0" vertical="center" wrapText="1"/>
    </xf>
    <xf borderId="0" fillId="5" fontId="19" numFmtId="0" xfId="0" applyAlignment="1" applyFont="1">
      <alignment readingOrder="0"/>
    </xf>
    <xf borderId="0" fillId="5" fontId="18" numFmtId="0" xfId="0" applyAlignment="1" applyFont="1">
      <alignment readingOrder="0"/>
    </xf>
    <xf borderId="7" fillId="4" fontId="5" numFmtId="164" xfId="0" applyAlignment="1" applyBorder="1" applyFont="1" applyNumberFormat="1">
      <alignment horizontal="center" readingOrder="0" shrinkToFit="0" vertical="center" wrapText="1"/>
    </xf>
    <xf borderId="0" fillId="0" fontId="2" numFmtId="168" xfId="0" applyAlignment="1" applyFont="1" applyNumberFormat="1">
      <alignment readingOrder="0"/>
    </xf>
    <xf borderId="2" fillId="4" fontId="6" numFmtId="0" xfId="0" applyAlignment="1" applyBorder="1" applyFont="1">
      <alignment horizontal="center" readingOrder="0" shrinkToFit="0" vertical="center" wrapText="1"/>
    </xf>
    <xf borderId="3" fillId="4" fontId="5" numFmtId="164" xfId="0" applyAlignment="1" applyBorder="1" applyFont="1" applyNumberFormat="1">
      <alignment horizontal="center" readingOrder="0" shrinkToFit="0" vertical="center" wrapText="1"/>
    </xf>
    <xf borderId="3" fillId="4" fontId="7" numFmtId="0" xfId="0" applyAlignment="1" applyBorder="1" applyFont="1">
      <alignment horizontal="center" shrinkToFit="0" vertical="center" wrapText="1"/>
    </xf>
    <xf borderId="3" fillId="4" fontId="5" numFmtId="0" xfId="0" applyAlignment="1" applyBorder="1" applyFont="1">
      <alignment horizontal="center" shrinkToFit="0" vertical="center" wrapText="1"/>
    </xf>
    <xf borderId="7" fillId="4" fontId="14" numFmtId="164" xfId="0" applyAlignment="1" applyBorder="1" applyFont="1" applyNumberFormat="1">
      <alignment horizontal="center" shrinkToFit="0" vertical="bottom" wrapText="1"/>
    </xf>
    <xf borderId="7" fillId="4" fontId="14" numFmtId="10" xfId="0" applyAlignment="1" applyBorder="1" applyFont="1" applyNumberFormat="1">
      <alignment horizontal="center" shrinkToFit="0" vertical="bottom" wrapText="1"/>
    </xf>
    <xf borderId="3" fillId="4" fontId="2" numFmtId="0" xfId="0" applyAlignment="1" applyBorder="1" applyFont="1">
      <alignment horizontal="center" shrinkToFit="0" vertical="center" wrapText="1"/>
    </xf>
    <xf borderId="3" fillId="4" fontId="2" numFmtId="0" xfId="0" applyAlignment="1" applyBorder="1" applyFont="1">
      <alignment horizontal="center" readingOrder="0" shrinkToFit="0" vertical="center" wrapText="1"/>
    </xf>
    <xf borderId="3" fillId="4" fontId="2" numFmtId="164" xfId="0" applyAlignment="1" applyBorder="1" applyFont="1" applyNumberFormat="1">
      <alignment horizontal="center" readingOrder="0" shrinkToFit="0" vertical="center" wrapText="1"/>
    </xf>
    <xf borderId="10" fillId="4" fontId="2" numFmtId="0" xfId="0" applyAlignment="1" applyBorder="1" applyFont="1">
      <alignment horizontal="center" readingOrder="0" shrinkToFit="0" vertical="center" wrapText="1"/>
    </xf>
    <xf borderId="10" fillId="10" fontId="5" numFmtId="165" xfId="0" applyAlignment="1" applyBorder="1" applyFill="1" applyFont="1" applyNumberFormat="1">
      <alignment horizontal="center" readingOrder="0" shrinkToFit="0" vertical="center" wrapText="1"/>
    </xf>
    <xf borderId="2" fillId="10" fontId="6" numFmtId="0" xfId="0" applyAlignment="1" applyBorder="1" applyFont="1">
      <alignment horizontal="center" shrinkToFit="0" vertical="center" wrapText="1"/>
    </xf>
    <xf borderId="3" fillId="10" fontId="2" numFmtId="164" xfId="0" applyAlignment="1" applyBorder="1" applyFont="1" applyNumberFormat="1">
      <alignment horizontal="center" readingOrder="0" shrinkToFit="0" vertical="center" wrapText="1"/>
    </xf>
    <xf borderId="3" fillId="10" fontId="2" numFmtId="0" xfId="0" applyAlignment="1" applyBorder="1" applyFont="1">
      <alignment horizontal="center" readingOrder="0" shrinkToFit="0" vertical="center" wrapText="1"/>
    </xf>
    <xf borderId="10" fillId="8" fontId="5" numFmtId="165" xfId="0" applyAlignment="1" applyBorder="1" applyFont="1" applyNumberFormat="1">
      <alignment horizontal="center" shrinkToFit="0" vertical="center" wrapText="1"/>
    </xf>
    <xf borderId="2" fillId="4" fontId="6" numFmtId="0" xfId="0" applyAlignment="1" applyBorder="1" applyFont="1">
      <alignment horizontal="center" shrinkToFit="0" vertical="center" wrapText="1"/>
    </xf>
    <xf borderId="3" fillId="4" fontId="2" numFmtId="164" xfId="0" applyAlignment="1" applyBorder="1" applyFont="1" applyNumberFormat="1">
      <alignment horizontal="center" shrinkToFit="0" vertical="center" wrapText="1"/>
    </xf>
    <xf borderId="10" fillId="8" fontId="5" numFmtId="0" xfId="0" applyAlignment="1" applyBorder="1" applyFont="1">
      <alignment horizontal="center" readingOrder="0" shrinkToFit="0" vertical="center" wrapText="1"/>
    </xf>
    <xf borderId="0" fillId="0" fontId="5" numFmtId="0" xfId="0" applyFont="1"/>
    <xf borderId="0" fillId="2" fontId="20" numFmtId="0" xfId="0" applyAlignment="1" applyFont="1">
      <alignment horizontal="center" readingOrder="0"/>
    </xf>
    <xf borderId="3" fillId="2" fontId="21" numFmtId="0" xfId="0" applyAlignment="1" applyBorder="1" applyFont="1">
      <alignment readingOrder="0"/>
    </xf>
    <xf borderId="0" fillId="0" fontId="22" numFmtId="0" xfId="0" applyFont="1"/>
    <xf borderId="3" fillId="4" fontId="5" numFmtId="0" xfId="0" applyAlignment="1" applyBorder="1" applyFont="1">
      <alignment readingOrder="0"/>
    </xf>
    <xf borderId="3" fillId="4" fontId="14" numFmtId="0" xfId="0" applyAlignment="1" applyBorder="1" applyFont="1">
      <alignment readingOrder="0"/>
    </xf>
    <xf borderId="0" fillId="4" fontId="2" numFmtId="164" xfId="0" applyAlignment="1" applyFont="1" applyNumberFormat="1">
      <alignment horizontal="center" shrinkToFit="0" vertical="center" wrapText="1"/>
    </xf>
    <xf borderId="0" fillId="4" fontId="2" numFmtId="0" xfId="0" applyAlignment="1" applyFont="1">
      <alignment horizontal="center" shrinkToFit="0" vertical="center" wrapText="1"/>
    </xf>
    <xf borderId="3" fillId="4" fontId="5" numFmtId="0" xfId="0" applyBorder="1" applyFont="1"/>
    <xf borderId="0" fillId="0" fontId="5" numFmtId="0" xfId="0" applyAlignment="1" applyFont="1">
      <alignment readingOrder="0"/>
    </xf>
    <xf borderId="12" fillId="7" fontId="14" numFmtId="164" xfId="0" applyAlignment="1" applyBorder="1" applyFont="1" applyNumberFormat="1">
      <alignment horizontal="center" readingOrder="0" shrinkToFit="0" vertical="bottom" wrapText="1"/>
    </xf>
    <xf borderId="0" fillId="0" fontId="2" numFmtId="164" xfId="0" applyAlignment="1" applyFont="1" applyNumberFormat="1">
      <alignment horizontal="center" shrinkToFit="0" vertical="center" wrapText="1"/>
    </xf>
    <xf borderId="12" fillId="7" fontId="14" numFmtId="3" xfId="0" applyAlignment="1" applyBorder="1" applyFont="1" applyNumberFormat="1">
      <alignment horizontal="center" readingOrder="0" shrinkToFit="0" vertical="bottom" wrapText="1"/>
    </xf>
    <xf borderId="0" fillId="0" fontId="23" numFmtId="0" xfId="0" applyFont="1"/>
    <xf borderId="19" fillId="2" fontId="20" numFmtId="0" xfId="0" applyAlignment="1" applyBorder="1" applyFont="1">
      <alignment horizontal="center" readingOrder="0"/>
    </xf>
    <xf borderId="20" fillId="0" fontId="2" numFmtId="0" xfId="0" applyBorder="1" applyFont="1"/>
    <xf borderId="21" fillId="0" fontId="2" numFmtId="0" xfId="0" applyBorder="1" applyFont="1"/>
    <xf borderId="0" fillId="0" fontId="23" numFmtId="0" xfId="0" applyAlignment="1" applyFont="1">
      <alignment horizontal="center"/>
    </xf>
    <xf borderId="22" fillId="2" fontId="24" numFmtId="0" xfId="0" applyAlignment="1" applyBorder="1" applyFont="1">
      <alignment horizontal="center"/>
    </xf>
    <xf borderId="22" fillId="2" fontId="24" numFmtId="0" xfId="0" applyAlignment="1" applyBorder="1" applyFont="1">
      <alignment horizontal="center" readingOrder="0"/>
    </xf>
    <xf borderId="22" fillId="2" fontId="24" numFmtId="0" xfId="0" applyBorder="1" applyFont="1"/>
    <xf borderId="22" fillId="4" fontId="23" numFmtId="0" xfId="0" applyAlignment="1" applyBorder="1" applyFont="1">
      <alignment readingOrder="0"/>
    </xf>
    <xf borderId="22" fillId="4" fontId="23" numFmtId="0" xfId="0" applyBorder="1" applyFont="1"/>
    <xf borderId="0" fillId="2" fontId="12" numFmtId="0" xfId="0" applyAlignment="1" applyFont="1">
      <alignment horizontal="center" readingOrder="0"/>
    </xf>
    <xf borderId="0" fillId="0" fontId="25" numFmtId="0" xfId="0" applyFont="1"/>
    <xf borderId="0" fillId="11" fontId="2" numFmtId="0" xfId="0" applyFill="1" applyFont="1"/>
    <xf borderId="22" fillId="4" fontId="23" numFmtId="0" xfId="0" applyAlignment="1" applyBorder="1" applyFont="1">
      <alignment readingOrder="0" shrinkToFit="0" wrapText="1"/>
    </xf>
    <xf borderId="15" fillId="2" fontId="12" numFmtId="3" xfId="0" applyAlignment="1" applyBorder="1" applyFont="1" applyNumberFormat="1">
      <alignment horizontal="center" shrinkToFit="0" vertical="bottom" wrapText="1"/>
    </xf>
    <xf borderId="15" fillId="2" fontId="12" numFmtId="164" xfId="0" applyAlignment="1" applyBorder="1" applyFont="1" applyNumberFormat="1">
      <alignment horizontal="center" shrinkToFit="0" vertical="bottom" wrapText="1"/>
    </xf>
    <xf borderId="15" fillId="2" fontId="12" numFmtId="10" xfId="0" applyAlignment="1" applyBorder="1" applyFont="1" applyNumberFormat="1">
      <alignment horizontal="center" shrinkToFit="0" vertical="bottom" wrapText="1"/>
    </xf>
    <xf borderId="0" fillId="2" fontId="12" numFmtId="164" xfId="0" applyAlignment="1" applyFont="1" applyNumberFormat="1">
      <alignment horizontal="center" shrinkToFit="0" vertical="bottom" wrapText="1"/>
    </xf>
    <xf borderId="4" fillId="2" fontId="12" numFmtId="3" xfId="0" applyAlignment="1" applyBorder="1" applyFont="1" applyNumberFormat="1">
      <alignment horizontal="center" shrinkToFit="0" vertical="bottom" wrapText="1"/>
    </xf>
    <xf borderId="17" fillId="2" fontId="12" numFmtId="3" xfId="0" applyAlignment="1" applyBorder="1" applyFont="1" applyNumberFormat="1">
      <alignment horizontal="center" shrinkToFit="0" vertical="bottom" wrapText="1"/>
    </xf>
    <xf borderId="17" fillId="2" fontId="12" numFmtId="164" xfId="0" applyAlignment="1" applyBorder="1" applyFont="1" applyNumberFormat="1">
      <alignment horizontal="center" shrinkToFit="0" vertical="bottom" wrapText="1"/>
    </xf>
    <xf borderId="17" fillId="2" fontId="12" numFmtId="10" xfId="0" applyAlignment="1" applyBorder="1" applyFont="1" applyNumberFormat="1">
      <alignment horizontal="center" shrinkToFit="0" vertical="bottom" wrapText="1"/>
    </xf>
    <xf borderId="12" fillId="4" fontId="14" numFmtId="3" xfId="0" applyAlignment="1" applyBorder="1" applyFont="1" applyNumberFormat="1">
      <alignment horizontal="center" readingOrder="0" shrinkToFit="0" vertical="bottom" wrapText="1"/>
    </xf>
    <xf borderId="5" fillId="4" fontId="14" numFmtId="10" xfId="0" applyAlignment="1" applyBorder="1" applyFont="1" applyNumberFormat="1">
      <alignment horizontal="center" shrinkToFit="0" vertical="bottom" wrapText="1"/>
    </xf>
    <xf borderId="5" fillId="4" fontId="14" numFmtId="3" xfId="0" applyAlignment="1" applyBorder="1" applyFont="1" applyNumberFormat="1">
      <alignment horizontal="center" shrinkToFit="0" vertical="bottom" wrapText="1"/>
    </xf>
    <xf borderId="5" fillId="4" fontId="14" numFmtId="164" xfId="0" applyAlignment="1" applyBorder="1" applyFont="1" applyNumberFormat="1">
      <alignment horizontal="center" shrinkToFit="0" vertical="bottom" wrapText="1"/>
    </xf>
    <xf borderId="18" fillId="2" fontId="12" numFmtId="3" xfId="0" applyAlignment="1" applyBorder="1" applyFont="1" applyNumberFormat="1">
      <alignment horizontal="center" shrinkToFit="0" vertical="bottom" wrapText="1"/>
    </xf>
    <xf borderId="18" fillId="2" fontId="12" numFmtId="164" xfId="0" applyAlignment="1" applyBorder="1" applyFont="1" applyNumberFormat="1">
      <alignment horizontal="center" shrinkToFit="0" vertical="bottom" wrapText="1"/>
    </xf>
    <xf borderId="18" fillId="2" fontId="12" numFmtId="10" xfId="0" applyAlignment="1" applyBorder="1" applyFont="1" applyNumberFormat="1">
      <alignment horizontal="center" shrinkToFit="0" vertical="bottom" wrapText="1"/>
    </xf>
    <xf borderId="0" fillId="2" fontId="12" numFmtId="0" xfId="0" applyAlignment="1" applyFont="1">
      <alignment horizontal="center" shrinkToFit="0" vertical="bottom" wrapText="1"/>
    </xf>
    <xf borderId="0" fillId="2" fontId="12" numFmtId="10" xfId="0" applyAlignment="1" applyFont="1" applyNumberFormat="1">
      <alignment horizontal="center" shrinkToFit="0" vertical="bottom" wrapText="1"/>
    </xf>
    <xf borderId="0" fillId="2" fontId="7" numFmtId="0" xfId="0" applyAlignment="1" applyFont="1">
      <alignment vertical="bottom"/>
    </xf>
    <xf borderId="0" fillId="2" fontId="12" numFmtId="3" xfId="0" applyAlignment="1" applyFont="1" applyNumberFormat="1">
      <alignment horizontal="center" shrinkToFit="0" vertical="bottom" wrapText="1"/>
    </xf>
    <xf borderId="3" fillId="2" fontId="24" numFmtId="0" xfId="0" applyAlignment="1" applyBorder="1" applyFont="1">
      <alignment horizontal="center" readingOrder="0"/>
    </xf>
    <xf borderId="3" fillId="4" fontId="22" numFmtId="0" xfId="0" applyAlignment="1" applyBorder="1" applyFont="1">
      <alignment readingOrder="0"/>
    </xf>
    <xf borderId="3" fillId="4" fontId="22" numFmtId="0" xfId="0" applyBorder="1" applyFont="1"/>
  </cellXfs>
  <cellStyles count="1">
    <cellStyle xfId="0" name="Normal" builtinId="0"/>
  </cellStyles>
  <dxfs count="6">
    <dxf>
      <font/>
      <fill>
        <patternFill patternType="solid">
          <fgColor rgb="FFFF0000"/>
          <bgColor rgb="FFFF0000"/>
        </patternFill>
      </fill>
      <border/>
    </dxf>
    <dxf>
      <font/>
      <fill>
        <patternFill patternType="solid">
          <fgColor rgb="FF00FF00"/>
          <bgColor rgb="FF00FF00"/>
        </patternFill>
      </fill>
      <border/>
    </dxf>
    <dxf>
      <font/>
      <fill>
        <patternFill patternType="solid">
          <fgColor rgb="FF6AA84F"/>
          <bgColor rgb="FF6AA84F"/>
        </patternFill>
      </fill>
      <border/>
    </dxf>
    <dxf>
      <font/>
      <fill>
        <patternFill patternType="solid">
          <fgColor rgb="FFFFFF00"/>
          <bgColor rgb="FFFFFF00"/>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323850</xdr:colOff>
      <xdr:row>14</xdr:row>
      <xdr:rowOff>276225</xdr:rowOff>
    </xdr:from>
    <xdr:ext cx="6457950" cy="2952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190500</xdr:colOff>
      <xdr:row>30</xdr:row>
      <xdr:rowOff>447675</xdr:rowOff>
    </xdr:from>
    <xdr:ext cx="6477000" cy="3095625"/>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219075</xdr:colOff>
      <xdr:row>49</xdr:row>
      <xdr:rowOff>66675</xdr:rowOff>
    </xdr:from>
    <xdr:ext cx="6496050" cy="300037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171450</xdr:colOff>
      <xdr:row>66</xdr:row>
      <xdr:rowOff>114300</xdr:rowOff>
    </xdr:from>
    <xdr:ext cx="6600825" cy="226695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190500</xdr:colOff>
      <xdr:row>80</xdr:row>
      <xdr:rowOff>123825</xdr:rowOff>
    </xdr:from>
    <xdr:ext cx="6600825" cy="311467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outlineLevelRow="1"/>
  <cols>
    <col customWidth="1" min="1" max="1" width="10.0"/>
    <col customWidth="1" min="2" max="2" width="11.43"/>
    <col customWidth="1" min="3" max="3" width="12.57"/>
    <col customWidth="1" min="4" max="4" width="26.86"/>
    <col customWidth="1" min="5" max="5" width="44.57"/>
    <col customWidth="1" min="6" max="6" width="6.0"/>
    <col customWidth="1" min="7" max="7" width="10.29"/>
    <col customWidth="1" min="8" max="8" width="13.14"/>
    <col customWidth="1" min="9" max="9" width="10.14"/>
    <col customWidth="1" min="10" max="10" width="10.57"/>
    <col customWidth="1" min="11" max="11" width="93.43"/>
    <col customWidth="1" min="12" max="12" width="42.43"/>
  </cols>
  <sheetData>
    <row r="1">
      <c r="A1" s="1" t="s">
        <v>0</v>
      </c>
      <c r="B1" s="2"/>
      <c r="C1" s="2"/>
      <c r="D1" s="2"/>
      <c r="E1" s="2"/>
      <c r="F1" s="2"/>
      <c r="G1" s="2"/>
      <c r="H1" s="2"/>
      <c r="I1" s="2"/>
      <c r="J1" s="2"/>
      <c r="K1" s="2"/>
      <c r="L1" s="3"/>
      <c r="M1" s="3"/>
      <c r="N1" s="4"/>
      <c r="O1" s="4"/>
      <c r="P1" s="3"/>
      <c r="Q1" s="3"/>
      <c r="R1" s="3"/>
      <c r="S1" s="3"/>
      <c r="T1" s="3"/>
      <c r="U1" s="3"/>
      <c r="V1" s="3"/>
      <c r="W1" s="4"/>
      <c r="X1" s="4"/>
      <c r="Y1" s="4"/>
      <c r="Z1" s="4"/>
      <c r="AA1" s="4"/>
      <c r="AB1" s="4"/>
      <c r="AC1" s="4"/>
      <c r="AD1" s="4"/>
      <c r="AE1" s="4"/>
    </row>
    <row r="2">
      <c r="A2" s="5" t="s">
        <v>2</v>
      </c>
      <c r="B2" s="6" t="s">
        <v>3</v>
      </c>
      <c r="C2" s="6" t="s">
        <v>5</v>
      </c>
      <c r="D2" s="6" t="s">
        <v>6</v>
      </c>
      <c r="E2" s="5" t="s">
        <v>7</v>
      </c>
      <c r="F2" s="5" t="s">
        <v>8</v>
      </c>
      <c r="G2" s="5" t="s">
        <v>9</v>
      </c>
      <c r="H2" s="5" t="s">
        <v>10</v>
      </c>
      <c r="I2" s="5" t="s">
        <v>11</v>
      </c>
      <c r="J2" s="5" t="s">
        <v>12</v>
      </c>
      <c r="K2" s="5"/>
      <c r="L2" s="3"/>
      <c r="M2" s="4"/>
      <c r="N2" s="4"/>
      <c r="O2" s="4"/>
      <c r="P2" s="4"/>
      <c r="Q2" s="4"/>
      <c r="R2" s="4"/>
      <c r="S2" s="4"/>
      <c r="T2" s="4"/>
      <c r="U2" s="4"/>
      <c r="V2" s="4"/>
      <c r="W2" s="4"/>
      <c r="X2" s="4"/>
      <c r="Y2" s="4"/>
      <c r="Z2" s="4"/>
      <c r="AA2" s="4"/>
      <c r="AB2" s="4"/>
      <c r="AC2" s="4"/>
      <c r="AD2" s="4"/>
      <c r="AE2" s="4"/>
    </row>
    <row r="3">
      <c r="A3" s="8">
        <v>43103.0</v>
      </c>
      <c r="B3" s="10" t="s">
        <v>13</v>
      </c>
      <c r="C3" s="12">
        <v>80.0</v>
      </c>
      <c r="D3" s="12" t="s">
        <v>14</v>
      </c>
      <c r="E3" s="13" t="s">
        <v>15</v>
      </c>
      <c r="F3" s="13">
        <v>1.0</v>
      </c>
      <c r="G3" s="13" t="b">
        <v>0</v>
      </c>
      <c r="H3" s="15"/>
      <c r="I3" s="15"/>
      <c r="J3" s="15"/>
      <c r="K3" s="15"/>
      <c r="L3" s="4"/>
      <c r="M3" s="4"/>
      <c r="N3" s="4"/>
      <c r="O3" s="4"/>
      <c r="P3" s="4"/>
      <c r="Q3" s="4"/>
      <c r="R3" s="4"/>
      <c r="S3" s="4"/>
      <c r="T3" s="4"/>
      <c r="U3" s="4"/>
      <c r="V3" s="4"/>
      <c r="W3" s="4"/>
      <c r="X3" s="4"/>
      <c r="Y3" s="17"/>
      <c r="Z3" s="17"/>
      <c r="AA3" s="17"/>
      <c r="AB3" s="17"/>
      <c r="AC3" s="17">
        <v>1.0</v>
      </c>
      <c r="AD3" s="4">
        <f t="shared" ref="AD3:AD13" si="1">MONTH(A3)</f>
        <v>1</v>
      </c>
      <c r="AE3" s="4">
        <f t="shared" ref="AE3:AE13" si="2">YEAR(A3)</f>
        <v>2018</v>
      </c>
    </row>
    <row r="4" outlineLevel="1">
      <c r="A4" s="8">
        <v>43202.0</v>
      </c>
      <c r="B4" s="10" t="s">
        <v>16</v>
      </c>
      <c r="C4" s="12">
        <v>130.0</v>
      </c>
      <c r="D4" s="12" t="s">
        <v>17</v>
      </c>
      <c r="E4" s="13" t="s">
        <v>18</v>
      </c>
      <c r="F4" s="13">
        <v>1.0</v>
      </c>
      <c r="G4" s="13" t="b">
        <v>1</v>
      </c>
      <c r="H4" s="15"/>
      <c r="I4" s="13">
        <v>5.0</v>
      </c>
      <c r="J4" s="13">
        <v>5.0</v>
      </c>
      <c r="K4" s="13" t="s">
        <v>19</v>
      </c>
      <c r="L4" s="4"/>
      <c r="M4" s="17" t="s">
        <v>20</v>
      </c>
      <c r="N4" s="17">
        <v>6.0</v>
      </c>
      <c r="O4" s="4"/>
      <c r="P4" s="4">
        <f t="shared" ref="P4:P74" si="3">weekday(A4)</f>
        <v>5</v>
      </c>
      <c r="Q4" s="4"/>
      <c r="R4" s="4"/>
      <c r="S4" s="4"/>
      <c r="T4" s="4"/>
      <c r="U4" s="4"/>
      <c r="V4" s="4"/>
      <c r="W4" s="4"/>
      <c r="X4" s="4"/>
      <c r="Y4" s="17"/>
      <c r="Z4" s="17"/>
      <c r="AA4" s="17"/>
      <c r="AB4" s="17"/>
      <c r="AC4" s="17">
        <v>1.0</v>
      </c>
      <c r="AD4" s="4">
        <f t="shared" si="1"/>
        <v>4</v>
      </c>
      <c r="AE4" s="4">
        <f t="shared" si="2"/>
        <v>2018</v>
      </c>
    </row>
    <row r="5" outlineLevel="1">
      <c r="A5" s="8">
        <v>43212.0</v>
      </c>
      <c r="B5" s="10" t="s">
        <v>13</v>
      </c>
      <c r="C5" s="12">
        <v>170.0</v>
      </c>
      <c r="D5" s="12" t="s">
        <v>21</v>
      </c>
      <c r="E5" s="13" t="s">
        <v>18</v>
      </c>
      <c r="F5" s="13">
        <v>1.0</v>
      </c>
      <c r="G5" s="13" t="b">
        <v>1</v>
      </c>
      <c r="H5" s="15"/>
      <c r="I5" s="13">
        <v>4.0</v>
      </c>
      <c r="J5" s="13">
        <v>5.0</v>
      </c>
      <c r="K5" s="13" t="s">
        <v>22</v>
      </c>
      <c r="L5" s="4"/>
      <c r="M5" s="17" t="s">
        <v>23</v>
      </c>
      <c r="N5" s="17">
        <v>10.0</v>
      </c>
      <c r="O5" s="4"/>
      <c r="P5" s="4">
        <f t="shared" si="3"/>
        <v>1</v>
      </c>
      <c r="Q5" s="4"/>
      <c r="R5" s="4"/>
      <c r="S5" s="4"/>
      <c r="T5" s="4"/>
      <c r="U5" s="4"/>
      <c r="V5" s="4"/>
      <c r="W5" s="4"/>
      <c r="X5" s="4"/>
      <c r="Y5" s="17"/>
      <c r="Z5" s="17"/>
      <c r="AA5" s="17"/>
      <c r="AB5" s="17"/>
      <c r="AC5" s="17">
        <v>1.0</v>
      </c>
      <c r="AD5" s="4">
        <f t="shared" si="1"/>
        <v>4</v>
      </c>
      <c r="AE5" s="4">
        <f t="shared" si="2"/>
        <v>2018</v>
      </c>
    </row>
    <row r="6" outlineLevel="1">
      <c r="A6" s="8">
        <v>43228.0</v>
      </c>
      <c r="B6" s="10" t="s">
        <v>16</v>
      </c>
      <c r="C6" s="12">
        <v>150.0</v>
      </c>
      <c r="D6" s="12" t="s">
        <v>24</v>
      </c>
      <c r="E6" s="13" t="s">
        <v>18</v>
      </c>
      <c r="F6" s="13">
        <v>1.0</v>
      </c>
      <c r="G6" s="13" t="b">
        <v>1</v>
      </c>
      <c r="H6" s="15"/>
      <c r="I6" s="13">
        <v>5.0</v>
      </c>
      <c r="J6" s="13">
        <v>5.0</v>
      </c>
      <c r="K6" s="15"/>
      <c r="L6" s="4"/>
      <c r="M6" s="4"/>
      <c r="N6" s="4"/>
      <c r="O6" s="4"/>
      <c r="P6" s="4">
        <f t="shared" si="3"/>
        <v>3</v>
      </c>
      <c r="Q6" s="4"/>
      <c r="R6" s="4"/>
      <c r="S6" s="4"/>
      <c r="T6" s="4"/>
      <c r="U6" s="4"/>
      <c r="V6" s="4"/>
      <c r="W6" s="4"/>
      <c r="X6" s="4"/>
      <c r="Y6" s="17"/>
      <c r="Z6" s="17"/>
      <c r="AA6" s="17"/>
      <c r="AB6" s="17"/>
      <c r="AC6" s="17">
        <v>1.0</v>
      </c>
      <c r="AD6" s="4">
        <f t="shared" si="1"/>
        <v>5</v>
      </c>
      <c r="AE6" s="4">
        <f t="shared" si="2"/>
        <v>2018</v>
      </c>
    </row>
    <row r="7" outlineLevel="1">
      <c r="A7" s="8">
        <v>43232.0</v>
      </c>
      <c r="B7" s="10" t="s">
        <v>13</v>
      </c>
      <c r="C7" s="12">
        <v>80.0</v>
      </c>
      <c r="D7" s="12" t="s">
        <v>18</v>
      </c>
      <c r="E7" s="13" t="s">
        <v>18</v>
      </c>
      <c r="F7" s="13">
        <v>1.0</v>
      </c>
      <c r="G7" s="13" t="b">
        <v>1</v>
      </c>
      <c r="H7" s="15"/>
      <c r="I7" s="13">
        <v>3.0</v>
      </c>
      <c r="J7" s="13">
        <v>5.0</v>
      </c>
      <c r="K7" s="13" t="s">
        <v>27</v>
      </c>
      <c r="L7" s="4"/>
      <c r="M7" s="4"/>
      <c r="N7" s="4"/>
      <c r="O7" s="4"/>
      <c r="P7" s="4">
        <f t="shared" si="3"/>
        <v>7</v>
      </c>
      <c r="Q7" s="4"/>
      <c r="R7" s="4"/>
      <c r="S7" s="4"/>
      <c r="T7" s="4"/>
      <c r="U7" s="4"/>
      <c r="V7" s="4"/>
      <c r="W7" s="4"/>
      <c r="X7" s="4"/>
      <c r="Y7" s="17"/>
      <c r="Z7" s="17"/>
      <c r="AA7" s="17"/>
      <c r="AB7" s="17"/>
      <c r="AC7" s="17">
        <v>1.0</v>
      </c>
      <c r="AD7" s="4">
        <f t="shared" si="1"/>
        <v>5</v>
      </c>
      <c r="AE7" s="4">
        <f t="shared" si="2"/>
        <v>2018</v>
      </c>
    </row>
    <row r="8" outlineLevel="1">
      <c r="A8" s="8">
        <v>43236.0</v>
      </c>
      <c r="B8" s="10" t="s">
        <v>16</v>
      </c>
      <c r="C8" s="12">
        <v>130.0</v>
      </c>
      <c r="D8" s="12" t="s">
        <v>18</v>
      </c>
      <c r="E8" s="13" t="s">
        <v>18</v>
      </c>
      <c r="F8" s="13">
        <v>1.0</v>
      </c>
      <c r="G8" s="13" t="b">
        <v>1</v>
      </c>
      <c r="H8" s="15"/>
      <c r="I8" s="13">
        <v>5.0</v>
      </c>
      <c r="J8" s="13">
        <v>5.0</v>
      </c>
      <c r="K8" s="13" t="s">
        <v>34</v>
      </c>
      <c r="L8" s="4"/>
      <c r="M8" s="4"/>
      <c r="N8" s="4"/>
      <c r="O8" s="4"/>
      <c r="P8" s="4">
        <f t="shared" si="3"/>
        <v>4</v>
      </c>
      <c r="Q8" s="4"/>
      <c r="R8" s="4"/>
      <c r="S8" s="4"/>
      <c r="T8" s="4"/>
      <c r="U8" s="4"/>
      <c r="V8" s="4"/>
      <c r="W8" s="4"/>
      <c r="X8" s="4"/>
      <c r="Y8" s="17"/>
      <c r="Z8" s="17"/>
      <c r="AA8" s="17"/>
      <c r="AB8" s="17"/>
      <c r="AC8" s="17">
        <v>1.0</v>
      </c>
      <c r="AD8" s="4">
        <f t="shared" si="1"/>
        <v>5</v>
      </c>
      <c r="AE8" s="4">
        <f t="shared" si="2"/>
        <v>2018</v>
      </c>
    </row>
    <row r="9" outlineLevel="1">
      <c r="A9" s="8">
        <v>43237.0</v>
      </c>
      <c r="B9" s="10" t="s">
        <v>16</v>
      </c>
      <c r="C9" s="12">
        <v>130.0</v>
      </c>
      <c r="D9" s="12" t="s">
        <v>18</v>
      </c>
      <c r="E9" s="13" t="s">
        <v>18</v>
      </c>
      <c r="F9" s="13">
        <v>1.0</v>
      </c>
      <c r="G9" s="13" t="b">
        <v>1</v>
      </c>
      <c r="H9" s="15"/>
      <c r="I9" s="13">
        <v>4.5</v>
      </c>
      <c r="J9" s="13">
        <v>5.0</v>
      </c>
      <c r="K9" s="13" t="s">
        <v>35</v>
      </c>
      <c r="L9" s="4"/>
      <c r="M9" s="4"/>
      <c r="N9" s="4"/>
      <c r="O9" s="4"/>
      <c r="P9" s="4">
        <f t="shared" si="3"/>
        <v>5</v>
      </c>
      <c r="Q9" s="4"/>
      <c r="R9" s="4"/>
      <c r="S9" s="4"/>
      <c r="T9" s="4"/>
      <c r="U9" s="4"/>
      <c r="V9" s="4"/>
      <c r="W9" s="4"/>
      <c r="X9" s="4"/>
      <c r="Y9" s="17"/>
      <c r="Z9" s="17"/>
      <c r="AA9" s="17"/>
      <c r="AB9" s="17"/>
      <c r="AC9" s="17">
        <v>1.0</v>
      </c>
      <c r="AD9" s="4">
        <f t="shared" si="1"/>
        <v>5</v>
      </c>
      <c r="AE9" s="4">
        <f t="shared" si="2"/>
        <v>2018</v>
      </c>
    </row>
    <row r="10" outlineLevel="1">
      <c r="A10" s="8">
        <v>43238.0</v>
      </c>
      <c r="B10" s="10" t="s">
        <v>13</v>
      </c>
      <c r="C10" s="12">
        <v>80.0</v>
      </c>
      <c r="D10" s="12" t="s">
        <v>18</v>
      </c>
      <c r="E10" s="13" t="s">
        <v>18</v>
      </c>
      <c r="F10" s="13">
        <v>1.0</v>
      </c>
      <c r="G10" s="13" t="b">
        <v>1</v>
      </c>
      <c r="H10" s="15"/>
      <c r="I10" s="13">
        <v>5.0</v>
      </c>
      <c r="J10" s="13">
        <v>5.0</v>
      </c>
      <c r="K10" s="13" t="s">
        <v>37</v>
      </c>
      <c r="L10" s="4"/>
      <c r="M10" s="4"/>
      <c r="N10" s="4"/>
      <c r="O10" s="4"/>
      <c r="P10" s="4">
        <f t="shared" si="3"/>
        <v>6</v>
      </c>
      <c r="Q10" s="4"/>
      <c r="R10" s="4"/>
      <c r="S10" s="4"/>
      <c r="T10" s="4"/>
      <c r="U10" s="4"/>
      <c r="V10" s="4"/>
      <c r="W10" s="4"/>
      <c r="X10" s="4"/>
      <c r="Y10" s="17"/>
      <c r="Z10" s="17"/>
      <c r="AA10" s="17"/>
      <c r="AB10" s="17"/>
      <c r="AC10" s="17">
        <v>1.0</v>
      </c>
      <c r="AD10" s="4">
        <f t="shared" si="1"/>
        <v>5</v>
      </c>
      <c r="AE10" s="4">
        <f t="shared" si="2"/>
        <v>2018</v>
      </c>
    </row>
    <row r="11" outlineLevel="1">
      <c r="A11" s="8">
        <v>43238.0</v>
      </c>
      <c r="B11" s="10" t="s">
        <v>13</v>
      </c>
      <c r="C11" s="12">
        <v>80.0</v>
      </c>
      <c r="D11" s="12" t="s">
        <v>18</v>
      </c>
      <c r="E11" s="13" t="s">
        <v>18</v>
      </c>
      <c r="F11" s="13">
        <v>1.0</v>
      </c>
      <c r="G11" s="13" t="b">
        <v>1</v>
      </c>
      <c r="H11" s="15"/>
      <c r="I11" s="13">
        <v>5.0</v>
      </c>
      <c r="J11" s="13">
        <v>5.0</v>
      </c>
      <c r="K11" s="13" t="s">
        <v>37</v>
      </c>
      <c r="L11" s="4"/>
      <c r="M11" s="4"/>
      <c r="N11" s="4"/>
      <c r="O11" s="4"/>
      <c r="P11" s="4">
        <f t="shared" si="3"/>
        <v>6</v>
      </c>
      <c r="Q11" s="4"/>
      <c r="R11" s="4"/>
      <c r="S11" s="4"/>
      <c r="T11" s="4"/>
      <c r="U11" s="4"/>
      <c r="V11" s="4"/>
      <c r="W11" s="4"/>
      <c r="X11" s="4"/>
      <c r="Y11" s="17"/>
      <c r="Z11" s="17"/>
      <c r="AA11" s="17"/>
      <c r="AB11" s="17"/>
      <c r="AC11" s="17">
        <v>1.0</v>
      </c>
      <c r="AD11" s="4">
        <f t="shared" si="1"/>
        <v>5</v>
      </c>
      <c r="AE11" s="4">
        <f t="shared" si="2"/>
        <v>2018</v>
      </c>
    </row>
    <row r="12" outlineLevel="1">
      <c r="A12" s="8">
        <v>43243.0</v>
      </c>
      <c r="B12" s="10" t="s">
        <v>16</v>
      </c>
      <c r="C12" s="12">
        <v>150.0</v>
      </c>
      <c r="D12" s="12" t="s">
        <v>18</v>
      </c>
      <c r="E12" s="13" t="s">
        <v>18</v>
      </c>
      <c r="F12" s="13">
        <v>1.0</v>
      </c>
      <c r="G12" s="13" t="b">
        <v>1</v>
      </c>
      <c r="H12" s="15"/>
      <c r="I12" s="13">
        <v>5.0</v>
      </c>
      <c r="J12" s="13">
        <v>4.0</v>
      </c>
      <c r="K12" s="13" t="s">
        <v>40</v>
      </c>
      <c r="L12" s="4"/>
      <c r="M12" s="4"/>
      <c r="N12" s="4"/>
      <c r="O12" s="4"/>
      <c r="P12" s="4">
        <f t="shared" si="3"/>
        <v>4</v>
      </c>
      <c r="Q12" s="4"/>
      <c r="R12" s="4"/>
      <c r="S12" s="4"/>
      <c r="T12" s="4"/>
      <c r="U12" s="4"/>
      <c r="V12" s="4"/>
      <c r="W12" s="4"/>
      <c r="X12" s="4"/>
      <c r="Y12" s="17"/>
      <c r="Z12" s="17"/>
      <c r="AA12" s="17"/>
      <c r="AB12" s="17"/>
      <c r="AC12" s="17">
        <v>1.0</v>
      </c>
      <c r="AD12" s="4">
        <f t="shared" si="1"/>
        <v>5</v>
      </c>
      <c r="AE12" s="4">
        <f t="shared" si="2"/>
        <v>2018</v>
      </c>
    </row>
    <row r="13" outlineLevel="1">
      <c r="A13" s="8">
        <v>43246.0</v>
      </c>
      <c r="B13" s="10" t="s">
        <v>16</v>
      </c>
      <c r="C13" s="12">
        <v>80.0</v>
      </c>
      <c r="D13" s="12" t="s">
        <v>41</v>
      </c>
      <c r="E13" s="13" t="s">
        <v>42</v>
      </c>
      <c r="F13" s="13">
        <v>1.0</v>
      </c>
      <c r="G13" s="13" t="b">
        <v>1</v>
      </c>
      <c r="H13" s="15"/>
      <c r="I13" s="13">
        <v>5.0</v>
      </c>
      <c r="J13" s="13">
        <v>5.0</v>
      </c>
      <c r="K13" s="13" t="s">
        <v>44</v>
      </c>
      <c r="L13" s="4"/>
      <c r="M13" s="4"/>
      <c r="N13" s="4"/>
      <c r="O13" s="4"/>
      <c r="P13" s="4">
        <f t="shared" si="3"/>
        <v>7</v>
      </c>
      <c r="Q13" s="4"/>
      <c r="R13" s="4"/>
      <c r="S13" s="4"/>
      <c r="T13" s="4"/>
      <c r="U13" s="4"/>
      <c r="V13" s="4"/>
      <c r="W13" s="4"/>
      <c r="X13" s="4"/>
      <c r="Y13" s="17"/>
      <c r="Z13" s="17"/>
      <c r="AA13" s="17"/>
      <c r="AB13" s="17"/>
      <c r="AC13" s="17">
        <v>1.0</v>
      </c>
      <c r="AD13" s="4">
        <f t="shared" si="1"/>
        <v>5</v>
      </c>
      <c r="AE13" s="4">
        <f t="shared" si="2"/>
        <v>2018</v>
      </c>
    </row>
    <row r="14" outlineLevel="1">
      <c r="A14" s="8">
        <v>43246.0</v>
      </c>
      <c r="B14" s="10" t="s">
        <v>16</v>
      </c>
      <c r="C14" s="12">
        <v>80.0</v>
      </c>
      <c r="D14" s="12" t="s">
        <v>45</v>
      </c>
      <c r="E14" s="13" t="s">
        <v>18</v>
      </c>
      <c r="F14" s="13">
        <v>1.0</v>
      </c>
      <c r="G14" s="13" t="b">
        <v>0</v>
      </c>
      <c r="H14" s="15"/>
      <c r="I14" s="15"/>
      <c r="J14" s="15"/>
      <c r="K14" s="15"/>
      <c r="L14" s="4"/>
      <c r="M14" s="4"/>
      <c r="N14" s="4"/>
      <c r="O14" s="4"/>
      <c r="P14" s="4">
        <f t="shared" si="3"/>
        <v>7</v>
      </c>
      <c r="Q14" s="4"/>
      <c r="R14" s="4"/>
      <c r="S14" s="4"/>
      <c r="T14" s="4"/>
      <c r="U14" s="4"/>
      <c r="V14" s="4"/>
      <c r="W14" s="4"/>
      <c r="X14" s="4"/>
      <c r="Y14" s="17"/>
      <c r="Z14" s="17"/>
      <c r="AA14" s="17"/>
      <c r="AB14" s="17"/>
      <c r="AC14" s="17">
        <v>1.0</v>
      </c>
      <c r="AD14" s="4">
        <f>MONTH(A15)</f>
        <v>5</v>
      </c>
      <c r="AE14" s="4">
        <f>YEAR(A15)</f>
        <v>2018</v>
      </c>
    </row>
    <row r="15" outlineLevel="1">
      <c r="A15" s="8">
        <v>43249.0</v>
      </c>
      <c r="B15" s="10" t="s">
        <v>16</v>
      </c>
      <c r="C15" s="12">
        <v>130.0</v>
      </c>
      <c r="D15" s="12" t="s">
        <v>47</v>
      </c>
      <c r="E15" s="13" t="s">
        <v>18</v>
      </c>
      <c r="F15" s="13">
        <v>1.0</v>
      </c>
      <c r="G15" s="13" t="b">
        <v>1</v>
      </c>
      <c r="H15" s="15"/>
      <c r="I15" s="13">
        <v>5.0</v>
      </c>
      <c r="J15" s="13">
        <v>5.0</v>
      </c>
      <c r="K15" s="13" t="s">
        <v>48</v>
      </c>
      <c r="L15" s="4"/>
      <c r="M15" s="4"/>
      <c r="N15" s="4"/>
      <c r="O15" s="4"/>
      <c r="P15" s="4">
        <f t="shared" si="3"/>
        <v>3</v>
      </c>
      <c r="Q15" s="4"/>
      <c r="R15" s="4"/>
      <c r="S15" s="4"/>
      <c r="T15" s="4"/>
      <c r="U15" s="4"/>
      <c r="V15" s="4"/>
      <c r="W15" s="4"/>
      <c r="X15" s="4"/>
      <c r="Y15" s="17"/>
      <c r="Z15" s="17"/>
      <c r="AA15" s="17"/>
      <c r="AB15" s="17"/>
      <c r="AC15" s="17">
        <v>1.0</v>
      </c>
      <c r="AD15" s="4">
        <f t="shared" ref="AD15:AD43" si="4">MONTH(A15:A16)</f>
        <v>5</v>
      </c>
      <c r="AE15" s="4">
        <f t="shared" ref="AE15:AE43" si="5">YEAR(A15:A16)</f>
        <v>2018</v>
      </c>
    </row>
    <row r="16" outlineLevel="1">
      <c r="A16" s="8">
        <v>43250.0</v>
      </c>
      <c r="B16" s="10" t="s">
        <v>13</v>
      </c>
      <c r="C16" s="12">
        <v>150.0</v>
      </c>
      <c r="D16" s="12" t="s">
        <v>18</v>
      </c>
      <c r="E16" s="13" t="s">
        <v>49</v>
      </c>
      <c r="F16" s="13">
        <v>1.0</v>
      </c>
      <c r="G16" s="13" t="b">
        <v>1</v>
      </c>
      <c r="H16" s="15"/>
      <c r="I16" s="13">
        <v>4.0</v>
      </c>
      <c r="J16" s="13">
        <v>5.0</v>
      </c>
      <c r="K16" s="13" t="s">
        <v>50</v>
      </c>
      <c r="L16" s="4"/>
      <c r="M16" s="4"/>
      <c r="N16" s="4"/>
      <c r="O16" s="4"/>
      <c r="P16" s="4">
        <f t="shared" si="3"/>
        <v>4</v>
      </c>
      <c r="Q16" s="4"/>
      <c r="R16" s="4"/>
      <c r="S16" s="4"/>
      <c r="T16" s="4"/>
      <c r="U16" s="4"/>
      <c r="V16" s="4"/>
      <c r="W16" s="4"/>
      <c r="X16" s="4"/>
      <c r="Y16" s="17"/>
      <c r="Z16" s="17"/>
      <c r="AA16" s="17"/>
      <c r="AB16" s="17"/>
      <c r="AC16" s="17">
        <v>1.0</v>
      </c>
      <c r="AD16" s="4">
        <f t="shared" si="4"/>
        <v>5</v>
      </c>
      <c r="AE16" s="4">
        <f t="shared" si="5"/>
        <v>2018</v>
      </c>
    </row>
    <row r="17" outlineLevel="1">
      <c r="A17" s="8">
        <v>43259.0</v>
      </c>
      <c r="B17" s="10" t="s">
        <v>13</v>
      </c>
      <c r="C17" s="12">
        <v>150.0</v>
      </c>
      <c r="D17" s="12" t="s">
        <v>18</v>
      </c>
      <c r="E17" s="13" t="s">
        <v>18</v>
      </c>
      <c r="F17" s="13">
        <v>1.0</v>
      </c>
      <c r="G17" s="13" t="b">
        <v>0</v>
      </c>
      <c r="H17" s="15"/>
      <c r="I17" s="13">
        <v>5.0</v>
      </c>
      <c r="J17" s="13">
        <v>5.0</v>
      </c>
      <c r="K17" s="13" t="s">
        <v>52</v>
      </c>
      <c r="L17" s="4"/>
      <c r="M17" s="4"/>
      <c r="N17" s="4"/>
      <c r="O17" s="4"/>
      <c r="P17" s="4">
        <f t="shared" si="3"/>
        <v>6</v>
      </c>
      <c r="Q17" s="4"/>
      <c r="R17" s="4"/>
      <c r="S17" s="4"/>
      <c r="T17" s="4"/>
      <c r="U17" s="4"/>
      <c r="V17" s="4"/>
      <c r="W17" s="4"/>
      <c r="X17" s="4"/>
      <c r="Y17" s="17"/>
      <c r="Z17" s="17"/>
      <c r="AA17" s="17"/>
      <c r="AB17" s="17"/>
      <c r="AC17" s="17">
        <v>1.0</v>
      </c>
      <c r="AD17" s="4">
        <f t="shared" si="4"/>
        <v>6</v>
      </c>
      <c r="AE17" s="4">
        <f t="shared" si="5"/>
        <v>2018</v>
      </c>
    </row>
    <row r="18" outlineLevel="1">
      <c r="A18" s="8">
        <v>43262.0</v>
      </c>
      <c r="B18" s="10" t="s">
        <v>16</v>
      </c>
      <c r="C18" s="12">
        <v>130.0</v>
      </c>
      <c r="D18" s="12" t="s">
        <v>18</v>
      </c>
      <c r="E18" s="13" t="s">
        <v>18</v>
      </c>
      <c r="F18" s="13">
        <v>1.0</v>
      </c>
      <c r="G18" s="13" t="b">
        <v>1</v>
      </c>
      <c r="H18" s="15"/>
      <c r="I18" s="13">
        <v>5.0</v>
      </c>
      <c r="J18" s="13">
        <v>5.0</v>
      </c>
      <c r="K18" s="13" t="s">
        <v>54</v>
      </c>
      <c r="L18" s="4"/>
      <c r="M18" s="4"/>
      <c r="N18" s="4"/>
      <c r="O18" s="4"/>
      <c r="P18" s="4">
        <f t="shared" si="3"/>
        <v>2</v>
      </c>
      <c r="Q18" s="4"/>
      <c r="R18" s="4"/>
      <c r="S18" s="4"/>
      <c r="T18" s="4"/>
      <c r="U18" s="4"/>
      <c r="V18" s="4"/>
      <c r="W18" s="4"/>
      <c r="X18" s="4"/>
      <c r="Y18" s="17"/>
      <c r="Z18" s="17"/>
      <c r="AA18" s="17"/>
      <c r="AB18" s="17"/>
      <c r="AC18" s="17">
        <v>1.0</v>
      </c>
      <c r="AD18" s="4">
        <f t="shared" si="4"/>
        <v>6</v>
      </c>
      <c r="AE18" s="4">
        <f t="shared" si="5"/>
        <v>2018</v>
      </c>
    </row>
    <row r="19" outlineLevel="1">
      <c r="A19" s="8">
        <v>43264.0</v>
      </c>
      <c r="B19" s="10" t="s">
        <v>28</v>
      </c>
      <c r="C19" s="12">
        <v>80.0</v>
      </c>
      <c r="D19" s="12" t="s">
        <v>56</v>
      </c>
      <c r="E19" s="13" t="s">
        <v>18</v>
      </c>
      <c r="F19" s="13">
        <v>1.0</v>
      </c>
      <c r="G19" s="13" t="b">
        <v>0</v>
      </c>
      <c r="H19" s="15"/>
      <c r="I19" s="13"/>
      <c r="J19" s="13"/>
      <c r="K19" s="13"/>
      <c r="L19" s="4"/>
      <c r="M19" s="4"/>
      <c r="N19" s="4"/>
      <c r="O19" s="4"/>
      <c r="P19" s="4">
        <f t="shared" si="3"/>
        <v>4</v>
      </c>
      <c r="Q19" s="4"/>
      <c r="R19" s="4"/>
      <c r="S19" s="4"/>
      <c r="T19" s="4"/>
      <c r="U19" s="4"/>
      <c r="V19" s="4"/>
      <c r="W19" s="4"/>
      <c r="X19" s="4"/>
      <c r="Y19" s="17"/>
      <c r="Z19" s="17"/>
      <c r="AA19" s="17"/>
      <c r="AB19" s="17"/>
      <c r="AC19" s="17">
        <v>1.0</v>
      </c>
      <c r="AD19" s="4">
        <f t="shared" si="4"/>
        <v>6</v>
      </c>
      <c r="AE19" s="4">
        <f t="shared" si="5"/>
        <v>2018</v>
      </c>
    </row>
    <row r="20" outlineLevel="1">
      <c r="A20" s="8">
        <v>43264.0</v>
      </c>
      <c r="B20" s="10" t="s">
        <v>13</v>
      </c>
      <c r="C20" s="12">
        <v>150.0</v>
      </c>
      <c r="D20" s="12" t="s">
        <v>18</v>
      </c>
      <c r="E20" s="13" t="s">
        <v>18</v>
      </c>
      <c r="F20" s="13">
        <v>1.0</v>
      </c>
      <c r="G20" s="13" t="b">
        <v>1</v>
      </c>
      <c r="H20" s="15"/>
      <c r="I20" s="13">
        <v>5.0</v>
      </c>
      <c r="J20" s="13">
        <v>5.0</v>
      </c>
      <c r="K20" s="13" t="s">
        <v>60</v>
      </c>
      <c r="L20" s="4"/>
      <c r="M20" s="4"/>
      <c r="N20" s="4"/>
      <c r="O20" s="4"/>
      <c r="P20" s="4">
        <f t="shared" si="3"/>
        <v>4</v>
      </c>
      <c r="Q20" s="4"/>
      <c r="R20" s="4"/>
      <c r="S20" s="4"/>
      <c r="T20" s="4"/>
      <c r="U20" s="4"/>
      <c r="V20" s="4"/>
      <c r="W20" s="4"/>
      <c r="X20" s="4"/>
      <c r="Y20" s="17"/>
      <c r="Z20" s="17"/>
      <c r="AA20" s="17"/>
      <c r="AB20" s="17"/>
      <c r="AC20" s="17">
        <v>1.0</v>
      </c>
      <c r="AD20" s="4">
        <f t="shared" si="4"/>
        <v>6</v>
      </c>
      <c r="AE20" s="4">
        <f t="shared" si="5"/>
        <v>2018</v>
      </c>
    </row>
    <row r="21" outlineLevel="1">
      <c r="A21" s="8">
        <v>43265.0</v>
      </c>
      <c r="B21" s="10" t="s">
        <v>16</v>
      </c>
      <c r="C21" s="12">
        <v>80.0</v>
      </c>
      <c r="D21" s="12" t="s">
        <v>18</v>
      </c>
      <c r="E21" s="13" t="s">
        <v>18</v>
      </c>
      <c r="F21" s="13">
        <v>1.0</v>
      </c>
      <c r="G21" s="13" t="b">
        <v>1</v>
      </c>
      <c r="H21" s="15"/>
      <c r="I21" s="13">
        <v>4.5</v>
      </c>
      <c r="J21" s="13">
        <v>5.0</v>
      </c>
      <c r="K21" s="13" t="s">
        <v>62</v>
      </c>
      <c r="L21" s="4"/>
      <c r="M21" s="4"/>
      <c r="N21" s="4"/>
      <c r="O21" s="4"/>
      <c r="P21" s="4">
        <f t="shared" si="3"/>
        <v>5</v>
      </c>
      <c r="Q21" s="4"/>
      <c r="R21" s="4"/>
      <c r="S21" s="4"/>
      <c r="T21" s="4"/>
      <c r="U21" s="4"/>
      <c r="V21" s="4"/>
      <c r="W21" s="4"/>
      <c r="X21" s="4"/>
      <c r="Y21" s="17"/>
      <c r="Z21" s="17"/>
      <c r="AA21" s="17"/>
      <c r="AB21" s="17"/>
      <c r="AC21" s="17">
        <v>1.0</v>
      </c>
      <c r="AD21" s="4">
        <f t="shared" si="4"/>
        <v>6</v>
      </c>
      <c r="AE21" s="4">
        <f t="shared" si="5"/>
        <v>2018</v>
      </c>
    </row>
    <row r="22" outlineLevel="1">
      <c r="A22" s="8">
        <v>43271.0</v>
      </c>
      <c r="B22" s="10" t="s">
        <v>16</v>
      </c>
      <c r="C22" s="12">
        <v>150.0</v>
      </c>
      <c r="D22" s="12" t="s">
        <v>18</v>
      </c>
      <c r="E22" s="13" t="s">
        <v>18</v>
      </c>
      <c r="F22" s="13">
        <v>1.0</v>
      </c>
      <c r="G22" s="13" t="b">
        <v>1</v>
      </c>
      <c r="H22" s="15"/>
      <c r="I22" s="13">
        <v>4.5</v>
      </c>
      <c r="J22" s="13">
        <v>5.0</v>
      </c>
      <c r="K22" s="13" t="s">
        <v>63</v>
      </c>
      <c r="L22" s="4"/>
      <c r="M22" s="4"/>
      <c r="N22" s="4"/>
      <c r="O22" s="4"/>
      <c r="P22" s="4">
        <f t="shared" si="3"/>
        <v>4</v>
      </c>
      <c r="Q22" s="4"/>
      <c r="R22" s="4"/>
      <c r="S22" s="4"/>
      <c r="T22" s="4"/>
      <c r="U22" s="4"/>
      <c r="V22" s="4"/>
      <c r="W22" s="4"/>
      <c r="X22" s="4"/>
      <c r="Y22" s="17"/>
      <c r="Z22" s="17"/>
      <c r="AA22" s="17"/>
      <c r="AB22" s="17"/>
      <c r="AC22" s="17">
        <v>1.0</v>
      </c>
      <c r="AD22" s="4">
        <f t="shared" si="4"/>
        <v>6</v>
      </c>
      <c r="AE22" s="4">
        <f t="shared" si="5"/>
        <v>2018</v>
      </c>
    </row>
    <row r="23" outlineLevel="1">
      <c r="A23" s="8">
        <v>43273.0</v>
      </c>
      <c r="B23" s="10" t="s">
        <v>13</v>
      </c>
      <c r="C23" s="12">
        <v>150.0</v>
      </c>
      <c r="D23" s="12" t="s">
        <v>18</v>
      </c>
      <c r="E23" s="13" t="s">
        <v>18</v>
      </c>
      <c r="F23" s="13">
        <v>1.0</v>
      </c>
      <c r="G23" s="13" t="b">
        <v>1</v>
      </c>
      <c r="H23" s="15"/>
      <c r="I23" s="13">
        <v>5.0</v>
      </c>
      <c r="J23" s="13">
        <v>5.0</v>
      </c>
      <c r="K23" s="13" t="s">
        <v>66</v>
      </c>
      <c r="L23" s="4"/>
      <c r="M23" s="4"/>
      <c r="N23" s="4"/>
      <c r="O23" s="4"/>
      <c r="P23" s="4">
        <f t="shared" si="3"/>
        <v>6</v>
      </c>
      <c r="Q23" s="4"/>
      <c r="R23" s="4"/>
      <c r="S23" s="4"/>
      <c r="T23" s="4"/>
      <c r="U23" s="4"/>
      <c r="V23" s="4"/>
      <c r="W23" s="4"/>
      <c r="X23" s="4"/>
      <c r="Y23" s="17"/>
      <c r="Z23" s="17"/>
      <c r="AA23" s="17"/>
      <c r="AB23" s="17"/>
      <c r="AC23" s="17">
        <v>1.0</v>
      </c>
      <c r="AD23" s="4">
        <f t="shared" si="4"/>
        <v>6</v>
      </c>
      <c r="AE23" s="4">
        <f t="shared" si="5"/>
        <v>2018</v>
      </c>
    </row>
    <row r="24" outlineLevel="1">
      <c r="A24" s="8">
        <v>43286.0</v>
      </c>
      <c r="B24" s="10" t="s">
        <v>13</v>
      </c>
      <c r="C24" s="12">
        <v>150.0</v>
      </c>
      <c r="D24" s="12" t="s">
        <v>67</v>
      </c>
      <c r="E24" s="13" t="s">
        <v>68</v>
      </c>
      <c r="F24" s="13">
        <v>1.0</v>
      </c>
      <c r="G24" s="13" t="b">
        <v>1</v>
      </c>
      <c r="H24" s="15"/>
      <c r="I24" s="13">
        <v>5.0</v>
      </c>
      <c r="J24" s="13">
        <v>5.0</v>
      </c>
      <c r="K24" s="13" t="s">
        <v>69</v>
      </c>
      <c r="L24" s="4"/>
      <c r="M24" s="4"/>
      <c r="N24" s="4"/>
      <c r="O24" s="4"/>
      <c r="P24" s="4">
        <f t="shared" si="3"/>
        <v>5</v>
      </c>
      <c r="Q24" s="4"/>
      <c r="R24" s="4"/>
      <c r="S24" s="4"/>
      <c r="T24" s="4"/>
      <c r="U24" s="4"/>
      <c r="V24" s="4"/>
      <c r="W24" s="4"/>
      <c r="X24" s="4"/>
      <c r="Y24" s="17"/>
      <c r="Z24" s="17"/>
      <c r="AA24" s="17"/>
      <c r="AB24" s="17"/>
      <c r="AC24" s="17">
        <v>1.0</v>
      </c>
      <c r="AD24" s="4">
        <f t="shared" si="4"/>
        <v>7</v>
      </c>
      <c r="AE24" s="4">
        <f t="shared" si="5"/>
        <v>2018</v>
      </c>
    </row>
    <row r="25" outlineLevel="1">
      <c r="A25" s="8">
        <v>43287.0</v>
      </c>
      <c r="B25" s="10" t="s">
        <v>13</v>
      </c>
      <c r="C25" s="12">
        <v>80.0</v>
      </c>
      <c r="D25" s="12" t="s">
        <v>74</v>
      </c>
      <c r="E25" s="15"/>
      <c r="F25" s="13">
        <v>1.0</v>
      </c>
      <c r="G25" s="13" t="b">
        <v>0</v>
      </c>
      <c r="H25" s="15"/>
      <c r="I25" s="15"/>
      <c r="J25" s="15"/>
      <c r="K25" s="13" t="s">
        <v>75</v>
      </c>
      <c r="L25" s="4"/>
      <c r="M25" s="4"/>
      <c r="N25" s="4"/>
      <c r="O25" s="4"/>
      <c r="P25" s="4">
        <f t="shared" si="3"/>
        <v>6</v>
      </c>
      <c r="Q25" s="4"/>
      <c r="R25" s="4"/>
      <c r="S25" s="4"/>
      <c r="T25" s="4"/>
      <c r="U25" s="4"/>
      <c r="V25" s="4"/>
      <c r="W25" s="4"/>
      <c r="X25" s="4"/>
      <c r="Y25" s="17"/>
      <c r="Z25" s="17"/>
      <c r="AA25" s="17"/>
      <c r="AB25" s="17"/>
      <c r="AC25" s="17">
        <v>1.0</v>
      </c>
      <c r="AD25" s="4">
        <f t="shared" si="4"/>
        <v>7</v>
      </c>
      <c r="AE25" s="4">
        <f t="shared" si="5"/>
        <v>2018</v>
      </c>
    </row>
    <row r="26" outlineLevel="1">
      <c r="A26" s="8">
        <v>43289.0</v>
      </c>
      <c r="B26" s="10" t="s">
        <v>16</v>
      </c>
      <c r="C26" s="12">
        <v>80.0</v>
      </c>
      <c r="D26" s="12" t="s">
        <v>45</v>
      </c>
      <c r="E26" s="13" t="s">
        <v>18</v>
      </c>
      <c r="F26" s="13">
        <v>1.0</v>
      </c>
      <c r="G26" s="13" t="b">
        <v>1</v>
      </c>
      <c r="H26" s="15"/>
      <c r="I26" s="13">
        <v>5.0</v>
      </c>
      <c r="J26" s="13">
        <v>5.0</v>
      </c>
      <c r="K26" s="13" t="s">
        <v>78</v>
      </c>
      <c r="L26" s="4"/>
      <c r="M26" s="4"/>
      <c r="N26" s="4"/>
      <c r="O26" s="4"/>
      <c r="P26" s="4">
        <f t="shared" si="3"/>
        <v>1</v>
      </c>
      <c r="Q26" s="4"/>
      <c r="R26" s="4"/>
      <c r="S26" s="4"/>
      <c r="T26" s="4"/>
      <c r="U26" s="4"/>
      <c r="V26" s="4"/>
      <c r="W26" s="4"/>
      <c r="X26" s="4"/>
      <c r="Y26" s="17"/>
      <c r="Z26" s="17"/>
      <c r="AA26" s="17"/>
      <c r="AB26" s="17"/>
      <c r="AC26" s="17">
        <v>1.0</v>
      </c>
      <c r="AD26" s="4">
        <f t="shared" si="4"/>
        <v>7</v>
      </c>
      <c r="AE26" s="4">
        <f t="shared" si="5"/>
        <v>2018</v>
      </c>
    </row>
    <row r="27" outlineLevel="1">
      <c r="A27" s="8">
        <v>43294.0</v>
      </c>
      <c r="B27" s="10" t="s">
        <v>13</v>
      </c>
      <c r="C27" s="12">
        <v>130.0</v>
      </c>
      <c r="D27" s="12" t="s">
        <v>79</v>
      </c>
      <c r="E27" s="15"/>
      <c r="F27" s="13">
        <v>1.0</v>
      </c>
      <c r="G27" s="13" t="b">
        <v>0</v>
      </c>
      <c r="H27" s="15"/>
      <c r="I27" s="15"/>
      <c r="J27" s="15"/>
      <c r="K27" s="13" t="s">
        <v>81</v>
      </c>
      <c r="L27" s="4"/>
      <c r="M27" s="4"/>
      <c r="N27" s="4"/>
      <c r="O27" s="4"/>
      <c r="P27" s="4">
        <f t="shared" si="3"/>
        <v>6</v>
      </c>
      <c r="Q27" s="4"/>
      <c r="R27" s="4"/>
      <c r="S27" s="4"/>
      <c r="T27" s="4"/>
      <c r="U27" s="4"/>
      <c r="V27" s="4"/>
      <c r="W27" s="4"/>
      <c r="X27" s="4"/>
      <c r="Y27" s="17"/>
      <c r="Z27" s="17"/>
      <c r="AA27" s="17"/>
      <c r="AB27" s="17"/>
      <c r="AC27" s="17">
        <v>1.0</v>
      </c>
      <c r="AD27" s="4">
        <f t="shared" si="4"/>
        <v>7</v>
      </c>
      <c r="AE27" s="4">
        <f t="shared" si="5"/>
        <v>2018</v>
      </c>
    </row>
    <row r="28" outlineLevel="1">
      <c r="A28" s="8">
        <v>43297.0</v>
      </c>
      <c r="B28" s="10" t="s">
        <v>16</v>
      </c>
      <c r="C28" s="12">
        <v>80.0</v>
      </c>
      <c r="D28" s="12" t="s">
        <v>74</v>
      </c>
      <c r="E28" s="13" t="s">
        <v>18</v>
      </c>
      <c r="F28" s="13">
        <v>1.0</v>
      </c>
      <c r="G28" s="13" t="b">
        <v>0</v>
      </c>
      <c r="H28" s="15"/>
      <c r="I28" s="15"/>
      <c r="J28" s="15"/>
      <c r="K28" s="13" t="s">
        <v>84</v>
      </c>
      <c r="L28" s="4"/>
      <c r="M28" s="4"/>
      <c r="N28" s="4"/>
      <c r="O28" s="4"/>
      <c r="P28" s="4">
        <f t="shared" si="3"/>
        <v>2</v>
      </c>
      <c r="Q28" s="4"/>
      <c r="R28" s="4"/>
      <c r="S28" s="4"/>
      <c r="T28" s="4"/>
      <c r="U28" s="4"/>
      <c r="V28" s="4"/>
      <c r="W28" s="4"/>
      <c r="X28" s="4"/>
      <c r="Y28" s="17"/>
      <c r="Z28" s="17"/>
      <c r="AA28" s="17"/>
      <c r="AB28" s="17"/>
      <c r="AC28" s="17">
        <v>1.0</v>
      </c>
      <c r="AD28" s="4">
        <f t="shared" si="4"/>
        <v>7</v>
      </c>
      <c r="AE28" s="4">
        <f t="shared" si="5"/>
        <v>2018</v>
      </c>
    </row>
    <row r="29" outlineLevel="1">
      <c r="A29" s="8">
        <v>43299.0</v>
      </c>
      <c r="B29" s="10" t="s">
        <v>16</v>
      </c>
      <c r="C29" s="12">
        <v>130.0</v>
      </c>
      <c r="D29" s="12" t="s">
        <v>86</v>
      </c>
      <c r="E29" s="13" t="s">
        <v>18</v>
      </c>
      <c r="F29" s="13">
        <v>1.0</v>
      </c>
      <c r="G29" s="13" t="b">
        <v>0</v>
      </c>
      <c r="H29" s="15"/>
      <c r="I29" s="15"/>
      <c r="J29" s="15"/>
      <c r="K29" s="13" t="s">
        <v>89</v>
      </c>
      <c r="L29" s="4"/>
      <c r="M29" s="4"/>
      <c r="N29" s="4"/>
      <c r="O29" s="4"/>
      <c r="P29" s="4">
        <f t="shared" si="3"/>
        <v>4</v>
      </c>
      <c r="Q29" s="4"/>
      <c r="R29" s="4"/>
      <c r="S29" s="4"/>
      <c r="T29" s="4"/>
      <c r="U29" s="4"/>
      <c r="V29" s="4"/>
      <c r="W29" s="4"/>
      <c r="X29" s="4"/>
      <c r="Y29" s="17"/>
      <c r="Z29" s="17"/>
      <c r="AA29" s="17"/>
      <c r="AB29" s="17"/>
      <c r="AC29" s="17">
        <v>1.0</v>
      </c>
      <c r="AD29" s="4">
        <f t="shared" si="4"/>
        <v>7</v>
      </c>
      <c r="AE29" s="4">
        <f t="shared" si="5"/>
        <v>2018</v>
      </c>
    </row>
    <row r="30" outlineLevel="1">
      <c r="A30" s="8">
        <v>43306.0</v>
      </c>
      <c r="B30" s="10" t="s">
        <v>16</v>
      </c>
      <c r="C30" s="12">
        <v>80.0</v>
      </c>
      <c r="D30" s="12" t="s">
        <v>74</v>
      </c>
      <c r="E30" s="15"/>
      <c r="F30" s="13">
        <v>1.0</v>
      </c>
      <c r="G30" s="13" t="b">
        <v>0</v>
      </c>
      <c r="H30" s="15"/>
      <c r="I30" s="15"/>
      <c r="J30" s="15"/>
      <c r="K30" s="13" t="s">
        <v>92</v>
      </c>
      <c r="L30" s="4"/>
      <c r="M30" s="4"/>
      <c r="N30" s="4"/>
      <c r="O30" s="4"/>
      <c r="P30" s="4">
        <f t="shared" si="3"/>
        <v>4</v>
      </c>
      <c r="Q30" s="4"/>
      <c r="R30" s="4"/>
      <c r="S30" s="4"/>
      <c r="T30" s="4"/>
      <c r="U30" s="4"/>
      <c r="V30" s="4"/>
      <c r="W30" s="4"/>
      <c r="X30" s="4"/>
      <c r="Y30" s="17"/>
      <c r="Z30" s="17"/>
      <c r="AA30" s="17"/>
      <c r="AB30" s="17"/>
      <c r="AC30" s="17">
        <v>1.0</v>
      </c>
      <c r="AD30" s="4">
        <f t="shared" si="4"/>
        <v>7</v>
      </c>
      <c r="AE30" s="4">
        <f t="shared" si="5"/>
        <v>2018</v>
      </c>
    </row>
    <row r="31" outlineLevel="1">
      <c r="A31" s="8">
        <v>43306.0</v>
      </c>
      <c r="B31" s="10" t="s">
        <v>13</v>
      </c>
      <c r="C31" s="12">
        <v>130.0</v>
      </c>
      <c r="D31" s="12" t="s">
        <v>95</v>
      </c>
      <c r="E31" s="15"/>
      <c r="F31" s="13">
        <v>1.0</v>
      </c>
      <c r="G31" s="13" t="b">
        <v>0</v>
      </c>
      <c r="H31" s="15"/>
      <c r="I31" s="15"/>
      <c r="J31" s="15"/>
      <c r="K31" s="13" t="s">
        <v>96</v>
      </c>
      <c r="L31" s="4"/>
      <c r="M31" s="4"/>
      <c r="N31" s="4"/>
      <c r="O31" s="4"/>
      <c r="P31" s="4">
        <f t="shared" si="3"/>
        <v>4</v>
      </c>
      <c r="Q31" s="4"/>
      <c r="R31" s="4"/>
      <c r="S31" s="4"/>
      <c r="T31" s="4"/>
      <c r="U31" s="4"/>
      <c r="V31" s="4"/>
      <c r="W31" s="4"/>
      <c r="X31" s="4"/>
      <c r="Y31" s="17"/>
      <c r="Z31" s="17"/>
      <c r="AA31" s="17"/>
      <c r="AB31" s="17"/>
      <c r="AC31" s="17">
        <v>1.0</v>
      </c>
      <c r="AD31" s="4">
        <f t="shared" si="4"/>
        <v>7</v>
      </c>
      <c r="AE31" s="4">
        <f t="shared" si="5"/>
        <v>2018</v>
      </c>
    </row>
    <row r="32" outlineLevel="1">
      <c r="A32" s="8">
        <v>43307.0</v>
      </c>
      <c r="B32" s="10" t="s">
        <v>13</v>
      </c>
      <c r="C32" s="12">
        <v>130.0</v>
      </c>
      <c r="D32" s="12" t="s">
        <v>98</v>
      </c>
      <c r="E32" s="15"/>
      <c r="F32" s="13">
        <v>1.0</v>
      </c>
      <c r="G32" s="13" t="b">
        <v>0</v>
      </c>
      <c r="H32" s="15"/>
      <c r="I32" s="15"/>
      <c r="J32" s="15"/>
      <c r="K32" s="15"/>
      <c r="L32" s="4"/>
      <c r="M32" s="4"/>
      <c r="N32" s="4"/>
      <c r="O32" s="4"/>
      <c r="P32" s="4">
        <f t="shared" si="3"/>
        <v>5</v>
      </c>
      <c r="Q32" s="4"/>
      <c r="R32" s="4"/>
      <c r="S32" s="4"/>
      <c r="T32" s="4"/>
      <c r="U32" s="4"/>
      <c r="V32" s="4"/>
      <c r="W32" s="4"/>
      <c r="X32" s="4"/>
      <c r="Y32" s="17"/>
      <c r="Z32" s="17"/>
      <c r="AA32" s="17"/>
      <c r="AB32" s="17"/>
      <c r="AC32" s="17">
        <v>1.0</v>
      </c>
      <c r="AD32" s="4">
        <f t="shared" si="4"/>
        <v>7</v>
      </c>
      <c r="AE32" s="4">
        <f t="shared" si="5"/>
        <v>2018</v>
      </c>
    </row>
    <row r="33" outlineLevel="1">
      <c r="A33" s="8">
        <v>43309.0</v>
      </c>
      <c r="B33" s="10" t="s">
        <v>13</v>
      </c>
      <c r="C33" s="12">
        <v>130.0</v>
      </c>
      <c r="D33" s="12" t="s">
        <v>101</v>
      </c>
      <c r="E33" s="13" t="s">
        <v>102</v>
      </c>
      <c r="F33" s="13">
        <v>1.0</v>
      </c>
      <c r="G33" s="13" t="b">
        <v>1</v>
      </c>
      <c r="H33" s="15"/>
      <c r="I33" s="13">
        <v>4.0</v>
      </c>
      <c r="J33" s="13">
        <v>5.0</v>
      </c>
      <c r="K33" s="15"/>
      <c r="L33" s="4"/>
      <c r="M33" s="4"/>
      <c r="N33" s="4"/>
      <c r="O33" s="4"/>
      <c r="P33" s="4">
        <f t="shared" si="3"/>
        <v>7</v>
      </c>
      <c r="Q33" s="4"/>
      <c r="R33" s="4"/>
      <c r="S33" s="4"/>
      <c r="T33" s="4"/>
      <c r="U33" s="4"/>
      <c r="V33" s="4"/>
      <c r="W33" s="4"/>
      <c r="X33" s="4"/>
      <c r="Y33" s="17"/>
      <c r="Z33" s="17"/>
      <c r="AA33" s="17"/>
      <c r="AB33" s="17"/>
      <c r="AC33" s="17">
        <v>1.0</v>
      </c>
      <c r="AD33" s="4">
        <f t="shared" si="4"/>
        <v>7</v>
      </c>
      <c r="AE33" s="4">
        <f t="shared" si="5"/>
        <v>2018</v>
      </c>
    </row>
    <row r="34" outlineLevel="1">
      <c r="A34" s="8">
        <v>43311.0</v>
      </c>
      <c r="B34" s="10" t="s">
        <v>16</v>
      </c>
      <c r="C34" s="12">
        <v>80.0</v>
      </c>
      <c r="D34" s="12" t="s">
        <v>103</v>
      </c>
      <c r="E34" s="13" t="s">
        <v>104</v>
      </c>
      <c r="F34" s="13">
        <v>1.0</v>
      </c>
      <c r="G34" s="13" t="b">
        <v>0</v>
      </c>
      <c r="H34" s="15"/>
      <c r="I34" s="15"/>
      <c r="J34" s="15"/>
      <c r="K34" s="13" t="s">
        <v>106</v>
      </c>
      <c r="L34" s="4"/>
      <c r="M34" s="4"/>
      <c r="N34" s="4"/>
      <c r="O34" s="4"/>
      <c r="P34" s="4">
        <f t="shared" si="3"/>
        <v>2</v>
      </c>
      <c r="Q34" s="4"/>
      <c r="R34" s="4"/>
      <c r="S34" s="4"/>
      <c r="T34" s="4"/>
      <c r="U34" s="4"/>
      <c r="V34" s="4"/>
      <c r="W34" s="4"/>
      <c r="X34" s="4"/>
      <c r="Y34" s="17"/>
      <c r="Z34" s="17"/>
      <c r="AA34" s="17"/>
      <c r="AB34" s="17"/>
      <c r="AC34" s="17">
        <v>1.0</v>
      </c>
      <c r="AD34" s="4">
        <f t="shared" si="4"/>
        <v>7</v>
      </c>
      <c r="AE34" s="4">
        <f t="shared" si="5"/>
        <v>2018</v>
      </c>
    </row>
    <row r="35" outlineLevel="1">
      <c r="A35" s="8">
        <v>43314.0</v>
      </c>
      <c r="B35" s="10" t="s">
        <v>16</v>
      </c>
      <c r="C35" s="12">
        <v>130.0</v>
      </c>
      <c r="D35" s="12" t="s">
        <v>107</v>
      </c>
      <c r="E35" s="13" t="s">
        <v>108</v>
      </c>
      <c r="F35" s="13">
        <v>1.0</v>
      </c>
      <c r="G35" s="13" t="b">
        <v>1</v>
      </c>
      <c r="H35" s="15"/>
      <c r="I35" s="13">
        <v>5.0</v>
      </c>
      <c r="J35" s="13">
        <v>5.0</v>
      </c>
      <c r="K35" s="15"/>
      <c r="L35" s="4"/>
      <c r="M35" s="4"/>
      <c r="N35" s="4"/>
      <c r="O35" s="4"/>
      <c r="P35" s="4">
        <f t="shared" si="3"/>
        <v>5</v>
      </c>
      <c r="Q35" s="4"/>
      <c r="R35" s="4"/>
      <c r="S35" s="4"/>
      <c r="T35" s="4"/>
      <c r="U35" s="4"/>
      <c r="V35" s="4"/>
      <c r="W35" s="4"/>
      <c r="X35" s="4"/>
      <c r="Y35" s="17"/>
      <c r="Z35" s="17"/>
      <c r="AA35" s="17"/>
      <c r="AB35" s="17"/>
      <c r="AC35" s="17">
        <v>1.0</v>
      </c>
      <c r="AD35" s="4">
        <f t="shared" si="4"/>
        <v>8</v>
      </c>
      <c r="AE35" s="4">
        <f t="shared" si="5"/>
        <v>2018</v>
      </c>
    </row>
    <row r="36" outlineLevel="1">
      <c r="A36" s="8">
        <v>43314.0</v>
      </c>
      <c r="B36" s="10" t="s">
        <v>13</v>
      </c>
      <c r="C36" s="12">
        <v>150.0</v>
      </c>
      <c r="D36" s="12" t="s">
        <v>67</v>
      </c>
      <c r="E36" s="13" t="s">
        <v>68</v>
      </c>
      <c r="F36" s="13">
        <v>1.0</v>
      </c>
      <c r="G36" s="13" t="b">
        <v>0</v>
      </c>
      <c r="H36" s="15"/>
      <c r="I36" s="15"/>
      <c r="J36" s="15"/>
      <c r="K36" s="15"/>
      <c r="L36" s="4"/>
      <c r="M36" s="4"/>
      <c r="N36" s="4"/>
      <c r="O36" s="4"/>
      <c r="P36" s="4">
        <f t="shared" si="3"/>
        <v>5</v>
      </c>
      <c r="Q36" s="4"/>
      <c r="R36" s="4"/>
      <c r="S36" s="4"/>
      <c r="T36" s="4"/>
      <c r="U36" s="4"/>
      <c r="V36" s="4"/>
      <c r="W36" s="4"/>
      <c r="X36" s="4"/>
      <c r="Y36" s="17"/>
      <c r="Z36" s="17"/>
      <c r="AA36" s="17"/>
      <c r="AB36" s="17"/>
      <c r="AC36" s="17">
        <v>1.0</v>
      </c>
      <c r="AD36" s="4">
        <f t="shared" si="4"/>
        <v>8</v>
      </c>
      <c r="AE36" s="4">
        <f t="shared" si="5"/>
        <v>2018</v>
      </c>
    </row>
    <row r="37" outlineLevel="1">
      <c r="A37" s="8">
        <v>43315.0</v>
      </c>
      <c r="B37" s="10" t="s">
        <v>13</v>
      </c>
      <c r="C37" s="12">
        <v>150.0</v>
      </c>
      <c r="D37" s="12" t="s">
        <v>111</v>
      </c>
      <c r="E37" s="13" t="s">
        <v>112</v>
      </c>
      <c r="F37" s="13">
        <v>1.0</v>
      </c>
      <c r="G37" s="13" t="b">
        <v>0</v>
      </c>
      <c r="H37" s="15"/>
      <c r="I37" s="15"/>
      <c r="J37" s="15"/>
      <c r="K37" s="15"/>
      <c r="L37" s="4"/>
      <c r="M37" s="4"/>
      <c r="N37" s="4"/>
      <c r="O37" s="4"/>
      <c r="P37" s="4">
        <f t="shared" si="3"/>
        <v>6</v>
      </c>
      <c r="Q37" s="4"/>
      <c r="R37" s="4"/>
      <c r="S37" s="4"/>
      <c r="T37" s="4"/>
      <c r="U37" s="4"/>
      <c r="V37" s="4"/>
      <c r="W37" s="4"/>
      <c r="X37" s="4"/>
      <c r="Y37" s="17"/>
      <c r="Z37" s="17"/>
      <c r="AA37" s="17"/>
      <c r="AB37" s="17"/>
      <c r="AC37" s="17">
        <v>1.0</v>
      </c>
      <c r="AD37" s="4">
        <f t="shared" si="4"/>
        <v>8</v>
      </c>
      <c r="AE37" s="4">
        <f t="shared" si="5"/>
        <v>2018</v>
      </c>
    </row>
    <row r="38" outlineLevel="1">
      <c r="A38" s="8">
        <v>43318.0</v>
      </c>
      <c r="B38" s="10" t="s">
        <v>16</v>
      </c>
      <c r="C38" s="12">
        <v>80.0</v>
      </c>
      <c r="D38" s="12" t="s">
        <v>41</v>
      </c>
      <c r="E38" s="13" t="s">
        <v>42</v>
      </c>
      <c r="F38" s="13">
        <v>1.0</v>
      </c>
      <c r="G38" s="13" t="b">
        <v>1</v>
      </c>
      <c r="H38" s="15"/>
      <c r="I38" s="13">
        <v>5.0</v>
      </c>
      <c r="J38" s="13">
        <v>5.0</v>
      </c>
      <c r="K38" s="15"/>
      <c r="L38" s="4"/>
      <c r="M38" s="4"/>
      <c r="N38" s="4"/>
      <c r="O38" s="4"/>
      <c r="P38" s="4">
        <f t="shared" si="3"/>
        <v>2</v>
      </c>
      <c r="Q38" s="4"/>
      <c r="R38" s="4"/>
      <c r="S38" s="4"/>
      <c r="T38" s="4"/>
      <c r="U38" s="4"/>
      <c r="V38" s="4"/>
      <c r="W38" s="4"/>
      <c r="X38" s="4"/>
      <c r="Y38" s="17"/>
      <c r="Z38" s="17"/>
      <c r="AA38" s="17"/>
      <c r="AB38" s="17"/>
      <c r="AC38" s="17">
        <v>1.0</v>
      </c>
      <c r="AD38" s="4">
        <f t="shared" si="4"/>
        <v>8</v>
      </c>
      <c r="AE38" s="4">
        <f t="shared" si="5"/>
        <v>2018</v>
      </c>
    </row>
    <row r="39" outlineLevel="1">
      <c r="A39" s="8">
        <v>43321.0</v>
      </c>
      <c r="B39" s="10" t="s">
        <v>16</v>
      </c>
      <c r="C39" s="12">
        <v>80.0</v>
      </c>
      <c r="D39" s="12" t="s">
        <v>113</v>
      </c>
      <c r="E39" s="13" t="s">
        <v>114</v>
      </c>
      <c r="F39" s="13">
        <v>1.0</v>
      </c>
      <c r="G39" s="13" t="b">
        <v>0</v>
      </c>
      <c r="H39" s="15"/>
      <c r="I39" s="15"/>
      <c r="J39" s="15"/>
      <c r="K39" s="15"/>
      <c r="L39" s="4"/>
      <c r="M39" s="4"/>
      <c r="N39" s="4"/>
      <c r="O39" s="4"/>
      <c r="P39" s="4">
        <f t="shared" si="3"/>
        <v>5</v>
      </c>
      <c r="Q39" s="4"/>
      <c r="R39" s="4"/>
      <c r="S39" s="4"/>
      <c r="T39" s="4"/>
      <c r="U39" s="4"/>
      <c r="V39" s="4"/>
      <c r="W39" s="4"/>
      <c r="X39" s="4"/>
      <c r="Y39" s="17"/>
      <c r="Z39" s="17"/>
      <c r="AA39" s="17"/>
      <c r="AB39" s="17"/>
      <c r="AC39" s="17">
        <v>1.0</v>
      </c>
      <c r="AD39" s="4">
        <f t="shared" si="4"/>
        <v>8</v>
      </c>
      <c r="AE39" s="4">
        <f t="shared" si="5"/>
        <v>2018</v>
      </c>
    </row>
    <row r="40" outlineLevel="1">
      <c r="A40" s="8">
        <v>43322.0</v>
      </c>
      <c r="B40" s="10" t="s">
        <v>13</v>
      </c>
      <c r="C40" s="12">
        <v>210.0</v>
      </c>
      <c r="D40" s="12" t="s">
        <v>115</v>
      </c>
      <c r="E40" s="13" t="s">
        <v>116</v>
      </c>
      <c r="F40" s="13">
        <v>1.0</v>
      </c>
      <c r="G40" s="13" t="b">
        <v>0</v>
      </c>
      <c r="H40" s="15"/>
      <c r="I40" s="15"/>
      <c r="J40" s="15"/>
      <c r="K40" s="15"/>
      <c r="L40" s="4"/>
      <c r="M40" s="4"/>
      <c r="N40" s="4"/>
      <c r="O40" s="4"/>
      <c r="P40" s="4">
        <f t="shared" si="3"/>
        <v>6</v>
      </c>
      <c r="Q40" s="4"/>
      <c r="R40" s="4"/>
      <c r="S40" s="4"/>
      <c r="T40" s="4"/>
      <c r="U40" s="4"/>
      <c r="V40" s="4"/>
      <c r="W40" s="4"/>
      <c r="X40" s="4"/>
      <c r="Y40" s="17"/>
      <c r="Z40" s="17"/>
      <c r="AA40" s="17"/>
      <c r="AB40" s="17"/>
      <c r="AC40" s="17">
        <v>1.0</v>
      </c>
      <c r="AD40" s="4">
        <f t="shared" si="4"/>
        <v>8</v>
      </c>
      <c r="AE40" s="4">
        <f t="shared" si="5"/>
        <v>2018</v>
      </c>
    </row>
    <row r="41" outlineLevel="1">
      <c r="A41" s="8">
        <v>43323.0</v>
      </c>
      <c r="B41" s="10" t="s">
        <v>16</v>
      </c>
      <c r="C41" s="12">
        <v>150.0</v>
      </c>
      <c r="D41" s="12" t="s">
        <v>117</v>
      </c>
      <c r="E41" s="13" t="s">
        <v>118</v>
      </c>
      <c r="F41" s="13">
        <v>1.0</v>
      </c>
      <c r="G41" s="13" t="b">
        <v>1</v>
      </c>
      <c r="H41" s="15"/>
      <c r="I41" s="13">
        <v>5.0</v>
      </c>
      <c r="J41" s="13">
        <v>5.0</v>
      </c>
      <c r="K41" s="13" t="s">
        <v>119</v>
      </c>
      <c r="L41" s="4"/>
      <c r="M41" s="4"/>
      <c r="N41" s="4"/>
      <c r="O41" s="4"/>
      <c r="P41" s="4">
        <f t="shared" si="3"/>
        <v>7</v>
      </c>
      <c r="Q41" s="4"/>
      <c r="R41" s="4"/>
      <c r="S41" s="4"/>
      <c r="T41" s="4"/>
      <c r="U41" s="4"/>
      <c r="V41" s="4"/>
      <c r="W41" s="4"/>
      <c r="X41" s="4"/>
      <c r="Y41" s="17"/>
      <c r="Z41" s="17"/>
      <c r="AA41" s="17"/>
      <c r="AB41" s="17"/>
      <c r="AC41" s="17">
        <v>1.0</v>
      </c>
      <c r="AD41" s="4">
        <f t="shared" si="4"/>
        <v>8</v>
      </c>
      <c r="AE41" s="4">
        <f t="shared" si="5"/>
        <v>2018</v>
      </c>
    </row>
    <row r="42" outlineLevel="1">
      <c r="A42" s="8">
        <v>43328.0</v>
      </c>
      <c r="B42" s="10" t="s">
        <v>13</v>
      </c>
      <c r="C42" s="12">
        <v>170.0</v>
      </c>
      <c r="D42" s="12" t="s">
        <v>67</v>
      </c>
      <c r="E42" s="13" t="s">
        <v>68</v>
      </c>
      <c r="F42" s="13">
        <v>1.0</v>
      </c>
      <c r="G42" s="13" t="b">
        <v>0</v>
      </c>
      <c r="H42" s="15"/>
      <c r="I42" s="15"/>
      <c r="J42" s="15"/>
      <c r="K42" s="15"/>
      <c r="L42" s="4"/>
      <c r="M42" s="4"/>
      <c r="N42" s="4"/>
      <c r="O42" s="4"/>
      <c r="P42" s="4">
        <f t="shared" si="3"/>
        <v>5</v>
      </c>
      <c r="Q42" s="4"/>
      <c r="R42" s="4"/>
      <c r="S42" s="4"/>
      <c r="T42" s="4"/>
      <c r="U42" s="4"/>
      <c r="V42" s="4"/>
      <c r="W42" s="4"/>
      <c r="X42" s="4"/>
      <c r="Y42" s="17"/>
      <c r="Z42" s="17"/>
      <c r="AA42" s="17"/>
      <c r="AB42" s="17"/>
      <c r="AC42" s="17">
        <v>1.0</v>
      </c>
      <c r="AD42" s="4">
        <f t="shared" si="4"/>
        <v>8</v>
      </c>
      <c r="AE42" s="4">
        <f t="shared" si="5"/>
        <v>2018</v>
      </c>
    </row>
    <row r="43" outlineLevel="1">
      <c r="A43" s="8">
        <v>43332.0</v>
      </c>
      <c r="B43" s="10" t="s">
        <v>16</v>
      </c>
      <c r="C43" s="12">
        <v>130.0</v>
      </c>
      <c r="D43" s="12" t="s">
        <v>86</v>
      </c>
      <c r="E43" s="13" t="s">
        <v>121</v>
      </c>
      <c r="F43" s="13">
        <v>1.0</v>
      </c>
      <c r="G43" s="13" t="b">
        <v>0</v>
      </c>
      <c r="H43" s="15"/>
      <c r="I43" s="15"/>
      <c r="J43" s="15"/>
      <c r="K43" s="15"/>
      <c r="L43" s="4"/>
      <c r="M43" s="4"/>
      <c r="N43" s="4"/>
      <c r="O43" s="4"/>
      <c r="P43" s="4">
        <f t="shared" si="3"/>
        <v>2</v>
      </c>
      <c r="Q43" s="4"/>
      <c r="R43" s="4"/>
      <c r="S43" s="4"/>
      <c r="T43" s="4"/>
      <c r="U43" s="4"/>
      <c r="V43" s="4"/>
      <c r="W43" s="4"/>
      <c r="X43" s="4"/>
      <c r="Y43" s="17"/>
      <c r="Z43" s="17"/>
      <c r="AA43" s="17"/>
      <c r="AB43" s="17"/>
      <c r="AC43" s="17">
        <v>1.0</v>
      </c>
      <c r="AD43" s="4">
        <f t="shared" si="4"/>
        <v>8</v>
      </c>
      <c r="AE43" s="4">
        <f t="shared" si="5"/>
        <v>2018</v>
      </c>
    </row>
    <row r="44" outlineLevel="1">
      <c r="A44" s="8">
        <v>43333.0</v>
      </c>
      <c r="B44" s="10" t="s">
        <v>16</v>
      </c>
      <c r="C44" s="12">
        <v>150.0</v>
      </c>
      <c r="D44" s="12" t="s">
        <v>123</v>
      </c>
      <c r="E44" s="13" t="s">
        <v>124</v>
      </c>
      <c r="F44" s="13">
        <v>1.0</v>
      </c>
      <c r="G44" s="13" t="b">
        <v>0</v>
      </c>
      <c r="H44" s="15"/>
      <c r="I44" s="13"/>
      <c r="J44" s="13"/>
      <c r="K44" s="15"/>
      <c r="L44" s="4"/>
      <c r="M44" s="4"/>
      <c r="N44" s="4"/>
      <c r="O44" s="4"/>
      <c r="P44" s="4">
        <f t="shared" si="3"/>
        <v>3</v>
      </c>
      <c r="Q44" s="4"/>
      <c r="R44" s="4"/>
      <c r="S44" s="4"/>
      <c r="T44" s="4"/>
      <c r="U44" s="4"/>
      <c r="V44" s="4"/>
      <c r="W44" s="4"/>
      <c r="X44" s="4"/>
      <c r="Y44" s="17"/>
      <c r="Z44" s="17"/>
      <c r="AA44" s="17"/>
      <c r="AB44" s="17"/>
      <c r="AC44" s="17">
        <v>1.0</v>
      </c>
      <c r="AD44" s="4">
        <f t="shared" ref="AD44:AD175" si="6">MONTH(A44)</f>
        <v>8</v>
      </c>
      <c r="AE44" s="4">
        <f t="shared" ref="AE44:AE175" si="7">YEAR(A44)</f>
        <v>2018</v>
      </c>
    </row>
    <row r="45" outlineLevel="1">
      <c r="A45" s="8">
        <v>43335.0</v>
      </c>
      <c r="B45" s="10" t="s">
        <v>13</v>
      </c>
      <c r="C45" s="12">
        <v>130.0</v>
      </c>
      <c r="D45" s="12" t="s">
        <v>126</v>
      </c>
      <c r="E45" s="13" t="s">
        <v>127</v>
      </c>
      <c r="F45" s="13">
        <v>1.0</v>
      </c>
      <c r="G45" s="13" t="b">
        <v>1</v>
      </c>
      <c r="H45" s="15"/>
      <c r="I45" s="13">
        <v>4.0</v>
      </c>
      <c r="J45" s="13">
        <v>5.0</v>
      </c>
      <c r="K45" s="15"/>
      <c r="L45" s="4"/>
      <c r="M45" s="4"/>
      <c r="N45" s="4"/>
      <c r="O45" s="4"/>
      <c r="P45" s="4">
        <f t="shared" si="3"/>
        <v>5</v>
      </c>
      <c r="Q45" s="4"/>
      <c r="R45" s="4"/>
      <c r="S45" s="4"/>
      <c r="T45" s="4"/>
      <c r="U45" s="4"/>
      <c r="V45" s="4"/>
      <c r="W45" s="4"/>
      <c r="X45" s="4"/>
      <c r="Y45" s="17"/>
      <c r="Z45" s="17"/>
      <c r="AA45" s="17"/>
      <c r="AB45" s="17"/>
      <c r="AC45" s="17">
        <v>1.0</v>
      </c>
      <c r="AD45" s="4">
        <f t="shared" si="6"/>
        <v>8</v>
      </c>
      <c r="AE45" s="4">
        <f t="shared" si="7"/>
        <v>2018</v>
      </c>
    </row>
    <row r="46" outlineLevel="1">
      <c r="A46" s="8">
        <v>43336.0</v>
      </c>
      <c r="B46" s="10" t="s">
        <v>13</v>
      </c>
      <c r="C46" s="12">
        <v>130.0</v>
      </c>
      <c r="D46" s="12" t="s">
        <v>128</v>
      </c>
      <c r="E46" s="13" t="s">
        <v>129</v>
      </c>
      <c r="F46" s="13">
        <v>1.0</v>
      </c>
      <c r="G46" s="13" t="b">
        <v>0</v>
      </c>
      <c r="H46" s="15"/>
      <c r="I46" s="15"/>
      <c r="J46" s="15"/>
      <c r="K46" s="15"/>
      <c r="L46" s="4"/>
      <c r="M46" s="4"/>
      <c r="N46" s="4"/>
      <c r="O46" s="4"/>
      <c r="P46" s="4">
        <f t="shared" si="3"/>
        <v>6</v>
      </c>
      <c r="Q46" s="4"/>
      <c r="R46" s="4"/>
      <c r="S46" s="4"/>
      <c r="T46" s="4"/>
      <c r="U46" s="4"/>
      <c r="V46" s="4"/>
      <c r="W46" s="4"/>
      <c r="X46" s="4"/>
      <c r="Y46" s="17"/>
      <c r="Z46" s="17"/>
      <c r="AA46" s="17"/>
      <c r="AB46" s="17"/>
      <c r="AC46" s="17">
        <v>1.0</v>
      </c>
      <c r="AD46" s="4">
        <f t="shared" si="6"/>
        <v>8</v>
      </c>
      <c r="AE46" s="4">
        <f t="shared" si="7"/>
        <v>2018</v>
      </c>
    </row>
    <row r="47" outlineLevel="1">
      <c r="A47" s="8">
        <v>43337.0</v>
      </c>
      <c r="B47" s="10" t="s">
        <v>16</v>
      </c>
      <c r="C47" s="12">
        <v>150.0</v>
      </c>
      <c r="D47" s="12" t="s">
        <v>117</v>
      </c>
      <c r="E47" s="13" t="s">
        <v>118</v>
      </c>
      <c r="F47" s="13">
        <v>1.0</v>
      </c>
      <c r="G47" s="13" t="b">
        <v>1</v>
      </c>
      <c r="H47" s="15"/>
      <c r="I47" s="13">
        <v>5.0</v>
      </c>
      <c r="J47" s="13">
        <v>5.0</v>
      </c>
      <c r="K47" s="15"/>
      <c r="L47" s="4"/>
      <c r="M47" s="4"/>
      <c r="N47" s="4"/>
      <c r="O47" s="4"/>
      <c r="P47" s="4">
        <f t="shared" si="3"/>
        <v>7</v>
      </c>
      <c r="Q47" s="4"/>
      <c r="R47" s="4"/>
      <c r="S47" s="4"/>
      <c r="T47" s="4"/>
      <c r="U47" s="4"/>
      <c r="V47" s="4"/>
      <c r="W47" s="4"/>
      <c r="X47" s="4"/>
      <c r="Y47" s="17"/>
      <c r="Z47" s="17"/>
      <c r="AA47" s="17"/>
      <c r="AB47" s="17"/>
      <c r="AC47" s="17">
        <v>1.0</v>
      </c>
      <c r="AD47" s="4">
        <f t="shared" si="6"/>
        <v>8</v>
      </c>
      <c r="AE47" s="4">
        <f t="shared" si="7"/>
        <v>2018</v>
      </c>
    </row>
    <row r="48" outlineLevel="1">
      <c r="A48" s="8">
        <v>43342.0</v>
      </c>
      <c r="B48" s="10" t="s">
        <v>13</v>
      </c>
      <c r="C48" s="12">
        <v>80.0</v>
      </c>
      <c r="D48" s="12" t="s">
        <v>130</v>
      </c>
      <c r="E48" s="13" t="s">
        <v>131</v>
      </c>
      <c r="F48" s="13">
        <v>1.0</v>
      </c>
      <c r="G48" s="13" t="b">
        <v>1</v>
      </c>
      <c r="H48" s="15"/>
      <c r="I48" s="13">
        <v>5.0</v>
      </c>
      <c r="J48" s="13">
        <v>5.0</v>
      </c>
      <c r="K48" s="15"/>
      <c r="L48" s="4"/>
      <c r="M48" s="4"/>
      <c r="N48" s="4"/>
      <c r="O48" s="4"/>
      <c r="P48" s="4">
        <f t="shared" si="3"/>
        <v>5</v>
      </c>
      <c r="Q48" s="4"/>
      <c r="R48" s="4"/>
      <c r="S48" s="4"/>
      <c r="T48" s="4"/>
      <c r="U48" s="4"/>
      <c r="V48" s="4"/>
      <c r="W48" s="4"/>
      <c r="X48" s="4"/>
      <c r="Y48" s="17"/>
      <c r="Z48" s="17"/>
      <c r="AA48" s="17"/>
      <c r="AB48" s="17"/>
      <c r="AC48" s="17">
        <v>1.0</v>
      </c>
      <c r="AD48" s="4">
        <f t="shared" si="6"/>
        <v>8</v>
      </c>
      <c r="AE48" s="4">
        <f t="shared" si="7"/>
        <v>2018</v>
      </c>
    </row>
    <row r="49" outlineLevel="1">
      <c r="A49" s="8">
        <v>43343.0</v>
      </c>
      <c r="B49" s="10" t="s">
        <v>13</v>
      </c>
      <c r="C49" s="12">
        <v>130.0</v>
      </c>
      <c r="D49" s="12" t="s">
        <v>107</v>
      </c>
      <c r="E49" s="13" t="s">
        <v>108</v>
      </c>
      <c r="F49" s="13">
        <v>1.0</v>
      </c>
      <c r="G49" s="13" t="b">
        <v>0</v>
      </c>
      <c r="H49" s="15"/>
      <c r="I49" s="15"/>
      <c r="J49" s="15"/>
      <c r="K49" s="15"/>
      <c r="L49" s="4"/>
      <c r="M49" s="4"/>
      <c r="N49" s="4"/>
      <c r="O49" s="4"/>
      <c r="P49" s="4">
        <f t="shared" si="3"/>
        <v>6</v>
      </c>
      <c r="Q49" s="4"/>
      <c r="R49" s="4"/>
      <c r="S49" s="4"/>
      <c r="T49" s="4"/>
      <c r="U49" s="4"/>
      <c r="V49" s="4"/>
      <c r="W49" s="4"/>
      <c r="X49" s="4"/>
      <c r="Y49" s="17"/>
      <c r="Z49" s="17"/>
      <c r="AA49" s="17"/>
      <c r="AB49" s="17"/>
      <c r="AC49" s="17">
        <v>1.0</v>
      </c>
      <c r="AD49" s="4">
        <f t="shared" si="6"/>
        <v>8</v>
      </c>
      <c r="AE49" s="4">
        <f t="shared" si="7"/>
        <v>2018</v>
      </c>
    </row>
    <row r="50" outlineLevel="1">
      <c r="A50" s="8">
        <v>43346.0</v>
      </c>
      <c r="B50" s="10" t="s">
        <v>13</v>
      </c>
      <c r="C50" s="12">
        <v>170.0</v>
      </c>
      <c r="D50" s="12" t="s">
        <v>67</v>
      </c>
      <c r="E50" s="13" t="s">
        <v>68</v>
      </c>
      <c r="F50" s="13">
        <v>1.0</v>
      </c>
      <c r="G50" s="13" t="b">
        <v>1</v>
      </c>
      <c r="H50" s="15"/>
      <c r="I50" s="13">
        <v>5.0</v>
      </c>
      <c r="J50" s="13">
        <v>5.0</v>
      </c>
      <c r="K50" s="15"/>
      <c r="L50" s="4"/>
      <c r="M50" s="4"/>
      <c r="N50" s="4"/>
      <c r="O50" s="4"/>
      <c r="P50" s="4">
        <f t="shared" si="3"/>
        <v>2</v>
      </c>
      <c r="Q50" s="4"/>
      <c r="R50" s="4"/>
      <c r="S50" s="4"/>
      <c r="T50" s="4"/>
      <c r="U50" s="4"/>
      <c r="V50" s="4"/>
      <c r="W50" s="4"/>
      <c r="X50" s="4"/>
      <c r="Y50" s="17"/>
      <c r="Z50" s="17"/>
      <c r="AA50" s="17"/>
      <c r="AB50" s="17"/>
      <c r="AC50" s="17">
        <v>1.0</v>
      </c>
      <c r="AD50" s="4">
        <f t="shared" si="6"/>
        <v>9</v>
      </c>
      <c r="AE50" s="4">
        <f t="shared" si="7"/>
        <v>2018</v>
      </c>
    </row>
    <row r="51" outlineLevel="1">
      <c r="A51" s="8">
        <v>43348.0</v>
      </c>
      <c r="B51" s="10" t="s">
        <v>16</v>
      </c>
      <c r="C51" s="12">
        <v>150.0</v>
      </c>
      <c r="D51" s="12" t="s">
        <v>123</v>
      </c>
      <c r="E51" s="13" t="s">
        <v>132</v>
      </c>
      <c r="F51" s="13">
        <v>1.0</v>
      </c>
      <c r="G51" s="13" t="b">
        <v>0</v>
      </c>
      <c r="H51" s="15"/>
      <c r="I51" s="15"/>
      <c r="J51" s="15"/>
      <c r="K51" s="15"/>
      <c r="L51" s="4"/>
      <c r="M51" s="4"/>
      <c r="N51" s="4"/>
      <c r="O51" s="4"/>
      <c r="P51" s="4">
        <f t="shared" si="3"/>
        <v>4</v>
      </c>
      <c r="Q51" s="4"/>
      <c r="R51" s="4"/>
      <c r="S51" s="4"/>
      <c r="T51" s="4"/>
      <c r="U51" s="4"/>
      <c r="V51" s="4"/>
      <c r="W51" s="4"/>
      <c r="X51" s="4"/>
      <c r="Y51" s="17"/>
      <c r="Z51" s="17"/>
      <c r="AA51" s="17"/>
      <c r="AB51" s="17"/>
      <c r="AC51" s="17">
        <v>1.0</v>
      </c>
      <c r="AD51" s="4">
        <f t="shared" si="6"/>
        <v>9</v>
      </c>
      <c r="AE51" s="4">
        <f t="shared" si="7"/>
        <v>2018</v>
      </c>
    </row>
    <row r="52" outlineLevel="1">
      <c r="A52" s="8">
        <v>43348.0</v>
      </c>
      <c r="B52" s="10" t="s">
        <v>26</v>
      </c>
      <c r="C52" s="12">
        <v>100.0</v>
      </c>
      <c r="D52" s="12" t="s">
        <v>133</v>
      </c>
      <c r="E52" s="13" t="s">
        <v>134</v>
      </c>
      <c r="F52" s="13">
        <v>1.0</v>
      </c>
      <c r="G52" s="13" t="b">
        <v>1</v>
      </c>
      <c r="H52" s="15"/>
      <c r="I52" s="13">
        <v>5.0</v>
      </c>
      <c r="J52" s="13">
        <v>5.0</v>
      </c>
      <c r="K52" s="13" t="s">
        <v>135</v>
      </c>
      <c r="L52" s="4"/>
      <c r="M52" s="4"/>
      <c r="N52" s="4"/>
      <c r="O52" s="4"/>
      <c r="P52" s="4">
        <f t="shared" si="3"/>
        <v>4</v>
      </c>
      <c r="Q52" s="4"/>
      <c r="R52" s="4"/>
      <c r="S52" s="4"/>
      <c r="T52" s="4"/>
      <c r="U52" s="4"/>
      <c r="V52" s="4"/>
      <c r="W52" s="4"/>
      <c r="X52" s="4"/>
      <c r="Y52" s="17"/>
      <c r="Z52" s="17"/>
      <c r="AA52" s="17"/>
      <c r="AB52" s="17"/>
      <c r="AC52" s="17">
        <v>1.0</v>
      </c>
      <c r="AD52" s="4">
        <f t="shared" si="6"/>
        <v>9</v>
      </c>
      <c r="AE52" s="4">
        <f t="shared" si="7"/>
        <v>2018</v>
      </c>
    </row>
    <row r="53" outlineLevel="1">
      <c r="A53" s="53">
        <v>43353.0</v>
      </c>
      <c r="B53" s="10" t="s">
        <v>16</v>
      </c>
      <c r="C53" s="12">
        <v>105.0</v>
      </c>
      <c r="D53" s="12" t="s">
        <v>136</v>
      </c>
      <c r="E53" s="13" t="s">
        <v>137</v>
      </c>
      <c r="F53" s="13">
        <v>1.0</v>
      </c>
      <c r="G53" s="13" t="b">
        <v>0</v>
      </c>
      <c r="H53" s="15"/>
      <c r="I53" s="15"/>
      <c r="J53" s="15"/>
      <c r="K53" s="13" t="s">
        <v>138</v>
      </c>
      <c r="L53" s="4"/>
      <c r="M53" s="4"/>
      <c r="N53" s="4"/>
      <c r="O53" s="4"/>
      <c r="P53" s="4">
        <f t="shared" si="3"/>
        <v>2</v>
      </c>
      <c r="Q53" s="4"/>
      <c r="R53" s="4"/>
      <c r="S53" s="4"/>
      <c r="T53" s="4"/>
      <c r="U53" s="4"/>
      <c r="V53" s="4"/>
      <c r="W53" s="4"/>
      <c r="X53" s="4"/>
      <c r="Y53" s="17"/>
      <c r="Z53" s="17"/>
      <c r="AA53" s="17"/>
      <c r="AB53" s="17"/>
      <c r="AC53" s="17">
        <v>1.0</v>
      </c>
      <c r="AD53" s="4">
        <f t="shared" si="6"/>
        <v>9</v>
      </c>
      <c r="AE53" s="4">
        <f t="shared" si="7"/>
        <v>2018</v>
      </c>
    </row>
    <row r="54" outlineLevel="1">
      <c r="A54" s="8">
        <v>43353.0</v>
      </c>
      <c r="B54" s="10" t="s">
        <v>26</v>
      </c>
      <c r="C54" s="12">
        <v>105.0</v>
      </c>
      <c r="D54" s="12" t="s">
        <v>136</v>
      </c>
      <c r="E54" s="13" t="s">
        <v>137</v>
      </c>
      <c r="F54" s="13">
        <v>1.0</v>
      </c>
      <c r="G54" s="13" t="b">
        <v>0</v>
      </c>
      <c r="H54" s="15"/>
      <c r="I54" s="15"/>
      <c r="J54" s="15"/>
      <c r="K54" s="15"/>
      <c r="L54" s="4"/>
      <c r="M54" s="4"/>
      <c r="N54" s="4"/>
      <c r="O54" s="4"/>
      <c r="P54" s="4">
        <f t="shared" si="3"/>
        <v>2</v>
      </c>
      <c r="Q54" s="4"/>
      <c r="R54" s="4"/>
      <c r="S54" s="4"/>
      <c r="T54" s="4"/>
      <c r="U54" s="4"/>
      <c r="V54" s="17" t="s">
        <v>139</v>
      </c>
      <c r="W54" s="17" t="s">
        <v>140</v>
      </c>
      <c r="X54" s="17" t="s">
        <v>141</v>
      </c>
      <c r="Y54" s="17" t="s">
        <v>142</v>
      </c>
      <c r="Z54" s="17" t="s">
        <v>143</v>
      </c>
      <c r="AA54" s="17" t="s">
        <v>144</v>
      </c>
      <c r="AB54" s="17" t="s">
        <v>145</v>
      </c>
      <c r="AC54" s="17">
        <v>1.0</v>
      </c>
      <c r="AD54" s="4">
        <f t="shared" si="6"/>
        <v>9</v>
      </c>
      <c r="AE54" s="4">
        <f t="shared" si="7"/>
        <v>2018</v>
      </c>
    </row>
    <row r="55" outlineLevel="1">
      <c r="A55" s="8">
        <v>43354.0</v>
      </c>
      <c r="B55" s="10" t="s">
        <v>16</v>
      </c>
      <c r="C55" s="12">
        <v>150.0</v>
      </c>
      <c r="D55" s="12" t="s">
        <v>123</v>
      </c>
      <c r="E55" s="13" t="s">
        <v>132</v>
      </c>
      <c r="F55" s="13">
        <v>1.0</v>
      </c>
      <c r="G55" s="13" t="b">
        <v>0</v>
      </c>
      <c r="H55" s="15"/>
      <c r="I55" s="15"/>
      <c r="J55" s="15"/>
      <c r="K55" s="15"/>
      <c r="L55" s="4"/>
      <c r="M55" s="4"/>
      <c r="N55" s="4"/>
      <c r="O55" s="4"/>
      <c r="P55" s="4">
        <f t="shared" si="3"/>
        <v>3</v>
      </c>
      <c r="Q55" s="4"/>
      <c r="R55" s="4"/>
      <c r="S55" s="4"/>
      <c r="T55" s="54"/>
      <c r="U55" s="4"/>
      <c r="V55" s="17">
        <v>1.0</v>
      </c>
      <c r="W55" s="17">
        <v>2.0</v>
      </c>
      <c r="X55" s="17">
        <v>3.0</v>
      </c>
      <c r="Y55" s="17">
        <v>4.0</v>
      </c>
      <c r="Z55" s="17">
        <v>5.0</v>
      </c>
      <c r="AA55" s="17">
        <v>6.0</v>
      </c>
      <c r="AB55" s="17">
        <v>7.0</v>
      </c>
      <c r="AC55" s="17">
        <v>1.0</v>
      </c>
      <c r="AD55" s="4">
        <f t="shared" si="6"/>
        <v>9</v>
      </c>
      <c r="AE55" s="4">
        <f t="shared" si="7"/>
        <v>2018</v>
      </c>
    </row>
    <row r="56" outlineLevel="1">
      <c r="A56" s="8">
        <v>43354.0</v>
      </c>
      <c r="B56" s="10" t="s">
        <v>13</v>
      </c>
      <c r="C56" s="12">
        <v>80.0</v>
      </c>
      <c r="D56" s="12" t="s">
        <v>146</v>
      </c>
      <c r="E56" s="13" t="s">
        <v>147</v>
      </c>
      <c r="F56" s="13">
        <v>1.0</v>
      </c>
      <c r="G56" s="13" t="b">
        <v>0</v>
      </c>
      <c r="H56" s="15"/>
      <c r="I56" s="15"/>
      <c r="J56" s="15"/>
      <c r="K56" s="13" t="s">
        <v>148</v>
      </c>
      <c r="L56" s="4"/>
      <c r="M56" s="4"/>
      <c r="N56" s="4"/>
      <c r="O56" s="4"/>
      <c r="P56" s="4">
        <f t="shared" si="3"/>
        <v>3</v>
      </c>
      <c r="Q56" s="4"/>
      <c r="R56" s="4"/>
      <c r="S56" s="4"/>
      <c r="T56" s="55"/>
      <c r="U56" s="4"/>
      <c r="V56" s="4"/>
      <c r="W56" s="4"/>
      <c r="X56" s="4"/>
      <c r="Y56" s="17"/>
      <c r="Z56" s="17"/>
      <c r="AA56" s="17"/>
      <c r="AB56" s="17"/>
      <c r="AC56" s="17">
        <v>1.0</v>
      </c>
      <c r="AD56" s="4">
        <f t="shared" si="6"/>
        <v>9</v>
      </c>
      <c r="AE56" s="4">
        <f t="shared" si="7"/>
        <v>2018</v>
      </c>
    </row>
    <row r="57" outlineLevel="1">
      <c r="A57" s="8">
        <v>43355.0</v>
      </c>
      <c r="B57" s="10" t="s">
        <v>16</v>
      </c>
      <c r="C57" s="12">
        <v>130.0</v>
      </c>
      <c r="D57" s="12" t="s">
        <v>149</v>
      </c>
      <c r="E57" s="13" t="s">
        <v>150</v>
      </c>
      <c r="F57" s="13">
        <v>1.0</v>
      </c>
      <c r="G57" s="13" t="b">
        <v>0</v>
      </c>
      <c r="H57" s="15"/>
      <c r="I57" s="15"/>
      <c r="J57" s="15"/>
      <c r="K57" s="15"/>
      <c r="L57" s="4"/>
      <c r="M57" s="4"/>
      <c r="N57" s="4"/>
      <c r="O57" s="4"/>
      <c r="P57" s="4">
        <f t="shared" si="3"/>
        <v>4</v>
      </c>
      <c r="Q57" s="4"/>
      <c r="R57" s="4"/>
      <c r="S57" s="4"/>
      <c r="T57" s="55"/>
      <c r="U57" s="4"/>
      <c r="V57" s="4">
        <f t="shared" ref="V57:AB57" si="8">countif($U$55:$U$128,V56)</f>
        <v>0</v>
      </c>
      <c r="W57" s="4">
        <f t="shared" si="8"/>
        <v>0</v>
      </c>
      <c r="X57" s="4">
        <f t="shared" si="8"/>
        <v>0</v>
      </c>
      <c r="Y57" s="4">
        <f t="shared" si="8"/>
        <v>0</v>
      </c>
      <c r="Z57" s="4">
        <f t="shared" si="8"/>
        <v>0</v>
      </c>
      <c r="AA57" s="4">
        <f t="shared" si="8"/>
        <v>0</v>
      </c>
      <c r="AB57" s="4">
        <f t="shared" si="8"/>
        <v>0</v>
      </c>
      <c r="AC57" s="17">
        <v>1.0</v>
      </c>
      <c r="AD57" s="4">
        <f t="shared" si="6"/>
        <v>9</v>
      </c>
      <c r="AE57" s="4">
        <f t="shared" si="7"/>
        <v>2018</v>
      </c>
    </row>
    <row r="58" outlineLevel="1">
      <c r="A58" s="8">
        <v>43355.0</v>
      </c>
      <c r="B58" s="10" t="s">
        <v>26</v>
      </c>
      <c r="C58" s="12">
        <v>100.0</v>
      </c>
      <c r="D58" s="12" t="s">
        <v>151</v>
      </c>
      <c r="E58" s="13" t="s">
        <v>152</v>
      </c>
      <c r="F58" s="13">
        <v>1.0</v>
      </c>
      <c r="G58" s="13" t="b">
        <v>0</v>
      </c>
      <c r="H58" s="15"/>
      <c r="I58" s="15"/>
      <c r="J58" s="15"/>
      <c r="K58" s="15"/>
      <c r="L58" s="4"/>
      <c r="M58" s="4"/>
      <c r="N58" s="4"/>
      <c r="O58" s="4"/>
      <c r="P58" s="4">
        <f t="shared" si="3"/>
        <v>4</v>
      </c>
      <c r="Q58" s="4"/>
      <c r="R58" s="4"/>
      <c r="S58" s="4"/>
      <c r="T58" s="55"/>
      <c r="U58" s="4"/>
      <c r="V58" s="4"/>
      <c r="W58" s="4"/>
      <c r="X58" s="4"/>
      <c r="Y58" s="17"/>
      <c r="Z58" s="17"/>
      <c r="AA58" s="17"/>
      <c r="AB58" s="17"/>
      <c r="AC58" s="17">
        <v>1.0</v>
      </c>
      <c r="AD58" s="4">
        <f t="shared" si="6"/>
        <v>9</v>
      </c>
      <c r="AE58" s="4">
        <f t="shared" si="7"/>
        <v>2018</v>
      </c>
    </row>
    <row r="59" outlineLevel="1">
      <c r="A59" s="8">
        <v>43356.0</v>
      </c>
      <c r="B59" s="10" t="s">
        <v>13</v>
      </c>
      <c r="C59" s="12">
        <v>80.0</v>
      </c>
      <c r="D59" s="12" t="s">
        <v>153</v>
      </c>
      <c r="E59" s="13" t="s">
        <v>154</v>
      </c>
      <c r="F59" s="13">
        <v>1.0</v>
      </c>
      <c r="G59" s="13" t="b">
        <v>0</v>
      </c>
      <c r="H59" s="15"/>
      <c r="I59" s="15"/>
      <c r="J59" s="15"/>
      <c r="K59" s="15"/>
      <c r="L59" s="4"/>
      <c r="M59" s="4"/>
      <c r="N59" s="4"/>
      <c r="O59" s="4"/>
      <c r="P59" s="4">
        <f t="shared" si="3"/>
        <v>5</v>
      </c>
      <c r="Q59" s="4"/>
      <c r="R59" s="4"/>
      <c r="S59" s="4"/>
      <c r="T59" s="55"/>
      <c r="U59" s="4"/>
      <c r="V59" s="4"/>
      <c r="W59" s="4"/>
      <c r="X59" s="4"/>
      <c r="Y59" s="17"/>
      <c r="Z59" s="17"/>
      <c r="AA59" s="17"/>
      <c r="AB59" s="17"/>
      <c r="AC59" s="17">
        <v>1.0</v>
      </c>
      <c r="AD59" s="4">
        <f t="shared" si="6"/>
        <v>9</v>
      </c>
      <c r="AE59" s="4">
        <f t="shared" si="7"/>
        <v>2018</v>
      </c>
    </row>
    <row r="60" outlineLevel="1">
      <c r="A60" s="8">
        <v>43356.0</v>
      </c>
      <c r="B60" s="10" t="s">
        <v>16</v>
      </c>
      <c r="C60" s="12">
        <v>80.0</v>
      </c>
      <c r="D60" s="12" t="s">
        <v>155</v>
      </c>
      <c r="E60" s="13" t="s">
        <v>156</v>
      </c>
      <c r="F60" s="13">
        <v>1.0</v>
      </c>
      <c r="G60" s="13" t="b">
        <v>0</v>
      </c>
      <c r="H60" s="15"/>
      <c r="I60" s="15"/>
      <c r="J60" s="15"/>
      <c r="K60" s="15"/>
      <c r="L60" s="4"/>
      <c r="M60" s="4"/>
      <c r="N60" s="4"/>
      <c r="O60" s="4"/>
      <c r="P60" s="4">
        <f t="shared" si="3"/>
        <v>5</v>
      </c>
      <c r="Q60" s="4"/>
      <c r="R60" s="4"/>
      <c r="S60" s="4"/>
      <c r="T60" s="55"/>
      <c r="U60" s="4"/>
      <c r="V60" s="4"/>
      <c r="W60" s="4"/>
      <c r="X60" s="4"/>
      <c r="Y60" s="17"/>
      <c r="Z60" s="17"/>
      <c r="AA60" s="17"/>
      <c r="AB60" s="17"/>
      <c r="AC60" s="17">
        <v>1.0</v>
      </c>
      <c r="AD60" s="4">
        <f t="shared" si="6"/>
        <v>9</v>
      </c>
      <c r="AE60" s="4">
        <f t="shared" si="7"/>
        <v>2018</v>
      </c>
    </row>
    <row r="61" outlineLevel="1">
      <c r="A61" s="8">
        <v>43356.0</v>
      </c>
      <c r="B61" s="10" t="s">
        <v>26</v>
      </c>
      <c r="C61" s="12">
        <v>130.0</v>
      </c>
      <c r="D61" s="12" t="s">
        <v>18</v>
      </c>
      <c r="E61" s="13" t="s">
        <v>157</v>
      </c>
      <c r="F61" s="13">
        <v>1.0</v>
      </c>
      <c r="G61" s="13" t="b">
        <v>0</v>
      </c>
      <c r="H61" s="15"/>
      <c r="I61" s="15"/>
      <c r="J61" s="15"/>
      <c r="K61" s="15"/>
      <c r="L61" s="4"/>
      <c r="M61" s="4"/>
      <c r="N61" s="4"/>
      <c r="O61" s="4"/>
      <c r="P61" s="4">
        <f t="shared" si="3"/>
        <v>5</v>
      </c>
      <c r="Q61" s="4"/>
      <c r="R61" s="4"/>
      <c r="S61" s="4"/>
      <c r="T61" s="55"/>
      <c r="U61" s="4"/>
      <c r="V61" s="4"/>
      <c r="W61" s="4"/>
      <c r="X61" s="4"/>
      <c r="Y61" s="17"/>
      <c r="Z61" s="17"/>
      <c r="AA61" s="17"/>
      <c r="AB61" s="17"/>
      <c r="AC61" s="17">
        <v>1.0</v>
      </c>
      <c r="AD61" s="4">
        <f t="shared" si="6"/>
        <v>9</v>
      </c>
      <c r="AE61" s="4">
        <f t="shared" si="7"/>
        <v>2018</v>
      </c>
    </row>
    <row r="62" outlineLevel="1">
      <c r="A62" s="8">
        <v>43357.0</v>
      </c>
      <c r="B62" s="10" t="s">
        <v>13</v>
      </c>
      <c r="C62" s="12">
        <v>170.0</v>
      </c>
      <c r="D62" s="12" t="s">
        <v>67</v>
      </c>
      <c r="E62" s="13" t="s">
        <v>68</v>
      </c>
      <c r="F62" s="13">
        <v>1.0</v>
      </c>
      <c r="G62" s="13" t="b">
        <v>0</v>
      </c>
      <c r="H62" s="15"/>
      <c r="I62" s="15"/>
      <c r="J62" s="15"/>
      <c r="K62" s="15"/>
      <c r="L62" s="4"/>
      <c r="M62" s="4"/>
      <c r="N62" s="4"/>
      <c r="O62" s="4"/>
      <c r="P62" s="4">
        <f t="shared" si="3"/>
        <v>6</v>
      </c>
      <c r="Q62" s="4"/>
      <c r="R62" s="4"/>
      <c r="S62" s="4"/>
      <c r="T62" s="55"/>
      <c r="U62" s="4"/>
      <c r="V62" s="4"/>
      <c r="W62" s="4"/>
      <c r="X62" s="4"/>
      <c r="Y62" s="17"/>
      <c r="Z62" s="17"/>
      <c r="AA62" s="17"/>
      <c r="AB62" s="17"/>
      <c r="AC62" s="17">
        <v>1.0</v>
      </c>
      <c r="AD62" s="4">
        <f t="shared" si="6"/>
        <v>9</v>
      </c>
      <c r="AE62" s="4">
        <f t="shared" si="7"/>
        <v>2018</v>
      </c>
    </row>
    <row r="63" outlineLevel="1">
      <c r="A63" s="8">
        <v>43358.0</v>
      </c>
      <c r="B63" s="10" t="s">
        <v>26</v>
      </c>
      <c r="C63" s="12">
        <v>150.0</v>
      </c>
      <c r="D63" s="12" t="s">
        <v>158</v>
      </c>
      <c r="E63" s="13" t="s">
        <v>159</v>
      </c>
      <c r="F63" s="13">
        <v>1.0</v>
      </c>
      <c r="G63" s="13" t="b">
        <v>0</v>
      </c>
      <c r="H63" s="15"/>
      <c r="I63" s="15"/>
      <c r="J63" s="15"/>
      <c r="K63" s="15"/>
      <c r="L63" s="4"/>
      <c r="M63" s="4"/>
      <c r="N63" s="4"/>
      <c r="O63" s="4"/>
      <c r="P63" s="4">
        <f t="shared" si="3"/>
        <v>7</v>
      </c>
      <c r="Q63" s="4"/>
      <c r="R63" s="4"/>
      <c r="S63" s="4"/>
      <c r="T63" s="55"/>
      <c r="U63" s="4"/>
      <c r="V63" s="4"/>
      <c r="W63" s="4"/>
      <c r="X63" s="4"/>
      <c r="Y63" s="17"/>
      <c r="Z63" s="17"/>
      <c r="AA63" s="17"/>
      <c r="AB63" s="17"/>
      <c r="AC63" s="17">
        <v>1.0</v>
      </c>
      <c r="AD63" s="4">
        <f t="shared" si="6"/>
        <v>9</v>
      </c>
      <c r="AE63" s="4">
        <f t="shared" si="7"/>
        <v>2018</v>
      </c>
    </row>
    <row r="64" outlineLevel="1">
      <c r="A64" s="8">
        <v>43361.0</v>
      </c>
      <c r="B64" s="10" t="s">
        <v>26</v>
      </c>
      <c r="C64" s="12">
        <v>80.0</v>
      </c>
      <c r="D64" s="12" t="s">
        <v>41</v>
      </c>
      <c r="E64" s="13" t="s">
        <v>42</v>
      </c>
      <c r="F64" s="13">
        <v>1.0</v>
      </c>
      <c r="G64" s="13" t="b">
        <v>0</v>
      </c>
      <c r="H64" s="15"/>
      <c r="I64" s="15"/>
      <c r="J64" s="15"/>
      <c r="K64" s="15"/>
      <c r="L64" s="4"/>
      <c r="M64" s="4"/>
      <c r="N64" s="4"/>
      <c r="O64" s="4"/>
      <c r="P64" s="4">
        <f t="shared" si="3"/>
        <v>3</v>
      </c>
      <c r="Q64" s="4"/>
      <c r="R64" s="4"/>
      <c r="S64" s="4"/>
      <c r="T64" s="55"/>
      <c r="U64" s="4"/>
      <c r="V64" s="4"/>
      <c r="W64" s="4"/>
      <c r="X64" s="4"/>
      <c r="Y64" s="17"/>
      <c r="Z64" s="17"/>
      <c r="AA64" s="17"/>
      <c r="AB64" s="17"/>
      <c r="AC64" s="17">
        <v>1.0</v>
      </c>
      <c r="AD64" s="4">
        <f t="shared" si="6"/>
        <v>9</v>
      </c>
      <c r="AE64" s="4">
        <f t="shared" si="7"/>
        <v>2018</v>
      </c>
    </row>
    <row r="65" outlineLevel="1">
      <c r="A65" s="8">
        <v>43362.0</v>
      </c>
      <c r="B65" s="10" t="s">
        <v>13</v>
      </c>
      <c r="C65" s="12">
        <v>120.0</v>
      </c>
      <c r="D65" s="12" t="s">
        <v>133</v>
      </c>
      <c r="E65" s="13" t="s">
        <v>134</v>
      </c>
      <c r="F65" s="13">
        <v>1.0</v>
      </c>
      <c r="G65" s="13" t="b">
        <v>1</v>
      </c>
      <c r="H65" s="15"/>
      <c r="I65" s="13">
        <v>5.0</v>
      </c>
      <c r="J65" s="13">
        <v>5.0</v>
      </c>
      <c r="K65" s="15"/>
      <c r="L65" s="4"/>
      <c r="M65" s="4"/>
      <c r="N65" s="4"/>
      <c r="O65" s="4"/>
      <c r="P65" s="4">
        <f t="shared" si="3"/>
        <v>4</v>
      </c>
      <c r="Q65" s="4"/>
      <c r="R65" s="4"/>
      <c r="S65" s="4"/>
      <c r="T65" s="55"/>
      <c r="U65" s="4"/>
      <c r="V65" s="4"/>
      <c r="W65" s="4"/>
      <c r="X65" s="4"/>
      <c r="Y65" s="17"/>
      <c r="Z65" s="17"/>
      <c r="AA65" s="17"/>
      <c r="AB65" s="17"/>
      <c r="AC65" s="17">
        <v>1.0</v>
      </c>
      <c r="AD65" s="4">
        <f t="shared" si="6"/>
        <v>9</v>
      </c>
      <c r="AE65" s="4">
        <f t="shared" si="7"/>
        <v>2018</v>
      </c>
    </row>
    <row r="66" outlineLevel="1">
      <c r="A66" s="8">
        <v>43365.0</v>
      </c>
      <c r="B66" s="10" t="s">
        <v>26</v>
      </c>
      <c r="C66" s="12">
        <v>150.0</v>
      </c>
      <c r="D66" s="12" t="s">
        <v>160</v>
      </c>
      <c r="E66" s="13" t="s">
        <v>161</v>
      </c>
      <c r="F66" s="13">
        <v>1.0</v>
      </c>
      <c r="G66" s="13" t="b">
        <v>0</v>
      </c>
      <c r="H66" s="15"/>
      <c r="I66" s="15"/>
      <c r="J66" s="13">
        <v>5.0</v>
      </c>
      <c r="K66" s="15"/>
      <c r="L66" s="4"/>
      <c r="M66" s="4"/>
      <c r="N66" s="4"/>
      <c r="O66" s="4"/>
      <c r="P66" s="4">
        <f t="shared" si="3"/>
        <v>7</v>
      </c>
      <c r="Q66" s="4"/>
      <c r="R66" s="4"/>
      <c r="S66" s="4"/>
      <c r="T66" s="55"/>
      <c r="U66" s="4"/>
      <c r="V66" s="4"/>
      <c r="W66" s="4"/>
      <c r="X66" s="4"/>
      <c r="Y66" s="17"/>
      <c r="Z66" s="17"/>
      <c r="AA66" s="17"/>
      <c r="AB66" s="17"/>
      <c r="AC66" s="17">
        <v>1.0</v>
      </c>
      <c r="AD66" s="4">
        <f t="shared" si="6"/>
        <v>9</v>
      </c>
      <c r="AE66" s="4">
        <f t="shared" si="7"/>
        <v>2018</v>
      </c>
    </row>
    <row r="67" outlineLevel="1">
      <c r="A67" s="8">
        <v>43365.0</v>
      </c>
      <c r="B67" s="10" t="s">
        <v>13</v>
      </c>
      <c r="C67" s="12">
        <v>150.0</v>
      </c>
      <c r="D67" s="12" t="s">
        <v>117</v>
      </c>
      <c r="E67" s="13" t="s">
        <v>118</v>
      </c>
      <c r="F67" s="13">
        <v>1.0</v>
      </c>
      <c r="G67" s="13" t="b">
        <v>0</v>
      </c>
      <c r="H67" s="15"/>
      <c r="I67" s="15"/>
      <c r="J67" s="13">
        <v>5.0</v>
      </c>
      <c r="K67" s="15"/>
      <c r="L67" s="4"/>
      <c r="M67" s="4"/>
      <c r="N67" s="4"/>
      <c r="O67" s="4"/>
      <c r="P67" s="4">
        <f t="shared" si="3"/>
        <v>7</v>
      </c>
      <c r="Q67" s="4"/>
      <c r="R67" s="4"/>
      <c r="S67" s="4"/>
      <c r="T67" s="55"/>
      <c r="U67" s="4"/>
      <c r="V67" s="4"/>
      <c r="W67" s="4"/>
      <c r="X67" s="4"/>
      <c r="Y67" s="17"/>
      <c r="Z67" s="17"/>
      <c r="AA67" s="17"/>
      <c r="AB67" s="17"/>
      <c r="AC67" s="17">
        <v>1.0</v>
      </c>
      <c r="AD67" s="4">
        <f t="shared" si="6"/>
        <v>9</v>
      </c>
      <c r="AE67" s="4">
        <f t="shared" si="7"/>
        <v>2018</v>
      </c>
    </row>
    <row r="68" outlineLevel="1">
      <c r="A68" s="8">
        <v>43367.0</v>
      </c>
      <c r="B68" s="10" t="s">
        <v>16</v>
      </c>
      <c r="C68" s="12">
        <v>105.0</v>
      </c>
      <c r="D68" s="12" t="s">
        <v>136</v>
      </c>
      <c r="E68" s="13" t="s">
        <v>169</v>
      </c>
      <c r="F68" s="13">
        <v>1.0</v>
      </c>
      <c r="G68" s="13" t="b">
        <v>1</v>
      </c>
      <c r="H68" s="15"/>
      <c r="I68" s="13">
        <v>5.0</v>
      </c>
      <c r="J68" s="13">
        <v>5.0</v>
      </c>
      <c r="K68" s="15"/>
      <c r="L68" s="4"/>
      <c r="M68" s="4"/>
      <c r="N68" s="4"/>
      <c r="O68" s="4"/>
      <c r="P68" s="4">
        <f t="shared" si="3"/>
        <v>2</v>
      </c>
      <c r="Q68" s="4"/>
      <c r="R68" s="4"/>
      <c r="S68" s="4"/>
      <c r="T68" s="55"/>
      <c r="U68" s="4"/>
      <c r="V68" s="4"/>
      <c r="W68" s="4"/>
      <c r="X68" s="4"/>
      <c r="Y68" s="17"/>
      <c r="Z68" s="17"/>
      <c r="AA68" s="17"/>
      <c r="AB68" s="17"/>
      <c r="AC68" s="17">
        <v>1.0</v>
      </c>
      <c r="AD68" s="4">
        <f t="shared" si="6"/>
        <v>9</v>
      </c>
      <c r="AE68" s="4">
        <f t="shared" si="7"/>
        <v>2018</v>
      </c>
    </row>
    <row r="69" outlineLevel="1">
      <c r="A69" s="8">
        <v>43367.0</v>
      </c>
      <c r="B69" s="10" t="s">
        <v>26</v>
      </c>
      <c r="C69" s="12">
        <v>105.0</v>
      </c>
      <c r="D69" s="12" t="s">
        <v>136</v>
      </c>
      <c r="E69" s="13" t="s">
        <v>169</v>
      </c>
      <c r="F69" s="13">
        <v>1.0</v>
      </c>
      <c r="G69" s="13" t="b">
        <v>1</v>
      </c>
      <c r="H69" s="15"/>
      <c r="I69" s="13">
        <v>5.0</v>
      </c>
      <c r="J69" s="13">
        <v>5.0</v>
      </c>
      <c r="K69" s="15"/>
      <c r="L69" s="4"/>
      <c r="M69" s="4"/>
      <c r="N69" s="4"/>
      <c r="O69" s="4"/>
      <c r="P69" s="4">
        <f t="shared" si="3"/>
        <v>2</v>
      </c>
      <c r="Q69" s="4"/>
      <c r="R69" s="4"/>
      <c r="S69" s="4"/>
      <c r="T69" s="55"/>
      <c r="U69" s="4"/>
      <c r="V69" s="4"/>
      <c r="W69" s="4"/>
      <c r="X69" s="4"/>
      <c r="Y69" s="17"/>
      <c r="Z69" s="17"/>
      <c r="AA69" s="17"/>
      <c r="AB69" s="17"/>
      <c r="AC69" s="17">
        <v>1.0</v>
      </c>
      <c r="AD69" s="4">
        <f t="shared" si="6"/>
        <v>9</v>
      </c>
      <c r="AE69" s="4">
        <f t="shared" si="7"/>
        <v>2018</v>
      </c>
    </row>
    <row r="70" outlineLevel="1">
      <c r="A70" s="8">
        <v>43368.0</v>
      </c>
      <c r="B70" s="10" t="s">
        <v>16</v>
      </c>
      <c r="C70" s="12">
        <v>100.0</v>
      </c>
      <c r="D70" s="12" t="s">
        <v>171</v>
      </c>
      <c r="E70" s="13" t="s">
        <v>172</v>
      </c>
      <c r="F70" s="13">
        <v>1.0</v>
      </c>
      <c r="G70" s="13" t="b">
        <v>0</v>
      </c>
      <c r="H70" s="15"/>
      <c r="I70" s="15"/>
      <c r="J70" s="13">
        <v>5.0</v>
      </c>
      <c r="K70" s="15"/>
      <c r="L70" s="4"/>
      <c r="M70" s="4"/>
      <c r="N70" s="4"/>
      <c r="O70" s="4"/>
      <c r="P70" s="4">
        <f t="shared" si="3"/>
        <v>3</v>
      </c>
      <c r="Q70" s="4"/>
      <c r="R70" s="4"/>
      <c r="S70" s="4"/>
      <c r="T70" s="55"/>
      <c r="U70" s="4"/>
      <c r="V70" s="4"/>
      <c r="W70" s="4"/>
      <c r="X70" s="4"/>
      <c r="Y70" s="17"/>
      <c r="Z70" s="17"/>
      <c r="AA70" s="17"/>
      <c r="AB70" s="17"/>
      <c r="AC70" s="17">
        <v>1.0</v>
      </c>
      <c r="AD70" s="4">
        <f t="shared" si="6"/>
        <v>9</v>
      </c>
      <c r="AE70" s="4">
        <f t="shared" si="7"/>
        <v>2018</v>
      </c>
    </row>
    <row r="71" outlineLevel="1">
      <c r="A71" s="8">
        <v>43369.0</v>
      </c>
      <c r="B71" s="10" t="s">
        <v>13</v>
      </c>
      <c r="C71" s="12">
        <v>150.0</v>
      </c>
      <c r="D71" s="12" t="s">
        <v>123</v>
      </c>
      <c r="E71" s="13" t="s">
        <v>173</v>
      </c>
      <c r="F71" s="13">
        <v>1.0</v>
      </c>
      <c r="G71" s="13" t="b">
        <v>0</v>
      </c>
      <c r="H71" s="15"/>
      <c r="I71" s="13">
        <v>4.5</v>
      </c>
      <c r="J71" s="13">
        <v>5.0</v>
      </c>
      <c r="K71" s="15"/>
      <c r="L71" s="4"/>
      <c r="M71" s="4"/>
      <c r="N71" s="4"/>
      <c r="O71" s="4"/>
      <c r="P71" s="4">
        <f t="shared" si="3"/>
        <v>4</v>
      </c>
      <c r="Q71" s="4"/>
      <c r="R71" s="4"/>
      <c r="S71" s="4"/>
      <c r="T71" s="55"/>
      <c r="U71" s="4"/>
      <c r="V71" s="4"/>
      <c r="W71" s="4"/>
      <c r="X71" s="4"/>
      <c r="Y71" s="17"/>
      <c r="Z71" s="17"/>
      <c r="AA71" s="17"/>
      <c r="AB71" s="17"/>
      <c r="AC71" s="17">
        <v>1.0</v>
      </c>
      <c r="AD71" s="4">
        <f t="shared" si="6"/>
        <v>9</v>
      </c>
      <c r="AE71" s="4">
        <f t="shared" si="7"/>
        <v>2018</v>
      </c>
    </row>
    <row r="72" outlineLevel="1">
      <c r="A72" s="8">
        <v>43370.0</v>
      </c>
      <c r="B72" s="10" t="s">
        <v>13</v>
      </c>
      <c r="C72" s="12">
        <v>130.0</v>
      </c>
      <c r="D72" s="12" t="s">
        <v>86</v>
      </c>
      <c r="E72" s="13" t="s">
        <v>121</v>
      </c>
      <c r="F72" s="13">
        <v>1.0</v>
      </c>
      <c r="G72" s="13" t="b">
        <v>0</v>
      </c>
      <c r="H72" s="15"/>
      <c r="I72" s="15"/>
      <c r="J72" s="13">
        <v>5.0</v>
      </c>
      <c r="K72" s="15"/>
      <c r="L72" s="4"/>
      <c r="M72" s="4"/>
      <c r="N72" s="4"/>
      <c r="O72" s="4"/>
      <c r="P72" s="4">
        <f t="shared" si="3"/>
        <v>5</v>
      </c>
      <c r="Q72" s="4"/>
      <c r="R72" s="4"/>
      <c r="S72" s="4"/>
      <c r="T72" s="55"/>
      <c r="U72" s="4"/>
      <c r="V72" s="4"/>
      <c r="W72" s="4"/>
      <c r="X72" s="4"/>
      <c r="Y72" s="17"/>
      <c r="Z72" s="17"/>
      <c r="AA72" s="17"/>
      <c r="AB72" s="17"/>
      <c r="AC72" s="17">
        <v>1.0</v>
      </c>
      <c r="AD72" s="4">
        <f t="shared" si="6"/>
        <v>9</v>
      </c>
      <c r="AE72" s="4">
        <f t="shared" si="7"/>
        <v>2018</v>
      </c>
    </row>
    <row r="73" outlineLevel="1">
      <c r="A73" s="8">
        <v>43371.0</v>
      </c>
      <c r="B73" s="10" t="s">
        <v>13</v>
      </c>
      <c r="C73" s="12">
        <v>170.0</v>
      </c>
      <c r="D73" s="12" t="s">
        <v>67</v>
      </c>
      <c r="E73" s="61" t="s">
        <v>68</v>
      </c>
      <c r="F73" s="13">
        <v>1.0</v>
      </c>
      <c r="G73" s="13" t="b">
        <v>0</v>
      </c>
      <c r="H73" s="15"/>
      <c r="I73" s="15"/>
      <c r="J73" s="13">
        <v>5.0</v>
      </c>
      <c r="K73" s="15"/>
      <c r="L73" s="4"/>
      <c r="M73" s="4"/>
      <c r="N73" s="4"/>
      <c r="O73" s="4"/>
      <c r="P73" s="4">
        <f t="shared" si="3"/>
        <v>6</v>
      </c>
      <c r="Q73" s="4"/>
      <c r="R73" s="4"/>
      <c r="S73" s="4"/>
      <c r="T73" s="55"/>
      <c r="U73" s="4"/>
      <c r="V73" s="4"/>
      <c r="W73" s="4"/>
      <c r="X73" s="4"/>
      <c r="Y73" s="17"/>
      <c r="Z73" s="17"/>
      <c r="AA73" s="17"/>
      <c r="AB73" s="17"/>
      <c r="AC73" s="17">
        <v>1.0</v>
      </c>
      <c r="AD73" s="4">
        <f t="shared" si="6"/>
        <v>9</v>
      </c>
      <c r="AE73" s="4">
        <f t="shared" si="7"/>
        <v>2018</v>
      </c>
    </row>
    <row r="74" outlineLevel="1">
      <c r="A74" s="8">
        <v>43374.0</v>
      </c>
      <c r="B74" s="10" t="s">
        <v>26</v>
      </c>
      <c r="C74" s="12">
        <v>105.0</v>
      </c>
      <c r="D74" s="63" t="s">
        <v>136</v>
      </c>
      <c r="E74" s="64" t="s">
        <v>169</v>
      </c>
      <c r="F74" s="13">
        <v>1.0</v>
      </c>
      <c r="G74" s="13" t="b">
        <v>1</v>
      </c>
      <c r="H74" s="15"/>
      <c r="I74" s="13">
        <v>4.5</v>
      </c>
      <c r="J74" s="13">
        <v>4.0</v>
      </c>
      <c r="K74" s="15"/>
      <c r="L74" s="4"/>
      <c r="M74" s="4"/>
      <c r="N74" s="4"/>
      <c r="O74" s="4"/>
      <c r="P74" s="4">
        <f t="shared" si="3"/>
        <v>2</v>
      </c>
      <c r="Q74" s="4"/>
      <c r="R74" s="4"/>
      <c r="S74" s="4"/>
      <c r="T74" s="55"/>
      <c r="U74" s="4"/>
      <c r="V74" s="4"/>
      <c r="W74" s="4"/>
      <c r="X74" s="4"/>
      <c r="Y74" s="17"/>
      <c r="Z74" s="17"/>
      <c r="AA74" s="17"/>
      <c r="AB74" s="17"/>
      <c r="AC74" s="17">
        <v>1.0</v>
      </c>
      <c r="AD74" s="4">
        <f t="shared" si="6"/>
        <v>10</v>
      </c>
      <c r="AE74" s="4">
        <f t="shared" si="7"/>
        <v>2018</v>
      </c>
    </row>
    <row r="75" outlineLevel="1">
      <c r="A75" s="8">
        <v>43374.0</v>
      </c>
      <c r="B75" s="10" t="s">
        <v>16</v>
      </c>
      <c r="C75" s="12">
        <v>105.0</v>
      </c>
      <c r="D75" s="12" t="s">
        <v>136</v>
      </c>
      <c r="E75" s="13" t="s">
        <v>169</v>
      </c>
      <c r="F75" s="13">
        <v>1.0</v>
      </c>
      <c r="G75" s="13" t="b">
        <v>1</v>
      </c>
      <c r="H75" s="15"/>
      <c r="I75" s="13">
        <v>4.5</v>
      </c>
      <c r="J75" s="13">
        <v>4.0</v>
      </c>
      <c r="K75" s="15"/>
      <c r="L75" s="4"/>
      <c r="M75" s="4"/>
      <c r="N75" s="4"/>
      <c r="O75" s="4"/>
      <c r="P75" s="4"/>
      <c r="Q75" s="4"/>
      <c r="R75" s="4"/>
      <c r="S75" s="4"/>
      <c r="T75" s="55"/>
      <c r="U75" s="4"/>
      <c r="V75" s="4"/>
      <c r="W75" s="4"/>
      <c r="X75" s="4"/>
      <c r="Y75" s="17"/>
      <c r="Z75" s="17"/>
      <c r="AA75" s="17"/>
      <c r="AB75" s="17"/>
      <c r="AC75" s="17">
        <v>1.0</v>
      </c>
      <c r="AD75" s="4">
        <f t="shared" si="6"/>
        <v>10</v>
      </c>
      <c r="AE75" s="4">
        <f t="shared" si="7"/>
        <v>2018</v>
      </c>
    </row>
    <row r="76" outlineLevel="1">
      <c r="A76" s="8">
        <v>43375.0</v>
      </c>
      <c r="B76" s="10" t="s">
        <v>13</v>
      </c>
      <c r="C76" s="12">
        <v>150.0</v>
      </c>
      <c r="D76" s="12" t="s">
        <v>123</v>
      </c>
      <c r="E76" s="64" t="s">
        <v>173</v>
      </c>
      <c r="F76" s="13">
        <v>1.0</v>
      </c>
      <c r="G76" s="13" t="b">
        <v>1</v>
      </c>
      <c r="H76" s="15"/>
      <c r="I76" s="13">
        <v>4.5</v>
      </c>
      <c r="J76" s="13">
        <v>5.0</v>
      </c>
      <c r="K76" s="15"/>
      <c r="L76" s="4"/>
      <c r="M76" s="4"/>
      <c r="N76" s="4"/>
      <c r="O76" s="4"/>
      <c r="P76" s="4">
        <f>weekday(A76)</f>
        <v>3</v>
      </c>
      <c r="Q76" s="4"/>
      <c r="R76" s="4"/>
      <c r="S76" s="4"/>
      <c r="T76" s="55"/>
      <c r="U76" s="4"/>
      <c r="V76" s="4"/>
      <c r="W76" s="4"/>
      <c r="X76" s="4"/>
      <c r="Y76" s="17"/>
      <c r="Z76" s="17"/>
      <c r="AA76" s="17"/>
      <c r="AB76" s="17"/>
      <c r="AC76" s="17">
        <v>1.0</v>
      </c>
      <c r="AD76" s="4">
        <f t="shared" si="6"/>
        <v>10</v>
      </c>
      <c r="AE76" s="4">
        <f t="shared" si="7"/>
        <v>2018</v>
      </c>
    </row>
    <row r="77" outlineLevel="1">
      <c r="A77" s="8">
        <v>43379.0</v>
      </c>
      <c r="B77" s="10" t="s">
        <v>13</v>
      </c>
      <c r="C77" s="12">
        <v>120.0</v>
      </c>
      <c r="D77" s="12" t="s">
        <v>175</v>
      </c>
      <c r="E77" s="13" t="s">
        <v>176</v>
      </c>
      <c r="F77" s="13">
        <v>1.0</v>
      </c>
      <c r="G77" s="13" t="b">
        <v>0</v>
      </c>
      <c r="H77" s="15"/>
      <c r="I77" s="15"/>
      <c r="J77" s="15"/>
      <c r="K77" s="15"/>
      <c r="L77" s="4"/>
      <c r="M77" s="4"/>
      <c r="N77" s="4"/>
      <c r="O77" s="4"/>
      <c r="P77" s="4"/>
      <c r="Q77" s="4"/>
      <c r="R77" s="4"/>
      <c r="S77" s="4"/>
      <c r="T77" s="55"/>
      <c r="U77" s="4"/>
      <c r="V77" s="4"/>
      <c r="W77" s="4"/>
      <c r="X77" s="4"/>
      <c r="Y77" s="17"/>
      <c r="Z77" s="17"/>
      <c r="AA77" s="17"/>
      <c r="AB77" s="17"/>
      <c r="AC77" s="17">
        <v>1.0</v>
      </c>
      <c r="AD77" s="4">
        <f t="shared" si="6"/>
        <v>10</v>
      </c>
      <c r="AE77" s="4">
        <f t="shared" si="7"/>
        <v>2018</v>
      </c>
    </row>
    <row r="78" outlineLevel="1">
      <c r="A78" s="8">
        <v>43382.0</v>
      </c>
      <c r="B78" s="10" t="s">
        <v>16</v>
      </c>
      <c r="C78" s="12">
        <v>100.0</v>
      </c>
      <c r="D78" s="12" t="s">
        <v>177</v>
      </c>
      <c r="E78" s="13" t="s">
        <v>178</v>
      </c>
      <c r="F78" s="13">
        <v>1.0</v>
      </c>
      <c r="G78" s="13" t="b">
        <v>0</v>
      </c>
      <c r="H78" s="15"/>
      <c r="I78" s="15"/>
      <c r="J78" s="15"/>
      <c r="K78" s="15"/>
      <c r="L78" s="4"/>
      <c r="M78" s="4"/>
      <c r="N78" s="4"/>
      <c r="O78" s="4"/>
      <c r="P78" s="4">
        <f t="shared" ref="P78:P83" si="9">weekday(A78)</f>
        <v>3</v>
      </c>
      <c r="Q78" s="4"/>
      <c r="R78" s="4"/>
      <c r="S78" s="4"/>
      <c r="T78" s="55"/>
      <c r="U78" s="4"/>
      <c r="V78" s="4"/>
      <c r="W78" s="4"/>
      <c r="X78" s="4"/>
      <c r="Y78" s="17"/>
      <c r="Z78" s="17"/>
      <c r="AA78" s="17"/>
      <c r="AB78" s="17"/>
      <c r="AC78" s="17">
        <v>1.0</v>
      </c>
      <c r="AD78" s="4">
        <f t="shared" si="6"/>
        <v>10</v>
      </c>
      <c r="AE78" s="4">
        <f t="shared" si="7"/>
        <v>2018</v>
      </c>
    </row>
    <row r="79" outlineLevel="1">
      <c r="A79" s="8">
        <v>43383.0</v>
      </c>
      <c r="B79" s="10" t="s">
        <v>13</v>
      </c>
      <c r="C79" s="12">
        <v>130.0</v>
      </c>
      <c r="D79" s="12" t="s">
        <v>107</v>
      </c>
      <c r="E79" s="10" t="s">
        <v>179</v>
      </c>
      <c r="F79" s="13">
        <v>0.0</v>
      </c>
      <c r="G79" s="13" t="b">
        <v>0</v>
      </c>
      <c r="H79" s="15"/>
      <c r="I79" s="15"/>
      <c r="J79" s="15"/>
      <c r="K79" s="15"/>
      <c r="L79" s="4"/>
      <c r="M79" s="4"/>
      <c r="N79" s="4"/>
      <c r="O79" s="4"/>
      <c r="P79" s="4">
        <f t="shared" si="9"/>
        <v>4</v>
      </c>
      <c r="Q79" s="4"/>
      <c r="R79" s="4"/>
      <c r="S79" s="4"/>
      <c r="T79" s="55"/>
      <c r="U79" s="4"/>
      <c r="V79" s="4"/>
      <c r="W79" s="4"/>
      <c r="X79" s="4"/>
      <c r="Y79" s="17"/>
      <c r="Z79" s="17"/>
      <c r="AA79" s="17"/>
      <c r="AB79" s="17"/>
      <c r="AC79" s="17">
        <v>1.0</v>
      </c>
      <c r="AD79" s="4">
        <f t="shared" si="6"/>
        <v>10</v>
      </c>
      <c r="AE79" s="4">
        <f t="shared" si="7"/>
        <v>2018</v>
      </c>
    </row>
    <row r="80" outlineLevel="1">
      <c r="A80" s="8">
        <v>43383.0</v>
      </c>
      <c r="B80" s="10" t="s">
        <v>26</v>
      </c>
      <c r="C80" s="12">
        <v>130.0</v>
      </c>
      <c r="D80" s="12" t="s">
        <v>79</v>
      </c>
      <c r="E80" s="10" t="s">
        <v>102</v>
      </c>
      <c r="F80" s="13">
        <v>1.0</v>
      </c>
      <c r="G80" s="13" t="b">
        <v>1</v>
      </c>
      <c r="H80" s="15"/>
      <c r="I80" s="13">
        <v>5.0</v>
      </c>
      <c r="J80" s="13">
        <v>5.0</v>
      </c>
      <c r="K80" s="15"/>
      <c r="L80" s="4"/>
      <c r="M80" s="4"/>
      <c r="N80" s="4"/>
      <c r="O80" s="4"/>
      <c r="P80" s="4">
        <f t="shared" si="9"/>
        <v>4</v>
      </c>
      <c r="Q80" s="4"/>
      <c r="R80" s="4"/>
      <c r="S80" s="4"/>
      <c r="T80" s="55"/>
      <c r="U80" s="4"/>
      <c r="V80" s="4"/>
      <c r="W80" s="4"/>
      <c r="X80" s="4"/>
      <c r="Y80" s="17"/>
      <c r="Z80" s="17"/>
      <c r="AA80" s="17"/>
      <c r="AB80" s="17"/>
      <c r="AC80" s="17">
        <v>1.0</v>
      </c>
      <c r="AD80" s="4">
        <f t="shared" si="6"/>
        <v>10</v>
      </c>
      <c r="AE80" s="4">
        <f t="shared" si="7"/>
        <v>2018</v>
      </c>
    </row>
    <row r="81" outlineLevel="1">
      <c r="A81" s="8">
        <v>43384.0</v>
      </c>
      <c r="B81" s="10" t="s">
        <v>13</v>
      </c>
      <c r="C81" s="12">
        <v>150.0</v>
      </c>
      <c r="D81" s="12" t="s">
        <v>180</v>
      </c>
      <c r="E81" s="13" t="s">
        <v>68</v>
      </c>
      <c r="F81" s="13">
        <v>1.0</v>
      </c>
      <c r="G81" s="13" t="b">
        <v>0</v>
      </c>
      <c r="H81" s="15"/>
      <c r="I81" s="15"/>
      <c r="J81" s="15"/>
      <c r="K81" s="15"/>
      <c r="L81" s="4"/>
      <c r="M81" s="4"/>
      <c r="N81" s="4"/>
      <c r="O81" s="4"/>
      <c r="P81" s="4">
        <f t="shared" si="9"/>
        <v>5</v>
      </c>
      <c r="Q81" s="4"/>
      <c r="R81" s="4"/>
      <c r="S81" s="4"/>
      <c r="T81" s="55"/>
      <c r="U81" s="4"/>
      <c r="V81" s="4"/>
      <c r="W81" s="4"/>
      <c r="X81" s="4"/>
      <c r="Y81" s="17"/>
      <c r="Z81" s="17"/>
      <c r="AA81" s="17"/>
      <c r="AB81" s="17"/>
      <c r="AC81" s="17">
        <v>1.0</v>
      </c>
      <c r="AD81" s="4">
        <f t="shared" si="6"/>
        <v>10</v>
      </c>
      <c r="AE81" s="4">
        <f t="shared" si="7"/>
        <v>2018</v>
      </c>
    </row>
    <row r="82" outlineLevel="1">
      <c r="A82" s="8">
        <v>43386.0</v>
      </c>
      <c r="B82" s="10" t="s">
        <v>26</v>
      </c>
      <c r="C82" s="12">
        <v>130.0</v>
      </c>
      <c r="D82" s="12" t="s">
        <v>149</v>
      </c>
      <c r="E82" s="13" t="s">
        <v>182</v>
      </c>
      <c r="F82" s="13">
        <v>1.0</v>
      </c>
      <c r="G82" s="13" t="b">
        <v>1</v>
      </c>
      <c r="H82" s="15"/>
      <c r="I82" s="13">
        <v>4.0</v>
      </c>
      <c r="J82" s="13">
        <v>5.0</v>
      </c>
      <c r="K82" s="15"/>
      <c r="L82" s="4"/>
      <c r="M82" s="4"/>
      <c r="N82" s="4"/>
      <c r="O82" s="4"/>
      <c r="P82" s="4">
        <f t="shared" si="9"/>
        <v>7</v>
      </c>
      <c r="Q82" s="4"/>
      <c r="R82" s="4"/>
      <c r="S82" s="4"/>
      <c r="T82" s="55"/>
      <c r="U82" s="4"/>
      <c r="V82" s="4"/>
      <c r="W82" s="4"/>
      <c r="X82" s="4"/>
      <c r="Y82" s="17"/>
      <c r="Z82" s="17"/>
      <c r="AA82" s="17"/>
      <c r="AB82" s="17"/>
      <c r="AC82" s="17">
        <v>1.0</v>
      </c>
      <c r="AD82" s="4">
        <f t="shared" si="6"/>
        <v>10</v>
      </c>
      <c r="AE82" s="4">
        <f t="shared" si="7"/>
        <v>2018</v>
      </c>
    </row>
    <row r="83" outlineLevel="1">
      <c r="A83" s="8">
        <v>43387.0</v>
      </c>
      <c r="B83" s="10" t="s">
        <v>13</v>
      </c>
      <c r="C83" s="12">
        <v>200.0</v>
      </c>
      <c r="D83" s="12" t="s">
        <v>183</v>
      </c>
      <c r="E83" s="13" t="s">
        <v>112</v>
      </c>
      <c r="F83" s="13">
        <v>1.0</v>
      </c>
      <c r="G83" s="13" t="b">
        <v>1</v>
      </c>
      <c r="H83" s="15"/>
      <c r="I83" s="13">
        <v>4.5</v>
      </c>
      <c r="J83" s="13">
        <v>5.0</v>
      </c>
      <c r="K83" s="15"/>
      <c r="L83" s="4"/>
      <c r="M83" s="4"/>
      <c r="N83" s="4"/>
      <c r="O83" s="4"/>
      <c r="P83" s="4">
        <f t="shared" si="9"/>
        <v>1</v>
      </c>
      <c r="Q83" s="4"/>
      <c r="R83" s="4"/>
      <c r="S83" s="4"/>
      <c r="T83" s="55"/>
      <c r="U83" s="4"/>
      <c r="V83" s="4"/>
      <c r="W83" s="4"/>
      <c r="X83" s="4"/>
      <c r="Y83" s="17"/>
      <c r="Z83" s="17"/>
      <c r="AA83" s="17"/>
      <c r="AB83" s="17"/>
      <c r="AC83" s="17">
        <v>1.0</v>
      </c>
      <c r="AD83" s="4">
        <f t="shared" si="6"/>
        <v>10</v>
      </c>
      <c r="AE83" s="4">
        <f t="shared" si="7"/>
        <v>2018</v>
      </c>
    </row>
    <row r="84" outlineLevel="1">
      <c r="A84" s="8">
        <v>43394.0</v>
      </c>
      <c r="B84" s="10" t="s">
        <v>13</v>
      </c>
      <c r="C84" s="12">
        <v>130.0</v>
      </c>
      <c r="D84" s="12" t="s">
        <v>86</v>
      </c>
      <c r="E84" s="13" t="s">
        <v>121</v>
      </c>
      <c r="F84" s="13">
        <v>1.0</v>
      </c>
      <c r="G84" s="13" t="b">
        <v>0</v>
      </c>
      <c r="H84" s="15"/>
      <c r="I84" s="15"/>
      <c r="J84" s="15"/>
      <c r="K84" s="15"/>
      <c r="L84" s="4"/>
      <c r="M84" s="4"/>
      <c r="N84" s="4"/>
      <c r="O84" s="4"/>
      <c r="P84" s="4"/>
      <c r="Q84" s="4"/>
      <c r="R84" s="4"/>
      <c r="S84" s="4"/>
      <c r="T84" s="55"/>
      <c r="U84" s="4"/>
      <c r="V84" s="4"/>
      <c r="W84" s="4"/>
      <c r="X84" s="4"/>
      <c r="Y84" s="17"/>
      <c r="Z84" s="17"/>
      <c r="AA84" s="17"/>
      <c r="AB84" s="17"/>
      <c r="AC84" s="17">
        <v>1.0</v>
      </c>
      <c r="AD84" s="4">
        <f t="shared" si="6"/>
        <v>10</v>
      </c>
      <c r="AE84" s="4">
        <f t="shared" si="7"/>
        <v>2018</v>
      </c>
    </row>
    <row r="85" outlineLevel="1">
      <c r="A85" s="8">
        <v>43395.0</v>
      </c>
      <c r="B85" s="10" t="s">
        <v>26</v>
      </c>
      <c r="C85" s="12">
        <v>80.0</v>
      </c>
      <c r="D85" s="12" t="s">
        <v>185</v>
      </c>
      <c r="E85" s="13" t="s">
        <v>186</v>
      </c>
      <c r="F85" s="13">
        <v>1.0</v>
      </c>
      <c r="G85" s="13" t="b">
        <v>1</v>
      </c>
      <c r="H85" s="15"/>
      <c r="I85" s="13">
        <v>5.0</v>
      </c>
      <c r="J85" s="13">
        <v>5.0</v>
      </c>
      <c r="K85" s="15"/>
      <c r="L85" s="4"/>
      <c r="M85" s="4"/>
      <c r="N85" s="4"/>
      <c r="O85" s="4"/>
      <c r="P85" s="4"/>
      <c r="Q85" s="4"/>
      <c r="R85" s="4"/>
      <c r="S85" s="4"/>
      <c r="T85" s="55"/>
      <c r="U85" s="4"/>
      <c r="V85" s="4"/>
      <c r="W85" s="4"/>
      <c r="X85" s="4"/>
      <c r="Y85" s="17"/>
      <c r="Z85" s="17"/>
      <c r="AA85" s="17"/>
      <c r="AB85" s="17"/>
      <c r="AC85" s="17">
        <v>1.0</v>
      </c>
      <c r="AD85" s="4">
        <f t="shared" si="6"/>
        <v>10</v>
      </c>
      <c r="AE85" s="4">
        <f t="shared" si="7"/>
        <v>2018</v>
      </c>
    </row>
    <row r="86" outlineLevel="1">
      <c r="A86" s="8">
        <v>43396.0</v>
      </c>
      <c r="B86" s="10" t="s">
        <v>16</v>
      </c>
      <c r="C86" s="12">
        <v>150.0</v>
      </c>
      <c r="D86" s="12" t="s">
        <v>123</v>
      </c>
      <c r="E86" s="64" t="s">
        <v>187</v>
      </c>
      <c r="F86" s="13">
        <v>1.0</v>
      </c>
      <c r="G86" s="13" t="b">
        <v>0</v>
      </c>
      <c r="H86" s="15"/>
      <c r="I86" s="15"/>
      <c r="J86" s="15"/>
      <c r="K86" s="15"/>
      <c r="L86" s="4"/>
      <c r="M86" s="4"/>
      <c r="N86" s="4"/>
      <c r="O86" s="4"/>
      <c r="P86" s="4"/>
      <c r="Q86" s="4"/>
      <c r="R86" s="4"/>
      <c r="S86" s="4"/>
      <c r="T86" s="55"/>
      <c r="U86" s="4"/>
      <c r="V86" s="4"/>
      <c r="W86" s="4"/>
      <c r="X86" s="4"/>
      <c r="Y86" s="17"/>
      <c r="Z86" s="17"/>
      <c r="AA86" s="17"/>
      <c r="AB86" s="17"/>
      <c r="AC86" s="17">
        <v>1.0</v>
      </c>
      <c r="AD86" s="4">
        <f t="shared" si="6"/>
        <v>10</v>
      </c>
      <c r="AE86" s="4">
        <f t="shared" si="7"/>
        <v>2018</v>
      </c>
    </row>
    <row r="87" outlineLevel="1">
      <c r="A87" s="8">
        <v>43396.0</v>
      </c>
      <c r="B87" s="10" t="s">
        <v>13</v>
      </c>
      <c r="C87" s="12">
        <v>120.0</v>
      </c>
      <c r="D87" s="12" t="s">
        <v>175</v>
      </c>
      <c r="E87" s="13" t="s">
        <v>176</v>
      </c>
      <c r="F87" s="13">
        <v>1.0</v>
      </c>
      <c r="G87" s="13" t="b">
        <v>0</v>
      </c>
      <c r="H87" s="15"/>
      <c r="I87" s="15"/>
      <c r="J87" s="15"/>
      <c r="K87" s="15"/>
      <c r="L87" s="4"/>
      <c r="M87" s="4"/>
      <c r="N87" s="4"/>
      <c r="O87" s="4"/>
      <c r="P87" s="4"/>
      <c r="Q87" s="4"/>
      <c r="R87" s="4"/>
      <c r="S87" s="4"/>
      <c r="T87" s="55">
        <v>43314.0</v>
      </c>
      <c r="U87" s="4">
        <v>5.0</v>
      </c>
      <c r="V87" s="4"/>
      <c r="W87" s="4"/>
      <c r="X87" s="4"/>
      <c r="Y87" s="17"/>
      <c r="Z87" s="17"/>
      <c r="AA87" s="17"/>
      <c r="AB87" s="17"/>
      <c r="AC87" s="17">
        <v>1.0</v>
      </c>
      <c r="AD87" s="4">
        <f t="shared" si="6"/>
        <v>10</v>
      </c>
      <c r="AE87" s="4">
        <f t="shared" si="7"/>
        <v>2018</v>
      </c>
    </row>
    <row r="88" outlineLevel="1">
      <c r="A88" s="8">
        <v>43397.0</v>
      </c>
      <c r="B88" s="10" t="s">
        <v>26</v>
      </c>
      <c r="C88" s="12">
        <v>130.0</v>
      </c>
      <c r="D88" s="12" t="s">
        <v>79</v>
      </c>
      <c r="E88" s="10" t="s">
        <v>102</v>
      </c>
      <c r="F88" s="13">
        <v>1.0</v>
      </c>
      <c r="G88" s="13" t="b">
        <v>0</v>
      </c>
      <c r="H88" s="15"/>
      <c r="I88" s="15"/>
      <c r="J88" s="15"/>
      <c r="K88" s="15"/>
      <c r="L88" s="4"/>
      <c r="M88" s="4"/>
      <c r="N88" s="4"/>
      <c r="O88" s="4"/>
      <c r="P88" s="4"/>
      <c r="Q88" s="4"/>
      <c r="R88" s="4"/>
      <c r="S88" s="4"/>
      <c r="T88" s="55">
        <v>43314.0</v>
      </c>
      <c r="U88" s="4">
        <v>5.0</v>
      </c>
      <c r="V88" s="4"/>
      <c r="W88" s="4"/>
      <c r="X88" s="4"/>
      <c r="Y88" s="17"/>
      <c r="Z88" s="17"/>
      <c r="AA88" s="17"/>
      <c r="AB88" s="17"/>
      <c r="AC88" s="17">
        <v>1.0</v>
      </c>
      <c r="AD88" s="4">
        <f t="shared" si="6"/>
        <v>10</v>
      </c>
      <c r="AE88" s="4">
        <f t="shared" si="7"/>
        <v>2018</v>
      </c>
    </row>
    <row r="89" outlineLevel="1">
      <c r="A89" s="8">
        <v>43398.0</v>
      </c>
      <c r="B89" s="10" t="s">
        <v>13</v>
      </c>
      <c r="C89" s="12">
        <v>170.0</v>
      </c>
      <c r="D89" s="12" t="s">
        <v>67</v>
      </c>
      <c r="E89" s="13" t="s">
        <v>68</v>
      </c>
      <c r="F89" s="13">
        <v>1.0</v>
      </c>
      <c r="G89" s="13" t="b">
        <v>0</v>
      </c>
      <c r="H89" s="15"/>
      <c r="I89" s="15"/>
      <c r="J89" s="15"/>
      <c r="K89" s="15"/>
      <c r="L89" s="4"/>
      <c r="M89" s="4"/>
      <c r="N89" s="4"/>
      <c r="O89" s="4"/>
      <c r="P89" s="4"/>
      <c r="Q89" s="4"/>
      <c r="R89" s="4"/>
      <c r="S89" s="4"/>
      <c r="T89" s="55">
        <v>43315.0</v>
      </c>
      <c r="U89" s="4">
        <v>6.0</v>
      </c>
      <c r="V89" s="4"/>
      <c r="W89" s="4"/>
      <c r="X89" s="4"/>
      <c r="Y89" s="17"/>
      <c r="Z89" s="17"/>
      <c r="AA89" s="17"/>
      <c r="AB89" s="17"/>
      <c r="AC89" s="17">
        <v>1.0</v>
      </c>
      <c r="AD89" s="4">
        <f t="shared" si="6"/>
        <v>10</v>
      </c>
      <c r="AE89" s="4">
        <f t="shared" si="7"/>
        <v>2018</v>
      </c>
    </row>
    <row r="90" outlineLevel="1">
      <c r="A90" s="8">
        <v>43400.0</v>
      </c>
      <c r="B90" s="10" t="s">
        <v>16</v>
      </c>
      <c r="C90" s="12">
        <v>150.0</v>
      </c>
      <c r="D90" s="12" t="s">
        <v>158</v>
      </c>
      <c r="E90" s="13" t="s">
        <v>188</v>
      </c>
      <c r="F90" s="13">
        <v>1.0</v>
      </c>
      <c r="G90" s="13" t="b">
        <v>0</v>
      </c>
      <c r="H90" s="15"/>
      <c r="I90" s="15"/>
      <c r="J90" s="15"/>
      <c r="K90" s="15"/>
      <c r="L90" s="4"/>
      <c r="M90" s="4"/>
      <c r="N90" s="4"/>
      <c r="O90" s="4"/>
      <c r="P90" s="4"/>
      <c r="Q90" s="4"/>
      <c r="R90" s="4"/>
      <c r="S90" s="4"/>
      <c r="T90" s="55">
        <v>43318.0</v>
      </c>
      <c r="U90" s="4">
        <v>2.0</v>
      </c>
      <c r="V90" s="4"/>
      <c r="W90" s="4"/>
      <c r="X90" s="4"/>
      <c r="Y90" s="17"/>
      <c r="Z90" s="17"/>
      <c r="AA90" s="17"/>
      <c r="AB90" s="17"/>
      <c r="AC90" s="17">
        <v>1.0</v>
      </c>
      <c r="AD90" s="4">
        <f t="shared" si="6"/>
        <v>10</v>
      </c>
      <c r="AE90" s="4">
        <f t="shared" si="7"/>
        <v>2018</v>
      </c>
    </row>
    <row r="91" outlineLevel="1">
      <c r="A91" s="8">
        <v>43403.0</v>
      </c>
      <c r="B91" s="10" t="s">
        <v>16</v>
      </c>
      <c r="C91" s="12">
        <v>150.0</v>
      </c>
      <c r="D91" s="12" t="s">
        <v>123</v>
      </c>
      <c r="E91" s="13" t="s">
        <v>187</v>
      </c>
      <c r="F91" s="13">
        <v>1.0</v>
      </c>
      <c r="G91" s="13" t="b">
        <v>1</v>
      </c>
      <c r="H91" s="15"/>
      <c r="I91" s="13">
        <v>5.0</v>
      </c>
      <c r="J91" s="13">
        <v>5.0</v>
      </c>
      <c r="K91" s="15"/>
      <c r="L91" s="4"/>
      <c r="M91" s="4"/>
      <c r="N91" s="4"/>
      <c r="O91" s="4"/>
      <c r="P91" s="4"/>
      <c r="Q91" s="4"/>
      <c r="R91" s="4"/>
      <c r="S91" s="4"/>
      <c r="T91" s="55">
        <v>43321.0</v>
      </c>
      <c r="U91" s="4">
        <v>5.0</v>
      </c>
      <c r="V91" s="4"/>
      <c r="W91" s="4"/>
      <c r="X91" s="4"/>
      <c r="Y91" s="17"/>
      <c r="Z91" s="17"/>
      <c r="AA91" s="17"/>
      <c r="AB91" s="17"/>
      <c r="AC91" s="17">
        <v>1.0</v>
      </c>
      <c r="AD91" s="4">
        <f t="shared" si="6"/>
        <v>10</v>
      </c>
      <c r="AE91" s="4">
        <f t="shared" si="7"/>
        <v>2018</v>
      </c>
    </row>
    <row r="92" outlineLevel="1">
      <c r="A92" s="8">
        <v>43404.0</v>
      </c>
      <c r="B92" s="10" t="s">
        <v>26</v>
      </c>
      <c r="C92" s="12">
        <v>80.0</v>
      </c>
      <c r="D92" s="12" t="s">
        <v>41</v>
      </c>
      <c r="E92" s="13" t="s">
        <v>42</v>
      </c>
      <c r="F92" s="13">
        <v>1.0</v>
      </c>
      <c r="G92" s="13" t="b">
        <v>0</v>
      </c>
      <c r="H92" s="15"/>
      <c r="I92" s="15"/>
      <c r="J92" s="15"/>
      <c r="K92" s="15"/>
      <c r="L92" s="4"/>
      <c r="M92" s="4"/>
      <c r="N92" s="4"/>
      <c r="O92" s="4"/>
      <c r="P92" s="4"/>
      <c r="Q92" s="4"/>
      <c r="R92" s="4"/>
      <c r="S92" s="4"/>
      <c r="T92" s="55">
        <v>43322.0</v>
      </c>
      <c r="U92" s="4">
        <v>6.0</v>
      </c>
      <c r="V92" s="4"/>
      <c r="W92" s="4"/>
      <c r="X92" s="4"/>
      <c r="Y92" s="17"/>
      <c r="Z92" s="17"/>
      <c r="AA92" s="17"/>
      <c r="AB92" s="17"/>
      <c r="AC92" s="17">
        <v>1.0</v>
      </c>
      <c r="AD92" s="4">
        <f t="shared" si="6"/>
        <v>10</v>
      </c>
      <c r="AE92" s="4">
        <f t="shared" si="7"/>
        <v>2018</v>
      </c>
    </row>
    <row r="93" outlineLevel="1">
      <c r="A93" s="8">
        <v>43405.0</v>
      </c>
      <c r="B93" s="10" t="s">
        <v>13</v>
      </c>
      <c r="C93" s="12">
        <v>150.0</v>
      </c>
      <c r="D93" s="12" t="s">
        <v>189</v>
      </c>
      <c r="E93" s="13" t="s">
        <v>190</v>
      </c>
      <c r="F93" s="13">
        <v>1.0</v>
      </c>
      <c r="G93" s="13" t="b">
        <v>1</v>
      </c>
      <c r="H93" s="15"/>
      <c r="I93" s="70">
        <v>5.0</v>
      </c>
      <c r="J93" s="70">
        <v>5.0</v>
      </c>
      <c r="K93" s="15"/>
      <c r="L93" s="4"/>
      <c r="M93" s="4"/>
      <c r="N93" s="4"/>
      <c r="O93" s="4"/>
      <c r="P93" s="4"/>
      <c r="Q93" s="4"/>
      <c r="R93" s="4"/>
      <c r="S93" s="4"/>
      <c r="T93" s="55">
        <v>43332.0</v>
      </c>
      <c r="U93" s="4">
        <v>2.0</v>
      </c>
      <c r="V93" s="4"/>
      <c r="W93" s="4"/>
      <c r="X93" s="4"/>
      <c r="Y93" s="17"/>
      <c r="Z93" s="17"/>
      <c r="AA93" s="17"/>
      <c r="AB93" s="17"/>
      <c r="AC93" s="17">
        <v>1.0</v>
      </c>
      <c r="AD93" s="4">
        <f t="shared" si="6"/>
        <v>11</v>
      </c>
      <c r="AE93" s="4">
        <f t="shared" si="7"/>
        <v>2018</v>
      </c>
    </row>
    <row r="94" outlineLevel="1">
      <c r="A94" s="8">
        <v>43409.0</v>
      </c>
      <c r="B94" s="10" t="s">
        <v>16</v>
      </c>
      <c r="C94" s="12">
        <v>130.0</v>
      </c>
      <c r="D94" s="12" t="s">
        <v>107</v>
      </c>
      <c r="E94" s="13" t="s">
        <v>108</v>
      </c>
      <c r="F94" s="13">
        <v>1.0</v>
      </c>
      <c r="G94" s="13" t="b">
        <v>0</v>
      </c>
      <c r="H94" s="15"/>
      <c r="I94" s="15"/>
      <c r="J94" s="15"/>
      <c r="K94" s="15"/>
      <c r="L94" s="4"/>
      <c r="M94" s="4"/>
      <c r="N94" s="4"/>
      <c r="O94" s="4"/>
      <c r="P94" s="4"/>
      <c r="Q94" s="4"/>
      <c r="R94" s="4"/>
      <c r="S94" s="4"/>
      <c r="T94" s="55">
        <v>43333.0</v>
      </c>
      <c r="U94" s="4">
        <v>3.0</v>
      </c>
      <c r="V94" s="4"/>
      <c r="W94" s="4"/>
      <c r="X94" s="4"/>
      <c r="Y94" s="17"/>
      <c r="Z94" s="17"/>
      <c r="AA94" s="17"/>
      <c r="AB94" s="17"/>
      <c r="AC94" s="17">
        <v>1.0</v>
      </c>
      <c r="AD94" s="4">
        <f t="shared" si="6"/>
        <v>11</v>
      </c>
      <c r="AE94" s="4">
        <f t="shared" si="7"/>
        <v>2018</v>
      </c>
    </row>
    <row r="95" outlineLevel="1">
      <c r="A95" s="8">
        <v>43410.0</v>
      </c>
      <c r="B95" s="10" t="s">
        <v>16</v>
      </c>
      <c r="C95" s="12">
        <v>100.0</v>
      </c>
      <c r="D95" s="12" t="s">
        <v>171</v>
      </c>
      <c r="E95" s="13" t="s">
        <v>172</v>
      </c>
      <c r="F95" s="13">
        <v>1.0</v>
      </c>
      <c r="G95" s="13" t="b">
        <v>1</v>
      </c>
      <c r="H95" s="15"/>
      <c r="I95" s="13">
        <v>5.0</v>
      </c>
      <c r="J95" s="15"/>
      <c r="K95" s="15"/>
      <c r="L95" s="4"/>
      <c r="M95" s="4"/>
      <c r="N95" s="4"/>
      <c r="O95" s="4"/>
      <c r="P95" s="4"/>
      <c r="Q95" s="4"/>
      <c r="R95" s="4"/>
      <c r="S95" s="4"/>
      <c r="T95" s="55">
        <v>43336.0</v>
      </c>
      <c r="U95" s="4">
        <v>6.0</v>
      </c>
      <c r="V95" s="4"/>
      <c r="W95" s="4"/>
      <c r="X95" s="4"/>
      <c r="Y95" s="17"/>
      <c r="Z95" s="17"/>
      <c r="AA95" s="17"/>
      <c r="AB95" s="17"/>
      <c r="AC95" s="17">
        <v>1.0</v>
      </c>
      <c r="AD95" s="4">
        <f t="shared" si="6"/>
        <v>11</v>
      </c>
      <c r="AE95" s="4">
        <f t="shared" si="7"/>
        <v>2018</v>
      </c>
    </row>
    <row r="96" outlineLevel="1">
      <c r="A96" s="8">
        <v>43410.0</v>
      </c>
      <c r="B96" s="10" t="s">
        <v>13</v>
      </c>
      <c r="C96" s="12">
        <v>150.0</v>
      </c>
      <c r="D96" s="12" t="s">
        <v>123</v>
      </c>
      <c r="E96" s="13" t="s">
        <v>173</v>
      </c>
      <c r="F96" s="13">
        <v>1.0</v>
      </c>
      <c r="G96" s="13" t="b">
        <v>0</v>
      </c>
      <c r="H96" s="15"/>
      <c r="I96" s="15"/>
      <c r="J96" s="15"/>
      <c r="K96" s="15"/>
      <c r="L96" s="4"/>
      <c r="M96" s="4"/>
      <c r="N96" s="4"/>
      <c r="O96" s="4"/>
      <c r="P96" s="4"/>
      <c r="Q96" s="4"/>
      <c r="R96" s="4"/>
      <c r="S96" s="4"/>
      <c r="T96" s="55">
        <v>43337.0</v>
      </c>
      <c r="U96" s="4">
        <v>7.0</v>
      </c>
      <c r="V96" s="4"/>
      <c r="W96" s="4"/>
      <c r="X96" s="4"/>
      <c r="Y96" s="17"/>
      <c r="Z96" s="17"/>
      <c r="AA96" s="17"/>
      <c r="AB96" s="17"/>
      <c r="AC96" s="17">
        <v>1.0</v>
      </c>
      <c r="AD96" s="4">
        <f t="shared" si="6"/>
        <v>11</v>
      </c>
      <c r="AE96" s="4">
        <f t="shared" si="7"/>
        <v>2018</v>
      </c>
    </row>
    <row r="97" outlineLevel="1">
      <c r="A97" s="8">
        <v>43411.0</v>
      </c>
      <c r="B97" s="10" t="s">
        <v>26</v>
      </c>
      <c r="C97" s="12">
        <v>150.0</v>
      </c>
      <c r="D97" s="12" t="s">
        <v>191</v>
      </c>
      <c r="E97" s="13" t="s">
        <v>192</v>
      </c>
      <c r="F97" s="13">
        <v>1.0</v>
      </c>
      <c r="G97" s="13" t="b">
        <v>0</v>
      </c>
      <c r="H97" s="15"/>
      <c r="I97" s="15"/>
      <c r="J97" s="15"/>
      <c r="K97" s="15"/>
      <c r="L97" s="4"/>
      <c r="M97" s="4"/>
      <c r="N97" s="4"/>
      <c r="O97" s="4"/>
      <c r="P97" s="4"/>
      <c r="Q97" s="4"/>
      <c r="R97" s="4"/>
      <c r="S97" s="4"/>
      <c r="T97" s="55">
        <v>43335.0</v>
      </c>
      <c r="U97" s="4">
        <v>5.0</v>
      </c>
      <c r="V97" s="4"/>
      <c r="W97" s="4"/>
      <c r="X97" s="4"/>
      <c r="Y97" s="17"/>
      <c r="Z97" s="17"/>
      <c r="AA97" s="17"/>
      <c r="AB97" s="17"/>
      <c r="AC97" s="17">
        <v>1.0</v>
      </c>
      <c r="AD97" s="4">
        <f t="shared" si="6"/>
        <v>11</v>
      </c>
      <c r="AE97" s="4">
        <f t="shared" si="7"/>
        <v>2018</v>
      </c>
    </row>
    <row r="98" outlineLevel="1">
      <c r="A98" s="8">
        <v>43412.0</v>
      </c>
      <c r="B98" s="10" t="s">
        <v>13</v>
      </c>
      <c r="C98" s="12">
        <v>150.0</v>
      </c>
      <c r="D98" s="12" t="s">
        <v>180</v>
      </c>
      <c r="E98" s="13" t="s">
        <v>193</v>
      </c>
      <c r="F98" s="13">
        <v>1.0</v>
      </c>
      <c r="G98" s="13" t="b">
        <v>1</v>
      </c>
      <c r="H98" s="15"/>
      <c r="I98" s="13">
        <v>4.5</v>
      </c>
      <c r="J98" s="15"/>
      <c r="K98" s="15"/>
      <c r="L98" s="4"/>
      <c r="M98" s="4"/>
      <c r="N98" s="4"/>
      <c r="O98" s="4"/>
      <c r="P98" s="4"/>
      <c r="Q98" s="4"/>
      <c r="R98" s="4"/>
      <c r="S98" s="4"/>
      <c r="T98" s="55">
        <v>43342.0</v>
      </c>
      <c r="U98" s="4">
        <v>5.0</v>
      </c>
      <c r="V98" s="4"/>
      <c r="W98" s="4"/>
      <c r="X98" s="4"/>
      <c r="Y98" s="17"/>
      <c r="Z98" s="17"/>
      <c r="AA98" s="17"/>
      <c r="AB98" s="17"/>
      <c r="AC98" s="17">
        <v>1.0</v>
      </c>
      <c r="AD98" s="4">
        <f t="shared" si="6"/>
        <v>11</v>
      </c>
      <c r="AE98" s="4">
        <f t="shared" si="7"/>
        <v>2018</v>
      </c>
    </row>
    <row r="99" outlineLevel="1">
      <c r="A99" s="8">
        <v>43412.0</v>
      </c>
      <c r="B99" s="10" t="s">
        <v>16</v>
      </c>
      <c r="C99" s="12">
        <v>120.0</v>
      </c>
      <c r="D99" s="12" t="s">
        <v>175</v>
      </c>
      <c r="E99" s="13" t="s">
        <v>176</v>
      </c>
      <c r="F99" s="13">
        <v>1.0</v>
      </c>
      <c r="G99" s="13" t="b">
        <v>0</v>
      </c>
      <c r="H99" s="15"/>
      <c r="I99" s="15"/>
      <c r="J99" s="15"/>
      <c r="K99" s="15"/>
      <c r="L99" s="4"/>
      <c r="M99" s="4"/>
      <c r="N99" s="4"/>
      <c r="O99" s="4"/>
      <c r="P99" s="4"/>
      <c r="Q99" s="4"/>
      <c r="R99" s="4"/>
      <c r="S99" s="4"/>
      <c r="T99" s="55">
        <v>43343.0</v>
      </c>
      <c r="U99" s="4">
        <v>6.0</v>
      </c>
      <c r="V99" s="4"/>
      <c r="W99" s="4"/>
      <c r="X99" s="4"/>
      <c r="Y99" s="17"/>
      <c r="Z99" s="17"/>
      <c r="AA99" s="17"/>
      <c r="AB99" s="17"/>
      <c r="AC99" s="17">
        <v>1.0</v>
      </c>
      <c r="AD99" s="4">
        <f t="shared" si="6"/>
        <v>11</v>
      </c>
      <c r="AE99" s="4">
        <f t="shared" si="7"/>
        <v>2018</v>
      </c>
    </row>
    <row r="100" outlineLevel="1">
      <c r="A100" s="8">
        <v>43414.0</v>
      </c>
      <c r="B100" s="10" t="s">
        <v>16</v>
      </c>
      <c r="C100" s="12">
        <v>105.0</v>
      </c>
      <c r="D100" s="12" t="s">
        <v>136</v>
      </c>
      <c r="E100" s="13" t="s">
        <v>169</v>
      </c>
      <c r="F100" s="13">
        <v>1.0</v>
      </c>
      <c r="G100" s="13" t="b">
        <v>0</v>
      </c>
      <c r="H100" s="15"/>
      <c r="I100" s="15"/>
      <c r="J100" s="15"/>
      <c r="K100" s="15"/>
      <c r="L100" s="4"/>
      <c r="M100" s="4"/>
      <c r="N100" s="4"/>
      <c r="O100" s="4"/>
      <c r="P100" s="4"/>
      <c r="Q100" s="4"/>
      <c r="R100" s="4"/>
      <c r="S100" s="4"/>
      <c r="T100" s="55">
        <v>43323.0</v>
      </c>
      <c r="U100" s="4">
        <v>7.0</v>
      </c>
      <c r="V100" s="4"/>
      <c r="W100" s="4"/>
      <c r="X100" s="4"/>
      <c r="Y100" s="17"/>
      <c r="Z100" s="17"/>
      <c r="AA100" s="17"/>
      <c r="AB100" s="17"/>
      <c r="AC100" s="17">
        <v>1.0</v>
      </c>
      <c r="AD100" s="4">
        <f t="shared" si="6"/>
        <v>11</v>
      </c>
      <c r="AE100" s="4">
        <f t="shared" si="7"/>
        <v>2018</v>
      </c>
    </row>
    <row r="101" outlineLevel="1">
      <c r="A101" s="8">
        <v>43414.0</v>
      </c>
      <c r="B101" s="10" t="s">
        <v>26</v>
      </c>
      <c r="C101" s="12">
        <v>105.0</v>
      </c>
      <c r="D101" s="12" t="s">
        <v>136</v>
      </c>
      <c r="E101" s="13" t="s">
        <v>169</v>
      </c>
      <c r="F101" s="13">
        <v>1.0</v>
      </c>
      <c r="G101" s="13" t="b">
        <v>0</v>
      </c>
      <c r="H101" s="15"/>
      <c r="I101" s="15"/>
      <c r="J101" s="15"/>
      <c r="K101" s="15"/>
      <c r="L101" s="4"/>
      <c r="M101" s="4"/>
      <c r="N101" s="4"/>
      <c r="O101" s="4"/>
      <c r="P101" s="4"/>
      <c r="Q101" s="4"/>
      <c r="R101" s="4"/>
      <c r="S101" s="4"/>
      <c r="T101" s="55">
        <v>43328.0</v>
      </c>
      <c r="U101" s="4">
        <v>5.0</v>
      </c>
      <c r="V101" s="4"/>
      <c r="W101" s="4"/>
      <c r="X101" s="4"/>
      <c r="Y101" s="17"/>
      <c r="Z101" s="17"/>
      <c r="AA101" s="17"/>
      <c r="AB101" s="17"/>
      <c r="AC101" s="17">
        <v>1.0</v>
      </c>
      <c r="AD101" s="4">
        <f t="shared" si="6"/>
        <v>11</v>
      </c>
      <c r="AE101" s="4">
        <f t="shared" si="7"/>
        <v>2018</v>
      </c>
    </row>
    <row r="102" outlineLevel="1">
      <c r="A102" s="8">
        <v>43418.0</v>
      </c>
      <c r="B102" s="10" t="s">
        <v>13</v>
      </c>
      <c r="C102" s="12">
        <v>150.0</v>
      </c>
      <c r="D102" s="12" t="s">
        <v>123</v>
      </c>
      <c r="E102" s="13" t="s">
        <v>173</v>
      </c>
      <c r="F102" s="13">
        <v>1.0</v>
      </c>
      <c r="G102" s="13" t="b">
        <v>0</v>
      </c>
      <c r="H102" s="15"/>
      <c r="I102" s="15"/>
      <c r="J102" s="15"/>
      <c r="K102" s="15"/>
      <c r="L102" s="4"/>
      <c r="M102" s="4"/>
      <c r="N102" s="4"/>
      <c r="O102" s="4"/>
      <c r="P102" s="4"/>
      <c r="Q102" s="4"/>
      <c r="R102" s="4"/>
      <c r="S102" s="4"/>
      <c r="T102" s="55">
        <v>43346.0</v>
      </c>
      <c r="U102" s="4">
        <v>2.0</v>
      </c>
      <c r="V102" s="4"/>
      <c r="W102" s="4"/>
      <c r="X102" s="4"/>
      <c r="Y102" s="17"/>
      <c r="Z102" s="17"/>
      <c r="AA102" s="17"/>
      <c r="AB102" s="17"/>
      <c r="AC102" s="17">
        <v>1.0</v>
      </c>
      <c r="AD102" s="4">
        <f t="shared" si="6"/>
        <v>11</v>
      </c>
      <c r="AE102" s="4">
        <f t="shared" si="7"/>
        <v>2018</v>
      </c>
    </row>
    <row r="103" outlineLevel="1">
      <c r="A103" s="8">
        <v>43421.0</v>
      </c>
      <c r="B103" s="10" t="s">
        <v>13</v>
      </c>
      <c r="C103" s="12">
        <v>150.0</v>
      </c>
      <c r="D103" s="12" t="s">
        <v>183</v>
      </c>
      <c r="E103" s="13" t="s">
        <v>112</v>
      </c>
      <c r="F103" s="13">
        <v>1.0</v>
      </c>
      <c r="G103" s="13" t="b">
        <v>0</v>
      </c>
      <c r="H103" s="15"/>
      <c r="I103" s="15"/>
      <c r="J103" s="15"/>
      <c r="K103" s="15"/>
      <c r="L103" s="4"/>
      <c r="M103" s="4"/>
      <c r="N103" s="4"/>
      <c r="O103" s="4"/>
      <c r="P103" s="4"/>
      <c r="Q103" s="4"/>
      <c r="R103" s="4"/>
      <c r="S103" s="4"/>
      <c r="T103" s="55">
        <v>43348.0</v>
      </c>
      <c r="U103" s="4">
        <v>4.0</v>
      </c>
      <c r="V103" s="4"/>
      <c r="W103" s="4"/>
      <c r="X103" s="4"/>
      <c r="Y103" s="17"/>
      <c r="Z103" s="17"/>
      <c r="AA103" s="17"/>
      <c r="AB103" s="17"/>
      <c r="AC103" s="17">
        <v>1.0</v>
      </c>
      <c r="AD103" s="4">
        <f t="shared" si="6"/>
        <v>11</v>
      </c>
      <c r="AE103" s="4">
        <f t="shared" si="7"/>
        <v>2018</v>
      </c>
    </row>
    <row r="104" outlineLevel="1">
      <c r="A104" s="8">
        <v>43424.0</v>
      </c>
      <c r="B104" s="35" t="s">
        <v>16</v>
      </c>
      <c r="C104" s="78">
        <v>150.0</v>
      </c>
      <c r="D104" s="78" t="s">
        <v>123</v>
      </c>
      <c r="E104" s="79" t="s">
        <v>173</v>
      </c>
      <c r="F104" s="13">
        <v>1.0</v>
      </c>
      <c r="G104" s="13" t="b">
        <v>0</v>
      </c>
      <c r="H104" s="15"/>
      <c r="I104" s="15"/>
      <c r="J104" s="15"/>
      <c r="K104" s="15"/>
      <c r="L104" s="4"/>
      <c r="M104" s="4"/>
      <c r="N104" s="4"/>
      <c r="O104" s="4"/>
      <c r="P104" s="4"/>
      <c r="Q104" s="4"/>
      <c r="R104" s="4"/>
      <c r="S104" s="4"/>
      <c r="T104" s="55">
        <v>43348.0</v>
      </c>
      <c r="U104" s="4">
        <v>4.0</v>
      </c>
      <c r="V104" s="4"/>
      <c r="W104" s="4"/>
      <c r="X104" s="4"/>
      <c r="Y104" s="17"/>
      <c r="Z104" s="17"/>
      <c r="AA104" s="17"/>
      <c r="AB104" s="17"/>
      <c r="AC104" s="17">
        <v>1.0</v>
      </c>
      <c r="AD104" s="4">
        <f t="shared" si="6"/>
        <v>11</v>
      </c>
      <c r="AE104" s="4">
        <f t="shared" si="7"/>
        <v>2018</v>
      </c>
    </row>
    <row r="105" outlineLevel="1">
      <c r="A105" s="8">
        <v>43428.0</v>
      </c>
      <c r="B105" s="80" t="s">
        <v>16</v>
      </c>
      <c r="C105" s="81">
        <v>150.0</v>
      </c>
      <c r="D105" s="81" t="s">
        <v>158</v>
      </c>
      <c r="E105" s="82" t="s">
        <v>159</v>
      </c>
      <c r="F105" s="13">
        <v>1.0</v>
      </c>
      <c r="G105" s="13" t="b">
        <v>0</v>
      </c>
      <c r="H105" s="15"/>
      <c r="I105" s="15"/>
      <c r="J105" s="15"/>
      <c r="K105" s="15"/>
      <c r="L105" s="4"/>
      <c r="M105" s="4"/>
      <c r="N105" s="4"/>
      <c r="O105" s="4"/>
      <c r="P105" s="4"/>
      <c r="Q105" s="4"/>
      <c r="R105" s="4"/>
      <c r="S105" s="4"/>
      <c r="T105" s="55">
        <v>43353.0</v>
      </c>
      <c r="U105" s="4">
        <v>2.0</v>
      </c>
      <c r="V105" s="4"/>
      <c r="W105" s="4"/>
      <c r="X105" s="4"/>
      <c r="Y105" s="17"/>
      <c r="Z105" s="17"/>
      <c r="AA105" s="17"/>
      <c r="AB105" s="17"/>
      <c r="AC105" s="17">
        <v>1.0</v>
      </c>
      <c r="AD105" s="4">
        <f t="shared" si="6"/>
        <v>11</v>
      </c>
      <c r="AE105" s="4">
        <f t="shared" si="7"/>
        <v>2018</v>
      </c>
    </row>
    <row r="106" outlineLevel="1">
      <c r="A106" s="8">
        <v>43430.0</v>
      </c>
      <c r="B106" s="83" t="s">
        <v>13</v>
      </c>
      <c r="C106" s="12">
        <v>160.0</v>
      </c>
      <c r="D106" s="84" t="s">
        <v>180</v>
      </c>
      <c r="E106" s="15" t="s">
        <v>68</v>
      </c>
      <c r="F106" s="13">
        <v>1.0</v>
      </c>
      <c r="G106" s="13" t="b">
        <v>1</v>
      </c>
      <c r="H106" s="15"/>
      <c r="I106" s="13">
        <v>5.0</v>
      </c>
      <c r="J106" s="15"/>
      <c r="K106" s="13" t="s">
        <v>195</v>
      </c>
      <c r="L106" s="4"/>
      <c r="M106" s="4"/>
      <c r="N106" s="4"/>
      <c r="O106" s="4"/>
      <c r="P106" s="4"/>
      <c r="Q106" s="4"/>
      <c r="R106" s="4"/>
      <c r="S106" s="4"/>
      <c r="T106" s="55">
        <v>43353.0</v>
      </c>
      <c r="U106" s="4">
        <v>2.0</v>
      </c>
      <c r="V106" s="4"/>
      <c r="W106" s="4"/>
      <c r="X106" s="4"/>
      <c r="Y106" s="17"/>
      <c r="Z106" s="17"/>
      <c r="AA106" s="17"/>
      <c r="AB106" s="17"/>
      <c r="AC106" s="17">
        <v>1.0</v>
      </c>
      <c r="AD106" s="4">
        <f t="shared" si="6"/>
        <v>11</v>
      </c>
      <c r="AE106" s="4">
        <f t="shared" si="7"/>
        <v>2018</v>
      </c>
    </row>
    <row r="107" outlineLevel="1">
      <c r="A107" s="8">
        <v>43430.0</v>
      </c>
      <c r="B107" s="10" t="s">
        <v>26</v>
      </c>
      <c r="C107" s="12">
        <v>120.0</v>
      </c>
      <c r="D107" s="12" t="s">
        <v>175</v>
      </c>
      <c r="E107" s="13" t="s">
        <v>176</v>
      </c>
      <c r="F107" s="13">
        <v>1.0</v>
      </c>
      <c r="G107" s="13" t="b">
        <v>1</v>
      </c>
      <c r="H107" s="15"/>
      <c r="I107" s="13">
        <v>5.0</v>
      </c>
      <c r="J107" s="15"/>
      <c r="K107" s="13"/>
      <c r="L107" s="4"/>
      <c r="M107" s="4"/>
      <c r="N107" s="4"/>
      <c r="O107" s="4"/>
      <c r="P107" s="4"/>
      <c r="Q107" s="4"/>
      <c r="R107" s="4"/>
      <c r="S107" s="4"/>
      <c r="T107" s="55">
        <v>43354.0</v>
      </c>
      <c r="U107" s="4">
        <v>3.0</v>
      </c>
      <c r="V107" s="4"/>
      <c r="W107" s="4"/>
      <c r="X107" s="4"/>
      <c r="Y107" s="17"/>
      <c r="Z107" s="17"/>
      <c r="AA107" s="17"/>
      <c r="AB107" s="17"/>
      <c r="AC107" s="17">
        <v>1.0</v>
      </c>
      <c r="AD107" s="4">
        <f t="shared" si="6"/>
        <v>11</v>
      </c>
      <c r="AE107" s="4">
        <f t="shared" si="7"/>
        <v>2018</v>
      </c>
    </row>
    <row r="108" outlineLevel="1">
      <c r="A108" s="8">
        <v>43432.0</v>
      </c>
      <c r="B108" s="10" t="s">
        <v>26</v>
      </c>
      <c r="C108" s="12">
        <v>70.0</v>
      </c>
      <c r="D108" s="12" t="s">
        <v>153</v>
      </c>
      <c r="E108" s="13" t="s">
        <v>196</v>
      </c>
      <c r="F108" s="13">
        <v>1.0</v>
      </c>
      <c r="G108" s="13" t="b">
        <v>1</v>
      </c>
      <c r="H108" s="15"/>
      <c r="I108" s="13">
        <v>5.0</v>
      </c>
      <c r="J108" s="15"/>
      <c r="K108" s="85" t="s">
        <v>195</v>
      </c>
      <c r="L108" s="4"/>
      <c r="M108" s="4"/>
      <c r="N108" s="4"/>
      <c r="O108" s="4"/>
      <c r="P108" s="4"/>
      <c r="Q108" s="4"/>
      <c r="R108" s="4"/>
      <c r="S108" s="4"/>
      <c r="T108" s="55">
        <v>43355.0</v>
      </c>
      <c r="U108" s="4">
        <v>4.0</v>
      </c>
      <c r="V108" s="4"/>
      <c r="W108" s="4"/>
      <c r="X108" s="4"/>
      <c r="Y108" s="17"/>
      <c r="Z108" s="17"/>
      <c r="AA108" s="17"/>
      <c r="AB108" s="17"/>
      <c r="AC108" s="17">
        <v>1.0</v>
      </c>
      <c r="AD108" s="4">
        <f t="shared" si="6"/>
        <v>11</v>
      </c>
      <c r="AE108" s="4">
        <f t="shared" si="7"/>
        <v>2018</v>
      </c>
    </row>
    <row r="109" outlineLevel="1">
      <c r="A109" s="8">
        <v>43432.0</v>
      </c>
      <c r="B109" s="10" t="s">
        <v>13</v>
      </c>
      <c r="C109" s="12">
        <v>130.0</v>
      </c>
      <c r="D109" s="12" t="s">
        <v>123</v>
      </c>
      <c r="E109" s="13" t="s">
        <v>173</v>
      </c>
      <c r="F109" s="13">
        <v>1.0</v>
      </c>
      <c r="G109" s="13" t="b">
        <v>0</v>
      </c>
      <c r="H109" s="15"/>
      <c r="I109" s="15"/>
      <c r="J109" s="15"/>
      <c r="K109" s="13" t="s">
        <v>195</v>
      </c>
      <c r="L109" s="4"/>
      <c r="M109" s="4"/>
      <c r="N109" s="4"/>
      <c r="O109" s="4"/>
      <c r="P109" s="4"/>
      <c r="Q109" s="4"/>
      <c r="R109" s="4"/>
      <c r="S109" s="4"/>
      <c r="T109" s="55">
        <v>43356.0</v>
      </c>
      <c r="U109" s="4">
        <v>5.0</v>
      </c>
      <c r="V109" s="4"/>
      <c r="W109" s="4"/>
      <c r="X109" s="4"/>
      <c r="Y109" s="17"/>
      <c r="Z109" s="17"/>
      <c r="AA109" s="17"/>
      <c r="AB109" s="17"/>
      <c r="AC109" s="17">
        <v>1.0</v>
      </c>
      <c r="AD109" s="4">
        <f t="shared" si="6"/>
        <v>11</v>
      </c>
      <c r="AE109" s="4">
        <f t="shared" si="7"/>
        <v>2018</v>
      </c>
    </row>
    <row r="110" outlineLevel="1">
      <c r="A110" s="8">
        <v>43433.0</v>
      </c>
      <c r="B110" s="10" t="s">
        <v>16</v>
      </c>
      <c r="C110" s="12">
        <v>120.0</v>
      </c>
      <c r="D110" s="12" t="s">
        <v>86</v>
      </c>
      <c r="E110" s="13" t="s">
        <v>121</v>
      </c>
      <c r="F110" s="13">
        <v>1.0</v>
      </c>
      <c r="G110" s="13" t="b">
        <v>0</v>
      </c>
      <c r="H110" s="15"/>
      <c r="I110" s="15"/>
      <c r="J110" s="15"/>
      <c r="K110" s="13" t="s">
        <v>195</v>
      </c>
      <c r="L110" s="4"/>
      <c r="M110" s="4"/>
      <c r="N110" s="4"/>
      <c r="O110" s="4"/>
      <c r="P110" s="4"/>
      <c r="Q110" s="4"/>
      <c r="R110" s="4"/>
      <c r="S110" s="4"/>
      <c r="T110" s="55">
        <v>43354.0</v>
      </c>
      <c r="U110" s="4">
        <v>3.0</v>
      </c>
      <c r="V110" s="4"/>
      <c r="W110" s="4"/>
      <c r="X110" s="4"/>
      <c r="Y110" s="17"/>
      <c r="Z110" s="17"/>
      <c r="AA110" s="17"/>
      <c r="AB110" s="17"/>
      <c r="AC110" s="17">
        <v>1.0</v>
      </c>
      <c r="AD110" s="4">
        <f t="shared" si="6"/>
        <v>11</v>
      </c>
      <c r="AE110" s="4">
        <f t="shared" si="7"/>
        <v>2018</v>
      </c>
    </row>
    <row r="111" outlineLevel="1">
      <c r="A111" s="8">
        <v>43433.0</v>
      </c>
      <c r="B111" s="10" t="s">
        <v>26</v>
      </c>
      <c r="C111" s="12">
        <v>140.0</v>
      </c>
      <c r="D111" s="12" t="s">
        <v>197</v>
      </c>
      <c r="E111" s="13" t="s">
        <v>198</v>
      </c>
      <c r="F111" s="13">
        <v>1.0</v>
      </c>
      <c r="G111" s="13" t="b">
        <v>0</v>
      </c>
      <c r="H111" s="15"/>
      <c r="I111" s="15"/>
      <c r="J111" s="15"/>
      <c r="K111" s="13" t="s">
        <v>199</v>
      </c>
      <c r="L111" s="4"/>
      <c r="M111" s="4"/>
      <c r="N111" s="4"/>
      <c r="O111" s="4"/>
      <c r="P111" s="4"/>
      <c r="Q111" s="4"/>
      <c r="R111" s="4"/>
      <c r="S111" s="4"/>
      <c r="T111" s="55">
        <v>43355.0</v>
      </c>
      <c r="U111" s="4">
        <v>4.0</v>
      </c>
      <c r="V111" s="4"/>
      <c r="W111" s="4"/>
      <c r="X111" s="4"/>
      <c r="Y111" s="17"/>
      <c r="Z111" s="17"/>
      <c r="AA111" s="17"/>
      <c r="AB111" s="17"/>
      <c r="AC111" s="17">
        <v>1.0</v>
      </c>
      <c r="AD111" s="4">
        <f t="shared" si="6"/>
        <v>11</v>
      </c>
      <c r="AE111" s="4">
        <f t="shared" si="7"/>
        <v>2018</v>
      </c>
    </row>
    <row r="112" outlineLevel="1">
      <c r="A112" s="8">
        <v>43435.0</v>
      </c>
      <c r="B112" s="10" t="s">
        <v>26</v>
      </c>
      <c r="C112" s="12">
        <v>130.0</v>
      </c>
      <c r="D112" s="12" t="s">
        <v>79</v>
      </c>
      <c r="E112" s="10" t="s">
        <v>102</v>
      </c>
      <c r="F112" s="13">
        <v>1.0</v>
      </c>
      <c r="G112" s="13" t="b">
        <v>1</v>
      </c>
      <c r="H112" s="15"/>
      <c r="I112" s="13">
        <v>5.0</v>
      </c>
      <c r="J112" s="13">
        <v>5.0</v>
      </c>
      <c r="K112" s="15"/>
      <c r="L112" s="4"/>
      <c r="M112" s="4"/>
      <c r="N112" s="4"/>
      <c r="O112" s="4"/>
      <c r="P112" s="4"/>
      <c r="Q112" s="4"/>
      <c r="R112" s="4"/>
      <c r="S112" s="4"/>
      <c r="T112" s="55">
        <v>43365.0</v>
      </c>
      <c r="U112" s="4">
        <v>7.0</v>
      </c>
      <c r="V112" s="4"/>
      <c r="W112" s="4"/>
      <c r="X112" s="4"/>
      <c r="Y112" s="17"/>
      <c r="Z112" s="17"/>
      <c r="AA112" s="17"/>
      <c r="AB112" s="17"/>
      <c r="AC112" s="17">
        <v>1.0</v>
      </c>
      <c r="AD112" s="4">
        <f t="shared" si="6"/>
        <v>12</v>
      </c>
      <c r="AE112" s="4">
        <f t="shared" si="7"/>
        <v>2018</v>
      </c>
    </row>
    <row r="113" outlineLevel="1">
      <c r="A113" s="86">
        <v>43436.0</v>
      </c>
      <c r="B113" s="10" t="s">
        <v>16</v>
      </c>
      <c r="C113" s="12">
        <v>140.0</v>
      </c>
      <c r="D113" s="87" t="s">
        <v>200</v>
      </c>
      <c r="E113" s="13" t="s">
        <v>201</v>
      </c>
      <c r="F113" s="13">
        <v>1.0</v>
      </c>
      <c r="G113" s="13" t="b">
        <v>1</v>
      </c>
      <c r="H113" s="15"/>
      <c r="I113" s="13">
        <v>5.0</v>
      </c>
      <c r="J113" s="15"/>
      <c r="K113" s="15"/>
      <c r="L113" s="4"/>
      <c r="M113" s="4"/>
      <c r="N113" s="4"/>
      <c r="O113" s="4"/>
      <c r="P113" s="4"/>
      <c r="Q113" s="4"/>
      <c r="R113" s="4"/>
      <c r="S113" s="4"/>
      <c r="T113" s="55">
        <v>43356.0</v>
      </c>
      <c r="U113" s="4">
        <v>5.0</v>
      </c>
      <c r="V113" s="4"/>
      <c r="W113" s="4"/>
      <c r="X113" s="4"/>
      <c r="Y113" s="17"/>
      <c r="Z113" s="17"/>
      <c r="AA113" s="17"/>
      <c r="AB113" s="17"/>
      <c r="AC113" s="17">
        <v>1.0</v>
      </c>
      <c r="AD113" s="4">
        <f t="shared" si="6"/>
        <v>12</v>
      </c>
      <c r="AE113" s="4">
        <f t="shared" si="7"/>
        <v>2018</v>
      </c>
    </row>
    <row r="114" outlineLevel="1">
      <c r="A114" s="8">
        <v>43439.0</v>
      </c>
      <c r="B114" s="10" t="s">
        <v>13</v>
      </c>
      <c r="C114" s="12">
        <v>130.0</v>
      </c>
      <c r="D114" s="12" t="s">
        <v>123</v>
      </c>
      <c r="E114" s="13" t="s">
        <v>173</v>
      </c>
      <c r="F114" s="13">
        <v>1.0</v>
      </c>
      <c r="G114" s="13" t="b">
        <v>0</v>
      </c>
      <c r="H114" s="15"/>
      <c r="I114" s="15"/>
      <c r="J114" s="15"/>
      <c r="K114" s="13" t="s">
        <v>195</v>
      </c>
      <c r="L114" s="4"/>
      <c r="M114" s="4"/>
      <c r="N114" s="4"/>
      <c r="O114" s="4"/>
      <c r="P114" s="4"/>
      <c r="Q114" s="4"/>
      <c r="R114" s="4"/>
      <c r="S114" s="4"/>
      <c r="T114" s="55">
        <v>43357.0</v>
      </c>
      <c r="U114" s="4">
        <v>6.0</v>
      </c>
      <c r="V114" s="4"/>
      <c r="W114" s="4"/>
      <c r="X114" s="4"/>
      <c r="Y114" s="17"/>
      <c r="Z114" s="17"/>
      <c r="AA114" s="17"/>
      <c r="AB114" s="17"/>
      <c r="AC114" s="17">
        <v>1.0</v>
      </c>
      <c r="AD114" s="4">
        <f t="shared" si="6"/>
        <v>12</v>
      </c>
      <c r="AE114" s="4">
        <f t="shared" si="7"/>
        <v>2018</v>
      </c>
    </row>
    <row r="115" outlineLevel="1">
      <c r="A115" s="8">
        <v>43440.0</v>
      </c>
      <c r="B115" s="35" t="s">
        <v>13</v>
      </c>
      <c r="C115" s="78">
        <v>60.0</v>
      </c>
      <c r="D115" s="78" t="s">
        <v>202</v>
      </c>
      <c r="E115" s="79" t="s">
        <v>203</v>
      </c>
      <c r="F115" s="13">
        <v>1.0</v>
      </c>
      <c r="G115" s="13" t="b">
        <v>1</v>
      </c>
      <c r="H115" s="15"/>
      <c r="I115" s="13">
        <v>5.0</v>
      </c>
      <c r="J115" s="15"/>
      <c r="K115" s="13" t="s">
        <v>195</v>
      </c>
      <c r="L115" s="4"/>
      <c r="M115" s="4"/>
      <c r="N115" s="4"/>
      <c r="O115" s="4"/>
      <c r="P115" s="4"/>
      <c r="Q115" s="4"/>
      <c r="R115" s="4"/>
      <c r="S115" s="4"/>
      <c r="T115" s="55">
        <v>43358.0</v>
      </c>
      <c r="U115" s="4">
        <v>7.0</v>
      </c>
      <c r="V115" s="4"/>
      <c r="W115" s="4"/>
      <c r="X115" s="4"/>
      <c r="Y115" s="17"/>
      <c r="Z115" s="17"/>
      <c r="AA115" s="17"/>
      <c r="AB115" s="17"/>
      <c r="AC115" s="17">
        <v>1.0</v>
      </c>
      <c r="AD115" s="4">
        <f t="shared" si="6"/>
        <v>12</v>
      </c>
      <c r="AE115" s="4">
        <f t="shared" si="7"/>
        <v>2018</v>
      </c>
    </row>
    <row r="116" outlineLevel="1">
      <c r="A116" s="88">
        <v>43441.0</v>
      </c>
      <c r="B116" s="10" t="s">
        <v>16</v>
      </c>
      <c r="C116" s="12">
        <v>100.0</v>
      </c>
      <c r="D116" s="12" t="s">
        <v>171</v>
      </c>
      <c r="E116" s="13" t="s">
        <v>172</v>
      </c>
      <c r="F116" s="13">
        <v>1.0</v>
      </c>
      <c r="G116" s="13" t="b">
        <v>0</v>
      </c>
      <c r="H116" s="15"/>
      <c r="I116" s="15"/>
      <c r="J116" s="15"/>
      <c r="K116" s="15"/>
      <c r="L116" s="4"/>
      <c r="M116" s="4"/>
      <c r="N116" s="4"/>
      <c r="O116" s="4"/>
      <c r="P116" s="4"/>
      <c r="Q116" s="4"/>
      <c r="R116" s="4"/>
      <c r="S116" s="4"/>
      <c r="T116" s="55">
        <v>43356.0</v>
      </c>
      <c r="U116" s="4">
        <v>5.0</v>
      </c>
      <c r="V116" s="4"/>
      <c r="W116" s="4"/>
      <c r="X116" s="4"/>
      <c r="Y116" s="17"/>
      <c r="Z116" s="17"/>
      <c r="AA116" s="17"/>
      <c r="AB116" s="17"/>
      <c r="AC116" s="17">
        <v>1.0</v>
      </c>
      <c r="AD116" s="4">
        <f t="shared" si="6"/>
        <v>12</v>
      </c>
      <c r="AE116" s="4">
        <f t="shared" si="7"/>
        <v>2018</v>
      </c>
    </row>
    <row r="117" outlineLevel="1">
      <c r="A117" s="8">
        <v>43442.0</v>
      </c>
      <c r="B117" s="10" t="s">
        <v>26</v>
      </c>
      <c r="C117" s="12">
        <v>130.0</v>
      </c>
      <c r="D117" s="12" t="s">
        <v>79</v>
      </c>
      <c r="E117" s="35" t="s">
        <v>102</v>
      </c>
      <c r="F117" s="13">
        <v>1.0</v>
      </c>
      <c r="G117" s="13" t="b">
        <v>1</v>
      </c>
      <c r="H117" s="15"/>
      <c r="I117" s="13">
        <v>5.0</v>
      </c>
      <c r="J117" s="13">
        <v>5.0</v>
      </c>
      <c r="K117" s="15"/>
      <c r="L117" s="4"/>
      <c r="M117" s="4"/>
      <c r="N117" s="4"/>
      <c r="O117" s="4"/>
      <c r="P117" s="4"/>
      <c r="Q117" s="4"/>
      <c r="R117" s="4"/>
      <c r="S117" s="4"/>
      <c r="T117" s="55">
        <v>43365.0</v>
      </c>
      <c r="U117" s="4">
        <v>7.0</v>
      </c>
      <c r="V117" s="4"/>
      <c r="W117" s="4"/>
      <c r="X117" s="4"/>
      <c r="Y117" s="17"/>
      <c r="Z117" s="17"/>
      <c r="AA117" s="17"/>
      <c r="AB117" s="17"/>
      <c r="AC117" s="17">
        <v>1.0</v>
      </c>
      <c r="AD117" s="4">
        <f t="shared" si="6"/>
        <v>12</v>
      </c>
      <c r="AE117" s="4">
        <f t="shared" si="7"/>
        <v>2018</v>
      </c>
    </row>
    <row r="118" outlineLevel="1">
      <c r="A118" s="8">
        <v>43444.0</v>
      </c>
      <c r="B118" s="83" t="s">
        <v>13</v>
      </c>
      <c r="C118" s="12">
        <v>160.0</v>
      </c>
      <c r="D118" s="84" t="s">
        <v>180</v>
      </c>
      <c r="E118" s="89" t="s">
        <v>68</v>
      </c>
      <c r="F118" s="13">
        <v>1.0</v>
      </c>
      <c r="G118" s="13" t="b">
        <v>1</v>
      </c>
      <c r="H118" s="15"/>
      <c r="I118" s="13">
        <v>5.0</v>
      </c>
      <c r="J118" s="15"/>
      <c r="K118" s="15"/>
      <c r="L118" s="4"/>
      <c r="M118" s="4"/>
      <c r="N118" s="4"/>
      <c r="O118" s="4"/>
      <c r="P118" s="4"/>
      <c r="Q118" s="4"/>
      <c r="R118" s="4"/>
      <c r="S118" s="4"/>
      <c r="T118" s="55">
        <v>43361.0</v>
      </c>
      <c r="U118" s="4">
        <v>3.0</v>
      </c>
      <c r="V118" s="4"/>
      <c r="W118" s="4"/>
      <c r="X118" s="4"/>
      <c r="Y118" s="17"/>
      <c r="Z118" s="17"/>
      <c r="AA118" s="17"/>
      <c r="AB118" s="17"/>
      <c r="AC118" s="17">
        <v>1.0</v>
      </c>
      <c r="AD118" s="4">
        <f t="shared" si="6"/>
        <v>12</v>
      </c>
      <c r="AE118" s="4">
        <f t="shared" si="7"/>
        <v>2018</v>
      </c>
    </row>
    <row r="119" outlineLevel="1">
      <c r="A119" s="8">
        <v>43446.0</v>
      </c>
      <c r="B119" s="10" t="s">
        <v>13</v>
      </c>
      <c r="C119" s="12">
        <v>130.0</v>
      </c>
      <c r="D119" s="12" t="s">
        <v>123</v>
      </c>
      <c r="E119" s="64" t="s">
        <v>173</v>
      </c>
      <c r="F119" s="13">
        <v>1.0</v>
      </c>
      <c r="G119" s="13" t="b">
        <v>0</v>
      </c>
      <c r="H119" s="15"/>
      <c r="I119" s="15"/>
      <c r="J119" s="15"/>
      <c r="K119" s="15"/>
      <c r="L119" s="4"/>
      <c r="M119" s="4"/>
      <c r="N119" s="4"/>
      <c r="O119" s="4"/>
      <c r="P119" s="4"/>
      <c r="Q119" s="4"/>
      <c r="R119" s="4"/>
      <c r="S119" s="4"/>
      <c r="T119" s="55">
        <v>43362.0</v>
      </c>
      <c r="U119" s="4">
        <v>4.0</v>
      </c>
      <c r="V119" s="4"/>
      <c r="W119" s="4"/>
      <c r="X119" s="4"/>
      <c r="Y119" s="17"/>
      <c r="Z119" s="17"/>
      <c r="AA119" s="17"/>
      <c r="AB119" s="17"/>
      <c r="AC119" s="17">
        <v>1.0</v>
      </c>
      <c r="AD119" s="4">
        <f t="shared" si="6"/>
        <v>12</v>
      </c>
      <c r="AE119" s="4">
        <f t="shared" si="7"/>
        <v>2018</v>
      </c>
    </row>
    <row r="120" outlineLevel="1">
      <c r="A120" s="8">
        <v>43449.0</v>
      </c>
      <c r="B120" s="35" t="s">
        <v>26</v>
      </c>
      <c r="C120" s="78">
        <v>130.0</v>
      </c>
      <c r="D120" s="78" t="s">
        <v>79</v>
      </c>
      <c r="E120" s="90" t="s">
        <v>102</v>
      </c>
      <c r="F120" s="13">
        <v>1.0</v>
      </c>
      <c r="G120" s="13" t="b">
        <v>1</v>
      </c>
      <c r="H120" s="15"/>
      <c r="I120" s="13">
        <v>5.0</v>
      </c>
      <c r="J120" s="13">
        <v>5.0</v>
      </c>
      <c r="K120" s="15"/>
      <c r="L120" s="4"/>
      <c r="M120" s="4"/>
      <c r="N120" s="4"/>
      <c r="O120" s="4"/>
      <c r="P120" s="4"/>
      <c r="Q120" s="4"/>
      <c r="R120" s="4"/>
      <c r="S120" s="4"/>
      <c r="T120" s="55">
        <v>43367.0</v>
      </c>
      <c r="U120" s="4">
        <v>2.0</v>
      </c>
      <c r="V120" s="4"/>
      <c r="W120" s="4"/>
      <c r="X120" s="4"/>
      <c r="Y120" s="17"/>
      <c r="Z120" s="17"/>
      <c r="AA120" s="17"/>
      <c r="AB120" s="17"/>
      <c r="AC120" s="17">
        <v>1.0</v>
      </c>
      <c r="AD120" s="4">
        <f t="shared" si="6"/>
        <v>12</v>
      </c>
      <c r="AE120" s="4">
        <f t="shared" si="7"/>
        <v>2018</v>
      </c>
    </row>
    <row r="121" outlineLevel="1">
      <c r="A121" s="8">
        <v>43449.0</v>
      </c>
      <c r="B121" s="83" t="s">
        <v>16</v>
      </c>
      <c r="C121" s="84">
        <v>150.0</v>
      </c>
      <c r="D121" s="84" t="s">
        <v>158</v>
      </c>
      <c r="E121" s="15" t="s">
        <v>159</v>
      </c>
      <c r="F121" s="13">
        <v>1.0</v>
      </c>
      <c r="G121" s="13" t="b">
        <v>1</v>
      </c>
      <c r="H121" s="15"/>
      <c r="I121" s="13">
        <v>4.5</v>
      </c>
      <c r="J121" s="15"/>
      <c r="K121" s="15"/>
      <c r="L121" s="4"/>
      <c r="M121" s="4"/>
      <c r="N121" s="4"/>
      <c r="O121" s="4"/>
      <c r="P121" s="4"/>
      <c r="Q121" s="4"/>
      <c r="R121" s="4"/>
      <c r="S121" s="4"/>
      <c r="T121" s="55">
        <v>43367.0</v>
      </c>
      <c r="U121" s="4">
        <v>2.0</v>
      </c>
      <c r="V121" s="4"/>
      <c r="W121" s="4"/>
      <c r="X121" s="4"/>
      <c r="Y121" s="17"/>
      <c r="Z121" s="17"/>
      <c r="AA121" s="17"/>
      <c r="AB121" s="17"/>
      <c r="AC121" s="17">
        <v>1.0</v>
      </c>
      <c r="AD121" s="4">
        <f t="shared" si="6"/>
        <v>12</v>
      </c>
      <c r="AE121" s="4">
        <f t="shared" si="7"/>
        <v>2018</v>
      </c>
    </row>
    <row r="122" outlineLevel="1">
      <c r="A122" s="8">
        <v>43449.0</v>
      </c>
      <c r="B122" s="10" t="s">
        <v>13</v>
      </c>
      <c r="C122" s="12">
        <v>190.0</v>
      </c>
      <c r="D122" s="12" t="s">
        <v>204</v>
      </c>
      <c r="E122" s="13" t="s">
        <v>205</v>
      </c>
      <c r="F122" s="13">
        <v>1.0</v>
      </c>
      <c r="G122" s="13" t="b">
        <v>1</v>
      </c>
      <c r="H122" s="15"/>
      <c r="I122" s="13">
        <v>5.0</v>
      </c>
      <c r="J122" s="15"/>
      <c r="K122" s="15"/>
      <c r="L122" s="4"/>
      <c r="M122" s="4"/>
      <c r="N122" s="4"/>
      <c r="O122" s="4"/>
      <c r="P122" s="4"/>
      <c r="Q122" s="4"/>
      <c r="R122" s="4"/>
      <c r="S122" s="4"/>
      <c r="T122" s="55">
        <v>43369.0</v>
      </c>
      <c r="U122" s="4">
        <v>4.0</v>
      </c>
      <c r="V122" s="4"/>
      <c r="W122" s="4"/>
      <c r="X122" s="4"/>
      <c r="Y122" s="17"/>
      <c r="Z122" s="17"/>
      <c r="AA122" s="17"/>
      <c r="AB122" s="17"/>
      <c r="AC122" s="17">
        <v>1.0</v>
      </c>
      <c r="AD122" s="4">
        <f t="shared" si="6"/>
        <v>12</v>
      </c>
      <c r="AE122" s="4">
        <f t="shared" si="7"/>
        <v>2018</v>
      </c>
    </row>
    <row r="123" outlineLevel="1">
      <c r="A123" s="8">
        <v>43452.0</v>
      </c>
      <c r="B123" s="10" t="s">
        <v>13</v>
      </c>
      <c r="C123" s="12">
        <v>190.0</v>
      </c>
      <c r="D123" s="12" t="s">
        <v>206</v>
      </c>
      <c r="E123" s="12" t="s">
        <v>207</v>
      </c>
      <c r="F123" s="13">
        <v>1.0</v>
      </c>
      <c r="G123" s="13" t="b">
        <v>0</v>
      </c>
      <c r="H123" s="15"/>
      <c r="I123" s="13">
        <v>5.0</v>
      </c>
      <c r="J123" s="15"/>
      <c r="K123" s="15"/>
      <c r="L123" s="4"/>
      <c r="M123" s="4"/>
      <c r="N123" s="4"/>
      <c r="O123" s="4"/>
      <c r="P123" s="4"/>
      <c r="Q123" s="4"/>
      <c r="R123" s="4"/>
      <c r="S123" s="4"/>
      <c r="T123" s="55">
        <v>43368.0</v>
      </c>
      <c r="U123" s="4">
        <v>3.0</v>
      </c>
      <c r="V123" s="4"/>
      <c r="W123" s="4"/>
      <c r="X123" s="4"/>
      <c r="Y123" s="17"/>
      <c r="Z123" s="17"/>
      <c r="AA123" s="17"/>
      <c r="AB123" s="17"/>
      <c r="AC123" s="17">
        <v>1.0</v>
      </c>
      <c r="AD123" s="4">
        <f t="shared" si="6"/>
        <v>12</v>
      </c>
      <c r="AE123" s="4">
        <f t="shared" si="7"/>
        <v>2018</v>
      </c>
    </row>
    <row r="124" outlineLevel="1">
      <c r="A124" s="8">
        <v>43452.0</v>
      </c>
      <c r="B124" s="10" t="s">
        <v>16</v>
      </c>
      <c r="C124" s="12">
        <v>80.0</v>
      </c>
      <c r="D124" s="12" t="s">
        <v>208</v>
      </c>
      <c r="E124" s="13" t="s">
        <v>209</v>
      </c>
      <c r="F124" s="13">
        <v>1.0</v>
      </c>
      <c r="G124" s="13" t="b">
        <v>1</v>
      </c>
      <c r="H124" s="15"/>
      <c r="I124" s="13">
        <v>5.0</v>
      </c>
      <c r="J124" s="15"/>
      <c r="K124" s="15"/>
      <c r="L124" s="4"/>
      <c r="M124" s="4"/>
      <c r="N124" s="4"/>
      <c r="O124" s="4"/>
      <c r="P124" s="4"/>
      <c r="Q124" s="4"/>
      <c r="R124" s="4"/>
      <c r="S124" s="4"/>
      <c r="T124" s="55">
        <v>43371.0</v>
      </c>
      <c r="U124" s="4">
        <v>6.0</v>
      </c>
      <c r="V124" s="4"/>
      <c r="W124" s="4"/>
      <c r="X124" s="4"/>
      <c r="Y124" s="17"/>
      <c r="Z124" s="17"/>
      <c r="AA124" s="17"/>
      <c r="AB124" s="17"/>
      <c r="AC124" s="17">
        <v>1.0</v>
      </c>
      <c r="AD124" s="4">
        <f t="shared" si="6"/>
        <v>12</v>
      </c>
      <c r="AE124" s="4">
        <f t="shared" si="7"/>
        <v>2018</v>
      </c>
    </row>
    <row r="125" outlineLevel="1">
      <c r="A125" s="8">
        <v>43453.0</v>
      </c>
      <c r="B125" s="10" t="s">
        <v>13</v>
      </c>
      <c r="C125" s="12">
        <v>130.0</v>
      </c>
      <c r="D125" s="12" t="s">
        <v>123</v>
      </c>
      <c r="E125" s="13" t="s">
        <v>173</v>
      </c>
      <c r="F125" s="13">
        <v>1.0</v>
      </c>
      <c r="G125" s="13" t="b">
        <v>1</v>
      </c>
      <c r="H125" s="15"/>
      <c r="I125" s="13">
        <v>5.0</v>
      </c>
      <c r="J125" s="15"/>
      <c r="K125" s="15"/>
      <c r="L125" s="4"/>
      <c r="M125" s="4"/>
      <c r="N125" s="4"/>
      <c r="O125" s="4"/>
      <c r="P125" s="4"/>
      <c r="Q125" s="4"/>
      <c r="R125" s="4"/>
      <c r="S125" s="4"/>
      <c r="T125" s="55">
        <v>43352.0</v>
      </c>
      <c r="U125" s="4">
        <v>1.0</v>
      </c>
      <c r="V125" s="4"/>
      <c r="W125" s="4"/>
      <c r="X125" s="4"/>
      <c r="Y125" s="17"/>
      <c r="Z125" s="17"/>
      <c r="AA125" s="17"/>
      <c r="AB125" s="17"/>
      <c r="AC125" s="17">
        <v>1.0</v>
      </c>
      <c r="AD125" s="4">
        <f t="shared" si="6"/>
        <v>12</v>
      </c>
      <c r="AE125" s="4">
        <f t="shared" si="7"/>
        <v>2018</v>
      </c>
    </row>
    <row r="126" outlineLevel="1">
      <c r="A126" s="8">
        <v>43454.0</v>
      </c>
      <c r="B126" s="10" t="s">
        <v>13</v>
      </c>
      <c r="C126" s="12">
        <v>150.0</v>
      </c>
      <c r="D126" s="12" t="s">
        <v>191</v>
      </c>
      <c r="E126" s="13" t="s">
        <v>192</v>
      </c>
      <c r="F126" s="13">
        <v>1.0</v>
      </c>
      <c r="G126" s="13" t="b">
        <v>1</v>
      </c>
      <c r="H126" s="15"/>
      <c r="I126" s="15"/>
      <c r="J126" s="15"/>
      <c r="K126" s="15"/>
      <c r="L126" s="4"/>
      <c r="M126" s="4"/>
      <c r="N126" s="4"/>
      <c r="O126" s="4"/>
      <c r="P126" s="4"/>
      <c r="Q126" s="4"/>
      <c r="R126" s="4"/>
      <c r="S126" s="4"/>
      <c r="T126" s="55">
        <v>43370.0</v>
      </c>
      <c r="U126" s="4">
        <v>5.0</v>
      </c>
      <c r="V126" s="4"/>
      <c r="W126" s="4"/>
      <c r="X126" s="4"/>
      <c r="Y126" s="17"/>
      <c r="Z126" s="17"/>
      <c r="AA126" s="17"/>
      <c r="AB126" s="17"/>
      <c r="AC126" s="17">
        <v>1.0</v>
      </c>
      <c r="AD126" s="4">
        <f t="shared" si="6"/>
        <v>12</v>
      </c>
      <c r="AE126" s="4">
        <f t="shared" si="7"/>
        <v>2018</v>
      </c>
    </row>
    <row r="127" outlineLevel="1">
      <c r="A127" s="8">
        <v>43454.0</v>
      </c>
      <c r="B127" s="10" t="s">
        <v>16</v>
      </c>
      <c r="C127" s="12">
        <v>170.0</v>
      </c>
      <c r="D127" s="12" t="s">
        <v>211</v>
      </c>
      <c r="E127" s="64" t="s">
        <v>212</v>
      </c>
      <c r="F127" s="13">
        <v>1.0</v>
      </c>
      <c r="G127" s="13" t="b">
        <v>0</v>
      </c>
      <c r="H127" s="15"/>
      <c r="I127" s="15"/>
      <c r="J127" s="15"/>
      <c r="K127" s="15"/>
      <c r="L127" s="4"/>
      <c r="M127" s="4"/>
      <c r="N127" s="4"/>
      <c r="O127" s="4"/>
      <c r="P127" s="4"/>
      <c r="Q127" s="4"/>
      <c r="R127" s="4"/>
      <c r="S127" s="4"/>
      <c r="T127" s="55">
        <v>43353.0</v>
      </c>
      <c r="U127" s="4">
        <v>2.0</v>
      </c>
      <c r="V127" s="4"/>
      <c r="W127" s="4"/>
      <c r="X127" s="4"/>
      <c r="Y127" s="17"/>
      <c r="Z127" s="17"/>
      <c r="AA127" s="17"/>
      <c r="AB127" s="17"/>
      <c r="AC127" s="17">
        <v>1.0</v>
      </c>
      <c r="AD127" s="4">
        <f t="shared" si="6"/>
        <v>12</v>
      </c>
      <c r="AE127" s="4">
        <f t="shared" si="7"/>
        <v>2018</v>
      </c>
    </row>
    <row r="128" outlineLevel="1">
      <c r="A128" s="86">
        <v>43456.0</v>
      </c>
      <c r="B128" s="90" t="s">
        <v>26</v>
      </c>
      <c r="C128" s="78">
        <v>130.0</v>
      </c>
      <c r="D128" s="78" t="s">
        <v>79</v>
      </c>
      <c r="E128" s="90" t="s">
        <v>102</v>
      </c>
      <c r="F128" s="79">
        <v>1.0</v>
      </c>
      <c r="G128" s="13" t="b">
        <v>0</v>
      </c>
      <c r="H128" s="15"/>
      <c r="I128" s="15"/>
      <c r="J128" s="15"/>
      <c r="K128" s="15"/>
      <c r="L128" s="4"/>
      <c r="M128" s="4"/>
      <c r="N128" s="4"/>
      <c r="O128" s="4"/>
      <c r="P128" s="4"/>
      <c r="Q128" s="4"/>
      <c r="R128" s="4"/>
      <c r="S128" s="4"/>
      <c r="T128" s="55">
        <v>43354.0</v>
      </c>
      <c r="U128" s="4">
        <v>3.0</v>
      </c>
      <c r="V128" s="4"/>
      <c r="W128" s="4"/>
      <c r="X128" s="4"/>
      <c r="Y128" s="17"/>
      <c r="Z128" s="17"/>
      <c r="AA128" s="17"/>
      <c r="AB128" s="17"/>
      <c r="AC128" s="17">
        <v>1.0</v>
      </c>
      <c r="AD128" s="4">
        <f t="shared" si="6"/>
        <v>12</v>
      </c>
      <c r="AE128" s="4">
        <f t="shared" si="7"/>
        <v>2018</v>
      </c>
    </row>
    <row r="129" outlineLevel="1">
      <c r="A129" s="88">
        <v>43463.0</v>
      </c>
      <c r="B129" s="83" t="s">
        <v>26</v>
      </c>
      <c r="C129" s="84">
        <v>130.0</v>
      </c>
      <c r="D129" s="84" t="s">
        <v>79</v>
      </c>
      <c r="E129" s="83" t="s">
        <v>102</v>
      </c>
      <c r="F129" s="91">
        <v>1.0</v>
      </c>
      <c r="G129" s="13" t="b">
        <v>0</v>
      </c>
      <c r="H129" s="15"/>
      <c r="I129" s="15"/>
      <c r="J129" s="15"/>
      <c r="K129" s="15"/>
      <c r="L129" s="4"/>
      <c r="M129" s="4"/>
      <c r="N129" s="4"/>
      <c r="O129" s="4"/>
      <c r="P129" s="4"/>
      <c r="Q129" s="4"/>
      <c r="R129" s="4"/>
      <c r="S129" s="4"/>
      <c r="T129" s="92">
        <v>43383.0</v>
      </c>
      <c r="U129" s="4">
        <v>4.0</v>
      </c>
      <c r="V129" s="4"/>
      <c r="W129" s="4"/>
      <c r="X129" s="4"/>
      <c r="Y129" s="17"/>
      <c r="Z129" s="17"/>
      <c r="AA129" s="17"/>
      <c r="AB129" s="17"/>
      <c r="AC129" s="17">
        <v>1.0</v>
      </c>
      <c r="AD129" s="4">
        <f t="shared" si="6"/>
        <v>12</v>
      </c>
      <c r="AE129" s="4">
        <f t="shared" si="7"/>
        <v>2018</v>
      </c>
    </row>
    <row r="130">
      <c r="A130" s="8">
        <v>43469.0</v>
      </c>
      <c r="B130" s="10" t="s">
        <v>26</v>
      </c>
      <c r="C130" s="12">
        <v>130.0</v>
      </c>
      <c r="D130" s="12" t="s">
        <v>79</v>
      </c>
      <c r="E130" s="10" t="s">
        <v>102</v>
      </c>
      <c r="F130" s="13">
        <v>1.0</v>
      </c>
      <c r="G130" s="13" t="b">
        <v>0</v>
      </c>
      <c r="H130" s="15"/>
      <c r="I130" s="15"/>
      <c r="J130" s="13"/>
      <c r="K130" s="15"/>
      <c r="L130" s="4"/>
      <c r="M130" s="4"/>
      <c r="N130" s="4"/>
      <c r="O130" s="4"/>
      <c r="P130" s="4"/>
      <c r="Q130" s="4"/>
      <c r="R130" s="4"/>
      <c r="S130" s="4"/>
      <c r="T130" s="4"/>
      <c r="U130" s="4"/>
      <c r="V130" s="4"/>
      <c r="W130" s="4"/>
      <c r="X130" s="4"/>
      <c r="Y130" s="17"/>
      <c r="Z130" s="17"/>
      <c r="AA130" s="17"/>
      <c r="AB130" s="17"/>
      <c r="AC130" s="93">
        <v>1.0</v>
      </c>
      <c r="AD130" s="4">
        <f t="shared" si="6"/>
        <v>1</v>
      </c>
      <c r="AE130" s="4">
        <f t="shared" si="7"/>
        <v>2019</v>
      </c>
    </row>
    <row r="131">
      <c r="A131" s="8">
        <v>43476.0</v>
      </c>
      <c r="B131" s="10" t="s">
        <v>26</v>
      </c>
      <c r="C131" s="12">
        <v>130.0</v>
      </c>
      <c r="D131" s="12" t="s">
        <v>79</v>
      </c>
      <c r="E131" s="10" t="s">
        <v>102</v>
      </c>
      <c r="F131" s="13">
        <v>1.0</v>
      </c>
      <c r="G131" s="13" t="b">
        <v>1</v>
      </c>
      <c r="H131" s="15"/>
      <c r="I131" s="13">
        <v>5.0</v>
      </c>
      <c r="J131" s="15"/>
      <c r="K131" s="15"/>
      <c r="L131" s="4"/>
      <c r="M131" s="4"/>
      <c r="N131" s="4"/>
      <c r="O131" s="4"/>
      <c r="P131" s="4"/>
      <c r="Q131" s="4"/>
      <c r="R131" s="4"/>
      <c r="S131" s="4"/>
      <c r="T131" s="4"/>
      <c r="U131" s="4"/>
      <c r="V131" s="4"/>
      <c r="W131" s="4"/>
      <c r="X131" s="4"/>
      <c r="Y131" s="17"/>
      <c r="Z131" s="17"/>
      <c r="AA131" s="17"/>
      <c r="AB131" s="17"/>
      <c r="AC131" s="93">
        <v>1.0</v>
      </c>
      <c r="AD131" s="4">
        <f t="shared" si="6"/>
        <v>1</v>
      </c>
      <c r="AE131" s="4">
        <f t="shared" si="7"/>
        <v>2019</v>
      </c>
    </row>
    <row r="132">
      <c r="A132" s="8">
        <v>43477.0</v>
      </c>
      <c r="B132" s="10" t="s">
        <v>13</v>
      </c>
      <c r="C132" s="12">
        <v>130.0</v>
      </c>
      <c r="D132" s="12" t="s">
        <v>213</v>
      </c>
      <c r="E132" s="13" t="s">
        <v>214</v>
      </c>
      <c r="F132" s="13">
        <v>1.0</v>
      </c>
      <c r="G132" s="13" t="b">
        <v>1</v>
      </c>
      <c r="H132" s="15"/>
      <c r="I132" s="13">
        <v>5.0</v>
      </c>
      <c r="J132" s="15"/>
      <c r="K132" s="15"/>
      <c r="L132" s="4"/>
      <c r="M132" s="4"/>
      <c r="N132" s="4"/>
      <c r="O132" s="4"/>
      <c r="P132" s="4"/>
      <c r="Q132" s="4"/>
      <c r="R132" s="4"/>
      <c r="S132" s="4"/>
      <c r="T132" s="4"/>
      <c r="U132" s="4"/>
      <c r="V132" s="4"/>
      <c r="W132" s="4"/>
      <c r="X132" s="4"/>
      <c r="Y132" s="17">
        <f>SUM(AC3:AC129)</f>
        <v>127</v>
      </c>
      <c r="Z132" s="17"/>
      <c r="AA132" s="17"/>
      <c r="AB132" s="17"/>
      <c r="AC132" s="93">
        <v>1.0</v>
      </c>
      <c r="AD132" s="4">
        <f t="shared" si="6"/>
        <v>1</v>
      </c>
      <c r="AE132" s="4">
        <f t="shared" si="7"/>
        <v>2019</v>
      </c>
    </row>
    <row r="133">
      <c r="A133" s="8">
        <v>43480.0</v>
      </c>
      <c r="B133" s="10" t="s">
        <v>26</v>
      </c>
      <c r="C133" s="78">
        <v>150.0</v>
      </c>
      <c r="D133" s="78" t="s">
        <v>215</v>
      </c>
      <c r="E133" s="79" t="s">
        <v>216</v>
      </c>
      <c r="F133" s="13">
        <v>1.0</v>
      </c>
      <c r="G133" s="13" t="b">
        <v>1</v>
      </c>
      <c r="H133" s="15"/>
      <c r="I133" s="13">
        <v>5.0</v>
      </c>
      <c r="J133" s="15"/>
      <c r="K133" s="15"/>
      <c r="L133" s="4"/>
      <c r="M133" s="4"/>
      <c r="N133" s="4"/>
      <c r="O133" s="4"/>
      <c r="P133" s="4"/>
      <c r="Q133" s="4"/>
      <c r="R133" s="4"/>
      <c r="S133" s="4"/>
      <c r="T133" s="4"/>
      <c r="U133" s="4"/>
      <c r="V133" s="4"/>
      <c r="W133" s="4"/>
      <c r="X133" s="4"/>
      <c r="Y133" s="17"/>
      <c r="Z133" s="17"/>
      <c r="AA133" s="17"/>
      <c r="AB133" s="17"/>
      <c r="AC133" s="93">
        <v>1.0</v>
      </c>
      <c r="AD133" s="4">
        <f t="shared" si="6"/>
        <v>1</v>
      </c>
      <c r="AE133" s="4">
        <f t="shared" si="7"/>
        <v>2019</v>
      </c>
    </row>
    <row r="134">
      <c r="A134" s="8">
        <v>43481.0</v>
      </c>
      <c r="B134" s="10" t="s">
        <v>13</v>
      </c>
      <c r="C134" s="12">
        <v>130.0</v>
      </c>
      <c r="D134" s="12" t="s">
        <v>123</v>
      </c>
      <c r="E134" s="64" t="s">
        <v>173</v>
      </c>
      <c r="F134" s="13">
        <v>1.0</v>
      </c>
      <c r="G134" s="13" t="b">
        <v>0</v>
      </c>
      <c r="H134" s="15"/>
      <c r="I134" s="15"/>
      <c r="J134" s="15"/>
      <c r="K134" s="15"/>
      <c r="L134" s="4"/>
      <c r="M134" s="4"/>
      <c r="N134" s="4"/>
      <c r="O134" s="4"/>
      <c r="P134" s="4"/>
      <c r="Q134" s="4"/>
      <c r="R134" s="4"/>
      <c r="S134" s="4"/>
      <c r="T134" s="4"/>
      <c r="U134" s="4"/>
      <c r="V134" s="4"/>
      <c r="W134" s="4"/>
      <c r="X134" s="4"/>
      <c r="Y134" s="17"/>
      <c r="Z134" s="17"/>
      <c r="AA134" s="17"/>
      <c r="AB134" s="17"/>
      <c r="AC134" s="93">
        <v>1.0</v>
      </c>
      <c r="AD134" s="4">
        <f t="shared" si="6"/>
        <v>1</v>
      </c>
      <c r="AE134" s="4">
        <f t="shared" si="7"/>
        <v>2019</v>
      </c>
    </row>
    <row r="135">
      <c r="A135" s="8">
        <v>43483.0</v>
      </c>
      <c r="B135" s="10" t="s">
        <v>26</v>
      </c>
      <c r="C135" s="12">
        <v>130.0</v>
      </c>
      <c r="D135" s="12" t="s">
        <v>79</v>
      </c>
      <c r="E135" s="35" t="s">
        <v>102</v>
      </c>
      <c r="F135" s="13">
        <v>1.0</v>
      </c>
      <c r="G135" s="13" t="b">
        <v>1</v>
      </c>
      <c r="H135" s="15"/>
      <c r="I135" s="13">
        <v>5.0</v>
      </c>
      <c r="J135" s="15"/>
      <c r="K135" s="15"/>
      <c r="L135" s="4"/>
      <c r="M135" s="4"/>
      <c r="N135" s="4"/>
      <c r="O135" s="4"/>
      <c r="P135" s="4"/>
      <c r="Q135" s="4"/>
      <c r="R135" s="4"/>
      <c r="S135" s="4"/>
      <c r="T135" s="4"/>
      <c r="U135" s="4"/>
      <c r="V135" s="4"/>
      <c r="W135" s="4"/>
      <c r="X135" s="4"/>
      <c r="Y135" s="17"/>
      <c r="Z135" s="17"/>
      <c r="AA135" s="17"/>
      <c r="AB135" s="17"/>
      <c r="AC135" s="93">
        <v>1.0</v>
      </c>
      <c r="AD135" s="4">
        <f t="shared" si="6"/>
        <v>1</v>
      </c>
      <c r="AE135" s="4">
        <f t="shared" si="7"/>
        <v>2019</v>
      </c>
    </row>
    <row r="136">
      <c r="A136" s="8">
        <v>43483.0</v>
      </c>
      <c r="B136" s="10" t="s">
        <v>16</v>
      </c>
      <c r="C136" s="12">
        <v>130.0</v>
      </c>
      <c r="D136" s="12" t="s">
        <v>149</v>
      </c>
      <c r="E136" s="64" t="s">
        <v>182</v>
      </c>
      <c r="F136" s="13">
        <v>1.0</v>
      </c>
      <c r="G136" s="13" t="b">
        <v>1</v>
      </c>
      <c r="H136" s="15"/>
      <c r="I136" s="13">
        <v>5.0</v>
      </c>
      <c r="J136" s="15"/>
      <c r="K136" s="15"/>
      <c r="L136" s="4"/>
      <c r="M136" s="4"/>
      <c r="N136" s="4"/>
      <c r="O136" s="4"/>
      <c r="P136" s="4"/>
      <c r="Q136" s="4"/>
      <c r="R136" s="4"/>
      <c r="S136" s="4"/>
      <c r="T136" s="4"/>
      <c r="U136" s="4"/>
      <c r="V136" s="4"/>
      <c r="W136" s="4"/>
      <c r="X136" s="4"/>
      <c r="Y136" s="17"/>
      <c r="Z136" s="17"/>
      <c r="AA136" s="17"/>
      <c r="AB136" s="17"/>
      <c r="AC136" s="93">
        <v>1.0</v>
      </c>
      <c r="AD136" s="4">
        <f t="shared" si="6"/>
        <v>1</v>
      </c>
      <c r="AE136" s="4">
        <f t="shared" si="7"/>
        <v>2019</v>
      </c>
    </row>
    <row r="137">
      <c r="A137" s="8">
        <v>43483.0</v>
      </c>
      <c r="B137" s="10" t="s">
        <v>13</v>
      </c>
      <c r="C137" s="12">
        <v>150.0</v>
      </c>
      <c r="D137" s="12" t="s">
        <v>191</v>
      </c>
      <c r="E137" s="13" t="s">
        <v>192</v>
      </c>
      <c r="F137" s="13">
        <v>1.0</v>
      </c>
      <c r="G137" s="13" t="b">
        <v>0</v>
      </c>
      <c r="H137" s="15"/>
      <c r="I137" s="15"/>
      <c r="J137" s="15"/>
      <c r="K137" s="15"/>
      <c r="L137" s="4"/>
      <c r="M137" s="4"/>
      <c r="N137" s="4"/>
      <c r="O137" s="4"/>
      <c r="P137" s="4"/>
      <c r="Q137" s="4"/>
      <c r="R137" s="4"/>
      <c r="S137" s="4"/>
      <c r="T137" s="4"/>
      <c r="U137" s="4"/>
      <c r="V137" s="4"/>
      <c r="W137" s="4"/>
      <c r="X137" s="4"/>
      <c r="Y137" s="17"/>
      <c r="Z137" s="17"/>
      <c r="AA137" s="17"/>
      <c r="AB137" s="17"/>
      <c r="AC137" s="93">
        <v>1.0</v>
      </c>
      <c r="AD137" s="4">
        <f t="shared" si="6"/>
        <v>1</v>
      </c>
      <c r="AE137" s="4">
        <f t="shared" si="7"/>
        <v>2019</v>
      </c>
    </row>
    <row r="138">
      <c r="A138" s="8">
        <v>43486.0</v>
      </c>
      <c r="B138" s="10" t="s">
        <v>13</v>
      </c>
      <c r="C138" s="12">
        <v>130.0</v>
      </c>
      <c r="D138" s="12" t="s">
        <v>123</v>
      </c>
      <c r="E138" s="13" t="s">
        <v>173</v>
      </c>
      <c r="F138" s="13">
        <v>1.0</v>
      </c>
      <c r="G138" s="13" t="b">
        <v>1</v>
      </c>
      <c r="H138" s="15"/>
      <c r="I138" s="13">
        <v>4.5</v>
      </c>
      <c r="J138" s="15"/>
      <c r="K138" s="15"/>
      <c r="L138" s="4"/>
      <c r="M138" s="4"/>
      <c r="N138" s="4"/>
      <c r="O138" s="4"/>
      <c r="P138" s="4"/>
      <c r="Q138" s="4"/>
      <c r="R138" s="4"/>
      <c r="S138" s="4"/>
      <c r="T138" s="4"/>
      <c r="U138" s="4"/>
      <c r="V138" s="4"/>
      <c r="W138" s="4"/>
      <c r="X138" s="4"/>
      <c r="Y138" s="17"/>
      <c r="Z138" s="17"/>
      <c r="AA138" s="17"/>
      <c r="AB138" s="17"/>
      <c r="AC138" s="93">
        <v>1.0</v>
      </c>
      <c r="AD138" s="4">
        <f t="shared" si="6"/>
        <v>1</v>
      </c>
      <c r="AE138" s="4">
        <f t="shared" si="7"/>
        <v>2019</v>
      </c>
    </row>
    <row r="139">
      <c r="A139" s="8">
        <v>43487.0</v>
      </c>
      <c r="B139" s="10" t="s">
        <v>26</v>
      </c>
      <c r="C139" s="12">
        <v>80.0</v>
      </c>
      <c r="D139" s="12" t="s">
        <v>217</v>
      </c>
      <c r="E139" s="13" t="s">
        <v>18</v>
      </c>
      <c r="F139" s="13">
        <v>1.0</v>
      </c>
      <c r="G139" s="13" t="b">
        <v>1</v>
      </c>
      <c r="H139" s="15"/>
      <c r="I139" s="13">
        <v>5.0</v>
      </c>
      <c r="J139" s="15"/>
      <c r="K139" s="15"/>
      <c r="L139" s="4"/>
      <c r="M139" s="4"/>
      <c r="N139" s="4"/>
      <c r="O139" s="4"/>
      <c r="P139" s="4"/>
      <c r="Q139" s="4"/>
      <c r="R139" s="4"/>
      <c r="S139" s="4"/>
      <c r="T139" s="4"/>
      <c r="U139" s="4"/>
      <c r="V139" s="4"/>
      <c r="W139" s="4"/>
      <c r="X139" s="4"/>
      <c r="Y139" s="17"/>
      <c r="Z139" s="17"/>
      <c r="AA139" s="17"/>
      <c r="AB139" s="17"/>
      <c r="AC139" s="93">
        <v>1.0</v>
      </c>
      <c r="AD139" s="4">
        <f t="shared" si="6"/>
        <v>1</v>
      </c>
      <c r="AE139" s="4">
        <f t="shared" si="7"/>
        <v>2019</v>
      </c>
    </row>
    <row r="140">
      <c r="A140" s="8">
        <v>43487.0</v>
      </c>
      <c r="B140" s="10" t="s">
        <v>16</v>
      </c>
      <c r="C140" s="12">
        <v>130.0</v>
      </c>
      <c r="D140" s="12" t="s">
        <v>218</v>
      </c>
      <c r="E140" s="13" t="s">
        <v>121</v>
      </c>
      <c r="F140" s="13">
        <v>1.0</v>
      </c>
      <c r="G140" s="13" t="b">
        <v>1</v>
      </c>
      <c r="H140" s="15"/>
      <c r="I140" s="13">
        <v>4.5</v>
      </c>
      <c r="J140" s="15"/>
      <c r="K140" s="15"/>
      <c r="L140" s="4"/>
      <c r="M140" s="4"/>
      <c r="N140" s="4"/>
      <c r="O140" s="4"/>
      <c r="P140" s="4"/>
      <c r="Q140" s="4"/>
      <c r="R140" s="4"/>
      <c r="S140" s="4"/>
      <c r="T140" s="4"/>
      <c r="U140" s="4"/>
      <c r="V140" s="4"/>
      <c r="W140" s="4"/>
      <c r="X140" s="4"/>
      <c r="Y140" s="17"/>
      <c r="Z140" s="17"/>
      <c r="AA140" s="17"/>
      <c r="AB140" s="17"/>
      <c r="AC140" s="93">
        <v>1.0</v>
      </c>
      <c r="AD140" s="4">
        <f t="shared" si="6"/>
        <v>1</v>
      </c>
      <c r="AE140" s="4">
        <f t="shared" si="7"/>
        <v>2019</v>
      </c>
    </row>
    <row r="141">
      <c r="A141" s="8">
        <v>43488.0</v>
      </c>
      <c r="B141" s="10" t="s">
        <v>13</v>
      </c>
      <c r="C141" s="12">
        <v>170.0</v>
      </c>
      <c r="D141" s="84" t="s">
        <v>180</v>
      </c>
      <c r="E141" s="15" t="s">
        <v>68</v>
      </c>
      <c r="F141" s="13">
        <v>1.0</v>
      </c>
      <c r="G141" s="13" t="b">
        <v>0</v>
      </c>
      <c r="H141" s="15"/>
      <c r="I141" s="15"/>
      <c r="J141" s="15"/>
      <c r="K141" s="15"/>
      <c r="L141" s="4"/>
      <c r="M141" s="4"/>
      <c r="N141" s="4"/>
      <c r="O141" s="4"/>
      <c r="P141" s="4"/>
      <c r="Q141" s="4"/>
      <c r="R141" s="4"/>
      <c r="S141" s="4"/>
      <c r="T141" s="4"/>
      <c r="U141" s="4"/>
      <c r="V141" s="4"/>
      <c r="W141" s="4"/>
      <c r="X141" s="4"/>
      <c r="Y141" s="17"/>
      <c r="Z141" s="17"/>
      <c r="AA141" s="17"/>
      <c r="AB141" s="17"/>
      <c r="AC141" s="93">
        <v>1.0</v>
      </c>
      <c r="AD141" s="4">
        <f t="shared" si="6"/>
        <v>1</v>
      </c>
      <c r="AE141" s="4">
        <f t="shared" si="7"/>
        <v>2019</v>
      </c>
    </row>
    <row r="142">
      <c r="A142" s="8">
        <v>43488.0</v>
      </c>
      <c r="B142" s="10" t="s">
        <v>16</v>
      </c>
      <c r="C142" s="12">
        <v>150.0</v>
      </c>
      <c r="D142" s="12" t="s">
        <v>219</v>
      </c>
      <c r="E142" s="13" t="s">
        <v>198</v>
      </c>
      <c r="F142" s="13">
        <v>1.0</v>
      </c>
      <c r="G142" s="13" t="b">
        <v>0</v>
      </c>
      <c r="H142" s="15"/>
      <c r="I142" s="15"/>
      <c r="J142" s="15"/>
      <c r="K142" s="15"/>
      <c r="L142" s="4"/>
      <c r="M142" s="4"/>
      <c r="N142" s="4"/>
      <c r="O142" s="4"/>
      <c r="P142" s="4"/>
      <c r="Q142" s="4"/>
      <c r="R142" s="4"/>
      <c r="S142" s="4"/>
      <c r="T142" s="4"/>
      <c r="U142" s="4"/>
      <c r="V142" s="4"/>
      <c r="W142" s="4"/>
      <c r="X142" s="4"/>
      <c r="Y142" s="17"/>
      <c r="Z142" s="17"/>
      <c r="AA142" s="17"/>
      <c r="AB142" s="17"/>
      <c r="AC142" s="93">
        <v>1.0</v>
      </c>
      <c r="AD142" s="4">
        <f t="shared" si="6"/>
        <v>1</v>
      </c>
      <c r="AE142" s="4">
        <f t="shared" si="7"/>
        <v>2019</v>
      </c>
    </row>
    <row r="143">
      <c r="A143" s="8">
        <v>43489.0</v>
      </c>
      <c r="B143" s="10" t="s">
        <v>16</v>
      </c>
      <c r="C143" s="12">
        <v>120.0</v>
      </c>
      <c r="D143" s="12" t="s">
        <v>175</v>
      </c>
      <c r="E143" s="13" t="s">
        <v>176</v>
      </c>
      <c r="F143" s="13">
        <v>1.0</v>
      </c>
      <c r="G143" s="13" t="b">
        <v>0</v>
      </c>
      <c r="H143" s="15"/>
      <c r="I143" s="15"/>
      <c r="J143" s="15"/>
      <c r="K143" s="15"/>
      <c r="L143" s="4"/>
      <c r="M143" s="4"/>
      <c r="N143" s="4"/>
      <c r="O143" s="4"/>
      <c r="P143" s="4"/>
      <c r="Q143" s="4"/>
      <c r="R143" s="4"/>
      <c r="S143" s="4"/>
      <c r="T143" s="4"/>
      <c r="U143" s="4"/>
      <c r="V143" s="4"/>
      <c r="W143" s="4"/>
      <c r="X143" s="4"/>
      <c r="Y143" s="17"/>
      <c r="Z143" s="17"/>
      <c r="AA143" s="17"/>
      <c r="AB143" s="17"/>
      <c r="AC143" s="93">
        <v>1.0</v>
      </c>
      <c r="AD143" s="4">
        <f t="shared" si="6"/>
        <v>1</v>
      </c>
      <c r="AE143" s="4">
        <f t="shared" si="7"/>
        <v>2019</v>
      </c>
    </row>
    <row r="144">
      <c r="A144" s="8">
        <v>43490.0</v>
      </c>
      <c r="B144" s="10" t="s">
        <v>13</v>
      </c>
      <c r="C144" s="12">
        <v>140.0</v>
      </c>
      <c r="D144" s="12" t="s">
        <v>220</v>
      </c>
      <c r="E144" s="13" t="s">
        <v>221</v>
      </c>
      <c r="F144" s="13">
        <v>1.0</v>
      </c>
      <c r="G144" s="13" t="b">
        <v>0</v>
      </c>
      <c r="H144" s="15"/>
      <c r="I144" s="15"/>
      <c r="J144" s="15"/>
      <c r="K144" s="15"/>
      <c r="L144" s="4"/>
      <c r="M144" s="4"/>
      <c r="N144" s="4"/>
      <c r="O144" s="4"/>
      <c r="P144" s="4"/>
      <c r="Q144" s="4"/>
      <c r="R144" s="4"/>
      <c r="S144" s="4"/>
      <c r="T144" s="4"/>
      <c r="U144" s="4"/>
      <c r="V144" s="4"/>
      <c r="W144" s="4"/>
      <c r="X144" s="4"/>
      <c r="Y144" s="17"/>
      <c r="Z144" s="17"/>
      <c r="AA144" s="17"/>
      <c r="AB144" s="17"/>
      <c r="AC144" s="93">
        <v>1.0</v>
      </c>
      <c r="AD144" s="4">
        <f t="shared" si="6"/>
        <v>1</v>
      </c>
      <c r="AE144" s="4">
        <f t="shared" si="7"/>
        <v>2019</v>
      </c>
    </row>
    <row r="145">
      <c r="A145" s="8">
        <v>43491.0</v>
      </c>
      <c r="B145" s="10" t="s">
        <v>26</v>
      </c>
      <c r="C145" s="12">
        <v>130.0</v>
      </c>
      <c r="D145" s="12" t="s">
        <v>79</v>
      </c>
      <c r="E145" s="10" t="s">
        <v>102</v>
      </c>
      <c r="F145" s="13">
        <v>1.0</v>
      </c>
      <c r="G145" s="13" t="b">
        <v>0</v>
      </c>
      <c r="H145" s="15"/>
      <c r="I145" s="15"/>
      <c r="J145" s="15"/>
      <c r="K145" s="15"/>
      <c r="L145" s="4"/>
      <c r="M145" s="4"/>
      <c r="N145" s="4"/>
      <c r="O145" s="4"/>
      <c r="P145" s="4"/>
      <c r="Q145" s="4"/>
      <c r="R145" s="4"/>
      <c r="S145" s="4"/>
      <c r="T145" s="4"/>
      <c r="U145" s="4"/>
      <c r="V145" s="4"/>
      <c r="W145" s="4"/>
      <c r="X145" s="4"/>
      <c r="Y145" s="17"/>
      <c r="Z145" s="17"/>
      <c r="AA145" s="17"/>
      <c r="AB145" s="17"/>
      <c r="AC145" s="93">
        <v>1.0</v>
      </c>
      <c r="AD145" s="4">
        <f t="shared" si="6"/>
        <v>1</v>
      </c>
      <c r="AE145" s="4">
        <f t="shared" si="7"/>
        <v>2019</v>
      </c>
    </row>
    <row r="146">
      <c r="A146" s="8">
        <v>43493.0</v>
      </c>
      <c r="B146" s="10" t="s">
        <v>13</v>
      </c>
      <c r="C146" s="12">
        <v>130.0</v>
      </c>
      <c r="D146" s="12" t="s">
        <v>123</v>
      </c>
      <c r="E146" s="13" t="s">
        <v>173</v>
      </c>
      <c r="F146" s="13">
        <v>1.0</v>
      </c>
      <c r="G146" s="13" t="b">
        <v>0</v>
      </c>
      <c r="H146" s="15"/>
      <c r="I146" s="15"/>
      <c r="J146" s="15"/>
      <c r="K146" s="15"/>
      <c r="L146" s="4"/>
      <c r="M146" s="4"/>
      <c r="N146" s="4"/>
      <c r="O146" s="4"/>
      <c r="P146" s="4"/>
      <c r="Q146" s="4"/>
      <c r="R146" s="4"/>
      <c r="S146" s="4"/>
      <c r="T146" s="4"/>
      <c r="U146" s="4"/>
      <c r="V146" s="4"/>
      <c r="W146" s="4"/>
      <c r="X146" s="4"/>
      <c r="Y146" s="17"/>
      <c r="Z146" s="17"/>
      <c r="AA146" s="17"/>
      <c r="AB146" s="17"/>
      <c r="AC146" s="93">
        <v>1.0</v>
      </c>
      <c r="AD146" s="4">
        <f t="shared" si="6"/>
        <v>1</v>
      </c>
      <c r="AE146" s="4">
        <f t="shared" si="7"/>
        <v>2019</v>
      </c>
    </row>
    <row r="147">
      <c r="A147" s="8">
        <v>43494.0</v>
      </c>
      <c r="B147" s="10" t="s">
        <v>16</v>
      </c>
      <c r="C147" s="12">
        <v>80.0</v>
      </c>
      <c r="D147" s="12" t="s">
        <v>171</v>
      </c>
      <c r="E147" s="13"/>
      <c r="F147" s="13">
        <v>1.0</v>
      </c>
      <c r="G147" s="13" t="b">
        <v>0</v>
      </c>
      <c r="H147" s="15"/>
      <c r="I147" s="15"/>
      <c r="J147" s="15"/>
      <c r="K147" s="15"/>
      <c r="L147" s="4"/>
      <c r="M147" s="4"/>
      <c r="N147" s="4"/>
      <c r="O147" s="4"/>
      <c r="P147" s="4"/>
      <c r="Q147" s="4"/>
      <c r="R147" s="4"/>
      <c r="S147" s="4"/>
      <c r="T147" s="4"/>
      <c r="U147" s="4"/>
      <c r="V147" s="4"/>
      <c r="W147" s="4"/>
      <c r="X147" s="4"/>
      <c r="Y147" s="17"/>
      <c r="Z147" s="17"/>
      <c r="AA147" s="17"/>
      <c r="AB147" s="17"/>
      <c r="AC147" s="93">
        <v>1.0</v>
      </c>
      <c r="AD147" s="4">
        <f t="shared" si="6"/>
        <v>1</v>
      </c>
      <c r="AE147" s="4">
        <f t="shared" si="7"/>
        <v>2019</v>
      </c>
    </row>
    <row r="148">
      <c r="A148" s="8">
        <v>43498.0</v>
      </c>
      <c r="B148" s="10" t="s">
        <v>26</v>
      </c>
      <c r="C148" s="78">
        <v>130.0</v>
      </c>
      <c r="D148" s="78" t="s">
        <v>79</v>
      </c>
      <c r="E148" s="90" t="s">
        <v>102</v>
      </c>
      <c r="F148" s="13">
        <v>1.0</v>
      </c>
      <c r="G148" s="13" t="b">
        <v>0</v>
      </c>
      <c r="H148" s="15"/>
      <c r="I148" s="15"/>
      <c r="J148" s="15"/>
      <c r="K148" s="15"/>
      <c r="L148" s="4"/>
      <c r="M148" s="4"/>
      <c r="N148" s="4"/>
      <c r="O148" s="4"/>
      <c r="P148" s="4"/>
      <c r="Q148" s="4"/>
      <c r="R148" s="4"/>
      <c r="S148" s="4"/>
      <c r="T148" s="4"/>
      <c r="U148" s="4"/>
      <c r="V148" s="4"/>
      <c r="W148" s="4"/>
      <c r="X148" s="4"/>
      <c r="Y148" s="17"/>
      <c r="Z148" s="17"/>
      <c r="AA148" s="17"/>
      <c r="AB148" s="17"/>
      <c r="AC148" s="93">
        <v>1.0</v>
      </c>
      <c r="AD148" s="4">
        <f t="shared" si="6"/>
        <v>2</v>
      </c>
      <c r="AE148" s="4">
        <f t="shared" si="7"/>
        <v>2019</v>
      </c>
    </row>
    <row r="149">
      <c r="A149" s="8">
        <v>43499.0</v>
      </c>
      <c r="B149" s="10" t="s">
        <v>26</v>
      </c>
      <c r="C149" s="12">
        <v>130.0</v>
      </c>
      <c r="D149" s="12" t="s">
        <v>79</v>
      </c>
      <c r="E149" s="10" t="s">
        <v>102</v>
      </c>
      <c r="F149" s="13">
        <v>1.0</v>
      </c>
      <c r="G149" s="13" t="b">
        <v>1</v>
      </c>
      <c r="H149" s="15"/>
      <c r="I149" s="13">
        <v>5.0</v>
      </c>
      <c r="J149" s="15"/>
      <c r="K149" s="15"/>
      <c r="L149" s="4"/>
      <c r="M149" s="4"/>
      <c r="N149" s="4"/>
      <c r="O149" s="4"/>
      <c r="P149" s="4"/>
      <c r="Q149" s="4"/>
      <c r="R149" s="4"/>
      <c r="S149" s="4"/>
      <c r="T149" s="4"/>
      <c r="U149" s="4"/>
      <c r="V149" s="4"/>
      <c r="W149" s="4"/>
      <c r="X149" s="4"/>
      <c r="Y149" s="17"/>
      <c r="Z149" s="17"/>
      <c r="AA149" s="17"/>
      <c r="AB149" s="17"/>
      <c r="AC149" s="93">
        <v>1.0</v>
      </c>
      <c r="AD149" s="4">
        <f t="shared" si="6"/>
        <v>2</v>
      </c>
      <c r="AE149" s="4">
        <f t="shared" si="7"/>
        <v>2019</v>
      </c>
    </row>
    <row r="150">
      <c r="A150" s="8">
        <v>43501.0</v>
      </c>
      <c r="B150" s="10" t="s">
        <v>13</v>
      </c>
      <c r="C150" s="12">
        <v>80.0</v>
      </c>
      <c r="D150" s="12" t="s">
        <v>222</v>
      </c>
      <c r="E150" s="13" t="s">
        <v>223</v>
      </c>
      <c r="F150" s="13">
        <v>1.0</v>
      </c>
      <c r="G150" s="13" t="b">
        <v>0</v>
      </c>
      <c r="H150" s="15"/>
      <c r="I150" s="15"/>
      <c r="J150" s="15"/>
      <c r="K150" s="15"/>
      <c r="L150" s="4"/>
      <c r="M150" s="4"/>
      <c r="N150" s="4"/>
      <c r="O150" s="4"/>
      <c r="P150" s="4"/>
      <c r="Q150" s="4"/>
      <c r="R150" s="4"/>
      <c r="S150" s="4"/>
      <c r="T150" s="4"/>
      <c r="U150" s="4"/>
      <c r="V150" s="4"/>
      <c r="W150" s="4"/>
      <c r="X150" s="4"/>
      <c r="Y150" s="17"/>
      <c r="Z150" s="17"/>
      <c r="AA150" s="17"/>
      <c r="AB150" s="17"/>
      <c r="AC150" s="93">
        <v>1.0</v>
      </c>
      <c r="AD150" s="4">
        <f t="shared" si="6"/>
        <v>2</v>
      </c>
      <c r="AE150" s="4">
        <f t="shared" si="7"/>
        <v>2019</v>
      </c>
    </row>
    <row r="151">
      <c r="A151" s="8">
        <v>43502.0</v>
      </c>
      <c r="B151" s="10" t="s">
        <v>16</v>
      </c>
      <c r="C151" s="12">
        <v>130.0</v>
      </c>
      <c r="D151" s="12" t="s">
        <v>123</v>
      </c>
      <c r="E151" s="64" t="s">
        <v>173</v>
      </c>
      <c r="F151" s="13">
        <v>1.0</v>
      </c>
      <c r="G151" s="13" t="b">
        <v>0</v>
      </c>
      <c r="H151" s="15"/>
      <c r="I151" s="15"/>
      <c r="J151" s="15"/>
      <c r="K151" s="15"/>
      <c r="L151" s="4"/>
      <c r="M151" s="4"/>
      <c r="N151" s="4"/>
      <c r="O151" s="4"/>
      <c r="P151" s="4"/>
      <c r="Q151" s="4"/>
      <c r="R151" s="4"/>
      <c r="S151" s="4"/>
      <c r="T151" s="4"/>
      <c r="U151" s="4"/>
      <c r="V151" s="4"/>
      <c r="W151" s="4"/>
      <c r="X151" s="4"/>
      <c r="Y151" s="17"/>
      <c r="Z151" s="17"/>
      <c r="AA151" s="17"/>
      <c r="AB151" s="17"/>
      <c r="AC151" s="93">
        <v>1.0</v>
      </c>
      <c r="AD151" s="4">
        <f t="shared" si="6"/>
        <v>2</v>
      </c>
      <c r="AE151" s="4">
        <f t="shared" si="7"/>
        <v>2019</v>
      </c>
    </row>
    <row r="152">
      <c r="A152" s="8">
        <v>43505.0</v>
      </c>
      <c r="B152" s="10" t="s">
        <v>26</v>
      </c>
      <c r="C152" s="12">
        <v>130.0</v>
      </c>
      <c r="D152" s="12" t="s">
        <v>79</v>
      </c>
      <c r="E152" s="35" t="s">
        <v>102</v>
      </c>
      <c r="F152" s="13">
        <v>1.0</v>
      </c>
      <c r="G152" s="13" t="b">
        <v>0</v>
      </c>
      <c r="H152" s="15"/>
      <c r="I152" s="15"/>
      <c r="J152" s="15"/>
      <c r="K152" s="15"/>
      <c r="L152" s="4"/>
      <c r="M152" s="4"/>
      <c r="N152" s="4"/>
      <c r="O152" s="4"/>
      <c r="P152" s="4"/>
      <c r="Q152" s="4"/>
      <c r="R152" s="4"/>
      <c r="S152" s="4"/>
      <c r="T152" s="4"/>
      <c r="U152" s="4"/>
      <c r="V152" s="4"/>
      <c r="W152" s="4"/>
      <c r="X152" s="4"/>
      <c r="Y152" s="17"/>
      <c r="Z152" s="17"/>
      <c r="AA152" s="17"/>
      <c r="AB152" s="17"/>
      <c r="AC152" s="93">
        <v>1.0</v>
      </c>
      <c r="AD152" s="4">
        <f t="shared" si="6"/>
        <v>2</v>
      </c>
      <c r="AE152" s="4">
        <f t="shared" si="7"/>
        <v>2019</v>
      </c>
    </row>
    <row r="153">
      <c r="A153" s="8">
        <v>43506.0</v>
      </c>
      <c r="B153" s="10" t="s">
        <v>13</v>
      </c>
      <c r="C153" s="12">
        <v>170.0</v>
      </c>
      <c r="D153" s="84" t="s">
        <v>180</v>
      </c>
      <c r="E153" s="89" t="s">
        <v>68</v>
      </c>
      <c r="F153" s="13">
        <v>1.0</v>
      </c>
      <c r="G153" s="13" t="b">
        <v>0</v>
      </c>
      <c r="H153" s="15"/>
      <c r="I153" s="15"/>
      <c r="J153" s="15"/>
      <c r="K153" s="15"/>
      <c r="L153" s="4"/>
      <c r="M153" s="4"/>
      <c r="N153" s="4"/>
      <c r="O153" s="4"/>
      <c r="P153" s="4"/>
      <c r="Q153" s="4"/>
      <c r="R153" s="4"/>
      <c r="S153" s="4"/>
      <c r="T153" s="4"/>
      <c r="U153" s="4"/>
      <c r="V153" s="4"/>
      <c r="W153" s="4"/>
      <c r="X153" s="4"/>
      <c r="Y153" s="17"/>
      <c r="Z153" s="17"/>
      <c r="AA153" s="17"/>
      <c r="AB153" s="17"/>
      <c r="AC153" s="93">
        <v>1.0</v>
      </c>
      <c r="AD153" s="4">
        <f t="shared" si="6"/>
        <v>2</v>
      </c>
      <c r="AE153" s="4">
        <f t="shared" si="7"/>
        <v>2019</v>
      </c>
    </row>
    <row r="154">
      <c r="A154" s="8">
        <v>43509.0</v>
      </c>
      <c r="B154" s="10" t="s">
        <v>13</v>
      </c>
      <c r="C154" s="12">
        <v>150.0</v>
      </c>
      <c r="D154" s="12" t="s">
        <v>219</v>
      </c>
      <c r="E154" s="13" t="s">
        <v>198</v>
      </c>
      <c r="F154" s="13">
        <v>1.0</v>
      </c>
      <c r="G154" s="13" t="b">
        <v>0</v>
      </c>
      <c r="H154" s="15"/>
      <c r="I154" s="15"/>
      <c r="J154" s="15"/>
      <c r="K154" s="15"/>
      <c r="L154" s="4"/>
      <c r="M154" s="4"/>
      <c r="N154" s="4"/>
      <c r="O154" s="4"/>
      <c r="P154" s="4"/>
      <c r="Q154" s="4"/>
      <c r="R154" s="4"/>
      <c r="S154" s="4"/>
      <c r="T154" s="4"/>
      <c r="U154" s="4"/>
      <c r="V154" s="4"/>
      <c r="W154" s="4"/>
      <c r="X154" s="4"/>
      <c r="Y154" s="17"/>
      <c r="Z154" s="17"/>
      <c r="AA154" s="17"/>
      <c r="AB154" s="17"/>
      <c r="AC154" s="93">
        <v>1.0</v>
      </c>
      <c r="AD154" s="4">
        <f t="shared" si="6"/>
        <v>2</v>
      </c>
      <c r="AE154" s="4">
        <f t="shared" si="7"/>
        <v>2019</v>
      </c>
    </row>
    <row r="155">
      <c r="A155" s="8">
        <v>43510.0</v>
      </c>
      <c r="B155" s="10" t="s">
        <v>16</v>
      </c>
      <c r="C155" s="12">
        <v>170.0</v>
      </c>
      <c r="D155" s="12" t="s">
        <v>225</v>
      </c>
      <c r="E155" s="13" t="s">
        <v>226</v>
      </c>
      <c r="F155" s="13">
        <v>1.0</v>
      </c>
      <c r="G155" s="13" t="b">
        <v>1</v>
      </c>
      <c r="H155" s="15"/>
      <c r="I155" s="13">
        <v>4.0</v>
      </c>
      <c r="J155" s="15"/>
      <c r="K155" s="15"/>
      <c r="L155" s="4"/>
      <c r="M155" s="4"/>
      <c r="N155" s="4"/>
      <c r="O155" s="4"/>
      <c r="P155" s="4"/>
      <c r="Q155" s="4"/>
      <c r="R155" s="4"/>
      <c r="S155" s="4"/>
      <c r="T155" s="4"/>
      <c r="U155" s="4"/>
      <c r="V155" s="4"/>
      <c r="W155" s="4"/>
      <c r="X155" s="4"/>
      <c r="Y155" s="17"/>
      <c r="Z155" s="17"/>
      <c r="AA155" s="17"/>
      <c r="AB155" s="17"/>
      <c r="AC155" s="93">
        <v>1.0</v>
      </c>
      <c r="AD155" s="4">
        <f t="shared" si="6"/>
        <v>2</v>
      </c>
      <c r="AE155" s="4">
        <f t="shared" si="7"/>
        <v>2019</v>
      </c>
    </row>
    <row r="156">
      <c r="A156" s="8">
        <v>43510.0</v>
      </c>
      <c r="B156" s="10" t="s">
        <v>13</v>
      </c>
      <c r="C156" s="12">
        <v>80.0</v>
      </c>
      <c r="D156" s="12" t="s">
        <v>155</v>
      </c>
      <c r="E156" s="13" t="s">
        <v>227</v>
      </c>
      <c r="F156" s="13">
        <v>1.0</v>
      </c>
      <c r="G156" s="13" t="b">
        <v>0</v>
      </c>
      <c r="H156" s="15"/>
      <c r="I156" s="15"/>
      <c r="J156" s="15"/>
      <c r="K156" s="15"/>
      <c r="L156" s="4"/>
      <c r="M156" s="4"/>
      <c r="N156" s="4"/>
      <c r="O156" s="4"/>
      <c r="P156" s="4"/>
      <c r="Q156" s="4"/>
      <c r="R156" s="4"/>
      <c r="S156" s="4"/>
      <c r="T156" s="4"/>
      <c r="U156" s="4"/>
      <c r="V156" s="4"/>
      <c r="W156" s="4"/>
      <c r="X156" s="4"/>
      <c r="Y156" s="17"/>
      <c r="Z156" s="17"/>
      <c r="AA156" s="17"/>
      <c r="AB156" s="17"/>
      <c r="AC156" s="93">
        <v>1.0</v>
      </c>
      <c r="AD156" s="4">
        <f t="shared" si="6"/>
        <v>2</v>
      </c>
      <c r="AE156" s="4">
        <f t="shared" si="7"/>
        <v>2019</v>
      </c>
    </row>
    <row r="157">
      <c r="A157" s="8">
        <v>43511.0</v>
      </c>
      <c r="B157" s="10" t="s">
        <v>13</v>
      </c>
      <c r="C157" s="12">
        <v>130.0</v>
      </c>
      <c r="D157" s="12" t="s">
        <v>228</v>
      </c>
      <c r="E157" s="13" t="s">
        <v>173</v>
      </c>
      <c r="F157" s="13">
        <v>1.0</v>
      </c>
      <c r="G157" s="13" t="b">
        <v>0</v>
      </c>
      <c r="H157" s="15"/>
      <c r="I157" s="15"/>
      <c r="J157" s="15"/>
      <c r="K157" s="15"/>
      <c r="L157" s="4"/>
      <c r="M157" s="4"/>
      <c r="N157" s="4"/>
      <c r="O157" s="4"/>
      <c r="P157" s="4"/>
      <c r="Q157" s="4"/>
      <c r="R157" s="4"/>
      <c r="S157" s="4"/>
      <c r="T157" s="4"/>
      <c r="U157" s="4"/>
      <c r="V157" s="4"/>
      <c r="W157" s="4"/>
      <c r="X157" s="4"/>
      <c r="Y157" s="17"/>
      <c r="Z157" s="17"/>
      <c r="AA157" s="17"/>
      <c r="AB157" s="17"/>
      <c r="AC157" s="93">
        <v>1.0</v>
      </c>
      <c r="AD157" s="4">
        <f t="shared" si="6"/>
        <v>2</v>
      </c>
      <c r="AE157" s="4">
        <f t="shared" si="7"/>
        <v>2019</v>
      </c>
    </row>
    <row r="158">
      <c r="A158" s="8">
        <v>43512.0</v>
      </c>
      <c r="B158" s="10" t="s">
        <v>26</v>
      </c>
      <c r="C158" s="12">
        <v>130.0</v>
      </c>
      <c r="D158" s="12" t="s">
        <v>79</v>
      </c>
      <c r="E158" s="10" t="s">
        <v>102</v>
      </c>
      <c r="F158" s="13">
        <v>1.0</v>
      </c>
      <c r="G158" s="13" t="b">
        <v>1</v>
      </c>
      <c r="H158" s="15"/>
      <c r="I158" s="13">
        <v>5.0</v>
      </c>
      <c r="J158" s="15"/>
      <c r="K158" s="15"/>
      <c r="L158" s="4"/>
      <c r="M158" s="4"/>
      <c r="N158" s="4"/>
      <c r="O158" s="4"/>
      <c r="P158" s="4"/>
      <c r="Q158" s="4"/>
      <c r="R158" s="4"/>
      <c r="S158" s="4"/>
      <c r="T158" s="4"/>
      <c r="U158" s="4"/>
      <c r="V158" s="4"/>
      <c r="W158" s="4"/>
      <c r="X158" s="4"/>
      <c r="Y158" s="17"/>
      <c r="Z158" s="17"/>
      <c r="AA158" s="17"/>
      <c r="AB158" s="17"/>
      <c r="AC158" s="93">
        <v>1.0</v>
      </c>
      <c r="AD158" s="4">
        <f t="shared" si="6"/>
        <v>2</v>
      </c>
      <c r="AE158" s="4">
        <f t="shared" si="7"/>
        <v>2019</v>
      </c>
    </row>
    <row r="159">
      <c r="A159" s="8">
        <v>43514.0</v>
      </c>
      <c r="B159" s="10" t="s">
        <v>13</v>
      </c>
      <c r="C159" s="12">
        <v>140.0</v>
      </c>
      <c r="D159" s="12" t="s">
        <v>229</v>
      </c>
      <c r="E159" s="13" t="s">
        <v>230</v>
      </c>
      <c r="F159" s="13">
        <v>1.0</v>
      </c>
      <c r="G159" s="13" t="b">
        <v>0</v>
      </c>
      <c r="H159" s="15"/>
      <c r="I159" s="15"/>
      <c r="J159" s="15"/>
      <c r="K159" s="15"/>
      <c r="L159" s="4"/>
      <c r="M159" s="4"/>
      <c r="N159" s="4"/>
      <c r="O159" s="4"/>
      <c r="P159" s="4"/>
      <c r="Q159" s="4"/>
      <c r="R159" s="4"/>
      <c r="S159" s="4"/>
      <c r="T159" s="4"/>
      <c r="U159" s="4"/>
      <c r="V159" s="4"/>
      <c r="W159" s="4"/>
      <c r="X159" s="4"/>
      <c r="Y159" s="17"/>
      <c r="Z159" s="17"/>
      <c r="AA159" s="17"/>
      <c r="AB159" s="17"/>
      <c r="AC159" s="93">
        <v>1.0</v>
      </c>
      <c r="AD159" s="4">
        <f t="shared" si="6"/>
        <v>2</v>
      </c>
      <c r="AE159" s="4">
        <f t="shared" si="7"/>
        <v>2019</v>
      </c>
    </row>
    <row r="160">
      <c r="A160" s="8">
        <v>43515.0</v>
      </c>
      <c r="B160" s="10" t="s">
        <v>26</v>
      </c>
      <c r="C160" s="12">
        <v>170.0</v>
      </c>
      <c r="D160" s="12" t="s">
        <v>231</v>
      </c>
      <c r="E160" s="82" t="s">
        <v>68</v>
      </c>
      <c r="F160" s="13">
        <v>1.0</v>
      </c>
      <c r="G160" s="13" t="b">
        <v>1</v>
      </c>
      <c r="H160" s="15"/>
      <c r="I160" s="13">
        <v>5.0</v>
      </c>
      <c r="J160" s="15"/>
      <c r="K160" s="15"/>
      <c r="L160" s="4"/>
      <c r="M160" s="4"/>
      <c r="N160" s="4"/>
      <c r="O160" s="4"/>
      <c r="P160" s="4"/>
      <c r="Q160" s="4"/>
      <c r="R160" s="4"/>
      <c r="S160" s="4"/>
      <c r="T160" s="4"/>
      <c r="U160" s="4"/>
      <c r="V160" s="4"/>
      <c r="W160" s="4"/>
      <c r="X160" s="4"/>
      <c r="Y160" s="17"/>
      <c r="Z160" s="17"/>
      <c r="AA160" s="17"/>
      <c r="AB160" s="17"/>
      <c r="AC160" s="93">
        <v>1.0</v>
      </c>
      <c r="AD160" s="4">
        <f t="shared" si="6"/>
        <v>2</v>
      </c>
      <c r="AE160" s="4">
        <f t="shared" si="7"/>
        <v>2019</v>
      </c>
    </row>
    <row r="161">
      <c r="A161" s="8">
        <v>43516.0</v>
      </c>
      <c r="B161" s="10" t="s">
        <v>16</v>
      </c>
      <c r="C161" s="12">
        <v>130.0</v>
      </c>
      <c r="D161" s="12" t="s">
        <v>149</v>
      </c>
      <c r="E161" s="13" t="s">
        <v>232</v>
      </c>
      <c r="F161" s="13">
        <v>1.0</v>
      </c>
      <c r="G161" s="13" t="b">
        <v>1</v>
      </c>
      <c r="H161" s="15"/>
      <c r="I161" s="13">
        <v>5.0</v>
      </c>
      <c r="J161" s="15"/>
      <c r="K161" s="15"/>
      <c r="L161" s="4"/>
      <c r="M161" s="4"/>
      <c r="N161" s="4"/>
      <c r="O161" s="4"/>
      <c r="P161" s="4"/>
      <c r="Q161" s="4"/>
      <c r="R161" s="4"/>
      <c r="S161" s="4"/>
      <c r="T161" s="4"/>
      <c r="U161" s="4"/>
      <c r="V161" s="4"/>
      <c r="W161" s="4"/>
      <c r="X161" s="4"/>
      <c r="Y161" s="17"/>
      <c r="Z161" s="17"/>
      <c r="AA161" s="17"/>
      <c r="AB161" s="17"/>
      <c r="AC161" s="93">
        <v>1.0</v>
      </c>
      <c r="AD161" s="4">
        <f t="shared" si="6"/>
        <v>2</v>
      </c>
      <c r="AE161" s="4">
        <f t="shared" si="7"/>
        <v>2019</v>
      </c>
    </row>
    <row r="162">
      <c r="A162" s="8">
        <v>43516.0</v>
      </c>
      <c r="B162" s="10" t="s">
        <v>13</v>
      </c>
      <c r="C162" s="12">
        <v>130.0</v>
      </c>
      <c r="D162" s="12" t="s">
        <v>107</v>
      </c>
      <c r="E162" s="13" t="s">
        <v>233</v>
      </c>
      <c r="F162" s="13">
        <v>1.0</v>
      </c>
      <c r="G162" s="13" t="b">
        <v>1</v>
      </c>
      <c r="H162" s="15"/>
      <c r="I162" s="13">
        <v>5.0</v>
      </c>
      <c r="J162" s="15"/>
      <c r="K162" s="15"/>
      <c r="L162" s="4"/>
      <c r="M162" s="4"/>
      <c r="N162" s="4"/>
      <c r="O162" s="4"/>
      <c r="P162" s="4"/>
      <c r="Q162" s="4"/>
      <c r="R162" s="4"/>
      <c r="S162" s="4"/>
      <c r="T162" s="4"/>
      <c r="U162" s="4"/>
      <c r="V162" s="4"/>
      <c r="W162" s="4"/>
      <c r="X162" s="4"/>
      <c r="Y162" s="17"/>
      <c r="Z162" s="17"/>
      <c r="AA162" s="17"/>
      <c r="AB162" s="17"/>
      <c r="AC162" s="93">
        <v>1.0</v>
      </c>
      <c r="AD162" s="4">
        <f t="shared" si="6"/>
        <v>2</v>
      </c>
      <c r="AE162" s="4">
        <f t="shared" si="7"/>
        <v>2019</v>
      </c>
    </row>
    <row r="163">
      <c r="A163" s="8">
        <v>43517.0</v>
      </c>
      <c r="B163" s="10" t="s">
        <v>13</v>
      </c>
      <c r="C163" s="12">
        <v>170.0</v>
      </c>
      <c r="D163" s="12" t="s">
        <v>67</v>
      </c>
      <c r="E163" s="15" t="s">
        <v>68</v>
      </c>
      <c r="F163" s="13">
        <v>1.0</v>
      </c>
      <c r="G163" s="13" t="b">
        <v>1</v>
      </c>
      <c r="H163" s="15"/>
      <c r="I163" s="13">
        <v>4.5</v>
      </c>
      <c r="J163" s="15"/>
      <c r="K163" s="15"/>
      <c r="L163" s="4"/>
      <c r="M163" s="4"/>
      <c r="N163" s="4"/>
      <c r="O163" s="4"/>
      <c r="P163" s="4"/>
      <c r="Q163" s="4"/>
      <c r="R163" s="4"/>
      <c r="S163" s="4"/>
      <c r="T163" s="4"/>
      <c r="U163" s="4"/>
      <c r="V163" s="4"/>
      <c r="W163" s="4"/>
      <c r="X163" s="4"/>
      <c r="Y163" s="17"/>
      <c r="Z163" s="17"/>
      <c r="AA163" s="17"/>
      <c r="AB163" s="17"/>
      <c r="AC163" s="93">
        <v>1.0</v>
      </c>
      <c r="AD163" s="4">
        <f t="shared" si="6"/>
        <v>2</v>
      </c>
      <c r="AE163" s="4">
        <f t="shared" si="7"/>
        <v>2019</v>
      </c>
    </row>
    <row r="164">
      <c r="A164" s="8">
        <v>43518.0</v>
      </c>
      <c r="B164" s="10" t="s">
        <v>13</v>
      </c>
      <c r="C164" s="12">
        <v>120.0</v>
      </c>
      <c r="D164" s="12" t="s">
        <v>234</v>
      </c>
      <c r="E164" s="10" t="s">
        <v>235</v>
      </c>
      <c r="F164" s="13">
        <v>1.0</v>
      </c>
      <c r="G164" s="13" t="b">
        <v>1</v>
      </c>
      <c r="H164" s="15"/>
      <c r="I164" s="13">
        <v>4.5</v>
      </c>
      <c r="J164" s="15"/>
      <c r="K164" s="15"/>
      <c r="L164" s="4"/>
      <c r="M164" s="4"/>
      <c r="N164" s="4"/>
      <c r="O164" s="4"/>
      <c r="P164" s="4"/>
      <c r="Q164" s="4"/>
      <c r="R164" s="4"/>
      <c r="S164" s="4"/>
      <c r="T164" s="4"/>
      <c r="U164" s="4"/>
      <c r="V164" s="4"/>
      <c r="W164" s="4"/>
      <c r="X164" s="4"/>
      <c r="Y164" s="17"/>
      <c r="Z164" s="17"/>
      <c r="AA164" s="17"/>
      <c r="AB164" s="17"/>
      <c r="AC164" s="93">
        <v>1.0</v>
      </c>
      <c r="AD164" s="4">
        <f t="shared" si="6"/>
        <v>2</v>
      </c>
      <c r="AE164" s="4">
        <f t="shared" si="7"/>
        <v>2019</v>
      </c>
    </row>
    <row r="165">
      <c r="A165" s="8">
        <v>43519.0</v>
      </c>
      <c r="B165" s="10" t="s">
        <v>16</v>
      </c>
      <c r="C165" s="12">
        <v>150.0</v>
      </c>
      <c r="D165" s="12" t="s">
        <v>158</v>
      </c>
      <c r="E165" s="79" t="s">
        <v>236</v>
      </c>
      <c r="F165" s="13">
        <v>1.0</v>
      </c>
      <c r="G165" s="13" t="b">
        <v>1</v>
      </c>
      <c r="H165" s="15"/>
      <c r="I165" s="15"/>
      <c r="J165" s="15"/>
      <c r="K165" s="15"/>
      <c r="L165" s="4"/>
      <c r="M165" s="4"/>
      <c r="N165" s="4"/>
      <c r="O165" s="4"/>
      <c r="P165" s="4"/>
      <c r="Q165" s="4"/>
      <c r="R165" s="4"/>
      <c r="S165" s="4"/>
      <c r="T165" s="4"/>
      <c r="U165" s="4"/>
      <c r="V165" s="4"/>
      <c r="W165" s="4"/>
      <c r="X165" s="4"/>
      <c r="Y165" s="17"/>
      <c r="Z165" s="17"/>
      <c r="AA165" s="17"/>
      <c r="AB165" s="17"/>
      <c r="AC165" s="93">
        <v>1.0</v>
      </c>
      <c r="AD165" s="4">
        <f t="shared" si="6"/>
        <v>2</v>
      </c>
      <c r="AE165" s="4">
        <f t="shared" si="7"/>
        <v>2019</v>
      </c>
    </row>
    <row r="166">
      <c r="A166" s="8">
        <v>43519.0</v>
      </c>
      <c r="B166" s="10" t="s">
        <v>26</v>
      </c>
      <c r="C166" s="12">
        <v>130.0</v>
      </c>
      <c r="D166" s="12" t="s">
        <v>79</v>
      </c>
      <c r="E166" s="10" t="s">
        <v>102</v>
      </c>
      <c r="F166" s="13">
        <v>1.0</v>
      </c>
      <c r="G166" s="13" t="b">
        <v>1</v>
      </c>
      <c r="H166" s="15"/>
      <c r="I166" s="13">
        <v>5.0</v>
      </c>
      <c r="J166" s="15"/>
      <c r="K166" s="15"/>
      <c r="L166" s="4"/>
      <c r="M166" s="4"/>
      <c r="N166" s="4"/>
      <c r="O166" s="4"/>
      <c r="P166" s="4"/>
      <c r="Q166" s="4"/>
      <c r="R166" s="4"/>
      <c r="S166" s="4"/>
      <c r="T166" s="4"/>
      <c r="U166" s="4"/>
      <c r="V166" s="4"/>
      <c r="W166" s="4"/>
      <c r="X166" s="4"/>
      <c r="Y166" s="17"/>
      <c r="Z166" s="17"/>
      <c r="AA166" s="17"/>
      <c r="AB166" s="17"/>
      <c r="AC166" s="93">
        <v>1.0</v>
      </c>
      <c r="AD166" s="4">
        <f t="shared" si="6"/>
        <v>2</v>
      </c>
      <c r="AE166" s="4">
        <f t="shared" si="7"/>
        <v>2019</v>
      </c>
    </row>
    <row r="167">
      <c r="A167" s="8">
        <v>43521.0</v>
      </c>
      <c r="B167" s="10" t="s">
        <v>13</v>
      </c>
      <c r="C167" s="12">
        <v>130.0</v>
      </c>
      <c r="D167" s="12" t="s">
        <v>228</v>
      </c>
      <c r="E167" s="64" t="s">
        <v>173</v>
      </c>
      <c r="F167" s="13">
        <v>1.0</v>
      </c>
      <c r="G167" s="13" t="b">
        <v>0</v>
      </c>
      <c r="H167" s="15"/>
      <c r="I167" s="15"/>
      <c r="J167" s="15"/>
      <c r="K167" s="15"/>
      <c r="L167" s="4"/>
      <c r="M167" s="4"/>
      <c r="N167" s="4"/>
      <c r="O167" s="4"/>
      <c r="P167" s="4"/>
      <c r="Q167" s="4"/>
      <c r="R167" s="4"/>
      <c r="S167" s="4"/>
      <c r="T167" s="4"/>
      <c r="U167" s="4"/>
      <c r="V167" s="4"/>
      <c r="W167" s="4"/>
      <c r="X167" s="4"/>
      <c r="Y167" s="17"/>
      <c r="Z167" s="17"/>
      <c r="AA167" s="17"/>
      <c r="AB167" s="17"/>
      <c r="AC167" s="93">
        <v>1.0</v>
      </c>
      <c r="AD167" s="4">
        <f t="shared" si="6"/>
        <v>2</v>
      </c>
      <c r="AE167" s="4">
        <f t="shared" si="7"/>
        <v>2019</v>
      </c>
    </row>
    <row r="168">
      <c r="A168" s="8">
        <v>43522.0</v>
      </c>
      <c r="B168" s="10" t="s">
        <v>26</v>
      </c>
      <c r="C168" s="12">
        <v>100.0</v>
      </c>
      <c r="D168" s="12" t="s">
        <v>151</v>
      </c>
      <c r="E168" s="64"/>
      <c r="F168" s="13">
        <v>1.0</v>
      </c>
      <c r="G168" s="13" t="b">
        <v>0</v>
      </c>
      <c r="H168" s="15"/>
      <c r="I168" s="15"/>
      <c r="J168" s="15"/>
      <c r="K168" s="15"/>
      <c r="L168" s="4"/>
      <c r="M168" s="4"/>
      <c r="N168" s="4"/>
      <c r="O168" s="4"/>
      <c r="P168" s="4"/>
      <c r="Q168" s="4"/>
      <c r="R168" s="4"/>
      <c r="S168" s="4"/>
      <c r="T168" s="4"/>
      <c r="U168" s="4"/>
      <c r="V168" s="4"/>
      <c r="W168" s="4"/>
      <c r="X168" s="4"/>
      <c r="Y168" s="17"/>
      <c r="Z168" s="17"/>
      <c r="AA168" s="17"/>
      <c r="AB168" s="17"/>
      <c r="AC168" s="93">
        <v>1.0</v>
      </c>
      <c r="AD168" s="4">
        <f t="shared" si="6"/>
        <v>2</v>
      </c>
      <c r="AE168" s="4">
        <f t="shared" si="7"/>
        <v>2019</v>
      </c>
    </row>
    <row r="169">
      <c r="A169" s="8">
        <v>43522.0</v>
      </c>
      <c r="B169" s="10" t="s">
        <v>16</v>
      </c>
      <c r="C169" s="12">
        <v>80.0</v>
      </c>
      <c r="D169" s="12" t="s">
        <v>171</v>
      </c>
      <c r="E169" s="64"/>
      <c r="F169" s="13">
        <v>1.0</v>
      </c>
      <c r="G169" s="13" t="b">
        <v>0</v>
      </c>
      <c r="H169" s="15"/>
      <c r="I169" s="15"/>
      <c r="J169" s="15"/>
      <c r="K169" s="15"/>
      <c r="L169" s="4"/>
      <c r="M169" s="4"/>
      <c r="N169" s="4"/>
      <c r="O169" s="4"/>
      <c r="P169" s="4"/>
      <c r="Q169" s="4"/>
      <c r="R169" s="4"/>
      <c r="S169" s="4"/>
      <c r="T169" s="4"/>
      <c r="U169" s="4"/>
      <c r="V169" s="4"/>
      <c r="W169" s="4"/>
      <c r="X169" s="4"/>
      <c r="Y169" s="17"/>
      <c r="Z169" s="17"/>
      <c r="AA169" s="17"/>
      <c r="AB169" s="17"/>
      <c r="AC169" s="93">
        <v>1.0</v>
      </c>
      <c r="AD169" s="4">
        <f t="shared" si="6"/>
        <v>2</v>
      </c>
      <c r="AE169" s="4">
        <f t="shared" si="7"/>
        <v>2019</v>
      </c>
    </row>
    <row r="170">
      <c r="A170" s="8">
        <v>43523.0</v>
      </c>
      <c r="B170" s="10" t="s">
        <v>16</v>
      </c>
      <c r="C170" s="12">
        <v>150.0</v>
      </c>
      <c r="D170" s="12" t="s">
        <v>219</v>
      </c>
      <c r="E170" s="64" t="s">
        <v>198</v>
      </c>
      <c r="F170" s="13">
        <v>1.0</v>
      </c>
      <c r="G170" s="13" t="b">
        <v>1</v>
      </c>
      <c r="H170" s="15"/>
      <c r="I170" s="13">
        <v>5.0</v>
      </c>
      <c r="J170" s="15"/>
      <c r="K170" s="15"/>
      <c r="L170" s="4"/>
      <c r="M170" s="4"/>
      <c r="N170" s="4"/>
      <c r="O170" s="4"/>
      <c r="P170" s="4"/>
      <c r="Q170" s="4"/>
      <c r="R170" s="4"/>
      <c r="S170" s="4"/>
      <c r="T170" s="4"/>
      <c r="U170" s="4"/>
      <c r="V170" s="4"/>
      <c r="W170" s="4"/>
      <c r="X170" s="4"/>
      <c r="Y170" s="17"/>
      <c r="Z170" s="17"/>
      <c r="AA170" s="17"/>
      <c r="AB170" s="17"/>
      <c r="AC170" s="93">
        <v>1.0</v>
      </c>
      <c r="AD170" s="4">
        <f t="shared" si="6"/>
        <v>2</v>
      </c>
      <c r="AE170" s="4">
        <f t="shared" si="7"/>
        <v>2019</v>
      </c>
    </row>
    <row r="171">
      <c r="A171" s="8">
        <v>43523.0</v>
      </c>
      <c r="B171" s="10" t="s">
        <v>13</v>
      </c>
      <c r="C171" s="12">
        <v>120.0</v>
      </c>
      <c r="D171" s="12" t="s">
        <v>234</v>
      </c>
      <c r="E171" s="35" t="s">
        <v>237</v>
      </c>
      <c r="F171" s="13">
        <v>1.0</v>
      </c>
      <c r="G171" s="13" t="b">
        <v>1</v>
      </c>
      <c r="H171" s="15"/>
      <c r="I171" s="13">
        <v>5.0</v>
      </c>
      <c r="J171" s="15"/>
      <c r="K171" s="15"/>
      <c r="L171" s="4"/>
      <c r="M171" s="4"/>
      <c r="N171" s="4"/>
      <c r="O171" s="4"/>
      <c r="P171" s="4"/>
      <c r="Q171" s="4"/>
      <c r="R171" s="4"/>
      <c r="S171" s="4"/>
      <c r="T171" s="4"/>
      <c r="U171" s="4"/>
      <c r="V171" s="4"/>
      <c r="W171" s="4"/>
      <c r="X171" s="4"/>
      <c r="Y171" s="17"/>
      <c r="Z171" s="17"/>
      <c r="AA171" s="17"/>
      <c r="AB171" s="17"/>
      <c r="AC171" s="93">
        <v>1.0</v>
      </c>
      <c r="AD171" s="4">
        <f t="shared" si="6"/>
        <v>2</v>
      </c>
      <c r="AE171" s="4">
        <f t="shared" si="7"/>
        <v>2019</v>
      </c>
    </row>
    <row r="172">
      <c r="A172" s="8">
        <v>43523.0</v>
      </c>
      <c r="B172" s="10" t="s">
        <v>16</v>
      </c>
      <c r="C172" s="12">
        <v>120.0</v>
      </c>
      <c r="D172" s="12" t="s">
        <v>175</v>
      </c>
      <c r="E172" s="13" t="s">
        <v>238</v>
      </c>
      <c r="F172" s="13">
        <v>1.0</v>
      </c>
      <c r="G172" s="13" t="b">
        <v>1</v>
      </c>
      <c r="H172" s="15"/>
      <c r="I172" s="13">
        <v>5.0</v>
      </c>
      <c r="J172" s="15"/>
      <c r="K172" s="15"/>
      <c r="L172" s="4"/>
      <c r="M172" s="4"/>
      <c r="N172" s="4"/>
      <c r="O172" s="4"/>
      <c r="P172" s="4"/>
      <c r="Q172" s="4"/>
      <c r="R172" s="4"/>
      <c r="S172" s="4"/>
      <c r="T172" s="4"/>
      <c r="U172" s="4"/>
      <c r="V172" s="4"/>
      <c r="W172" s="4"/>
      <c r="X172" s="4"/>
      <c r="Y172" s="17"/>
      <c r="Z172" s="17"/>
      <c r="AA172" s="17"/>
      <c r="AB172" s="17"/>
      <c r="AC172" s="93">
        <v>1.0</v>
      </c>
      <c r="AD172" s="4">
        <f t="shared" si="6"/>
        <v>2</v>
      </c>
      <c r="AE172" s="4">
        <f t="shared" si="7"/>
        <v>2019</v>
      </c>
    </row>
    <row r="173">
      <c r="A173" s="8">
        <v>43523.0</v>
      </c>
      <c r="B173" s="10" t="s">
        <v>26</v>
      </c>
      <c r="C173" s="12">
        <v>150.0</v>
      </c>
      <c r="D173" s="12" t="s">
        <v>219</v>
      </c>
      <c r="E173" s="13" t="s">
        <v>198</v>
      </c>
      <c r="F173" s="13">
        <v>1.0</v>
      </c>
      <c r="G173" s="13" t="b">
        <v>0</v>
      </c>
      <c r="H173" s="15"/>
      <c r="I173" s="15"/>
      <c r="J173" s="15"/>
      <c r="K173" s="15"/>
      <c r="L173" s="4"/>
      <c r="M173" s="4"/>
      <c r="N173" s="4"/>
      <c r="O173" s="4"/>
      <c r="P173" s="4"/>
      <c r="Q173" s="4"/>
      <c r="R173" s="4"/>
      <c r="S173" s="4"/>
      <c r="T173" s="4"/>
      <c r="U173" s="4"/>
      <c r="V173" s="4"/>
      <c r="W173" s="4"/>
      <c r="X173" s="4"/>
      <c r="Y173" s="17"/>
      <c r="Z173" s="17"/>
      <c r="AA173" s="17"/>
      <c r="AB173" s="17"/>
      <c r="AC173" s="93">
        <v>1.0</v>
      </c>
      <c r="AD173" s="4">
        <f t="shared" si="6"/>
        <v>2</v>
      </c>
      <c r="AE173" s="4">
        <f t="shared" si="7"/>
        <v>2019</v>
      </c>
    </row>
    <row r="174">
      <c r="A174" s="8">
        <v>43526.0</v>
      </c>
      <c r="B174" s="10" t="s">
        <v>16</v>
      </c>
      <c r="C174" s="12">
        <v>130.0</v>
      </c>
      <c r="D174" s="12" t="s">
        <v>239</v>
      </c>
      <c r="E174" s="13" t="s">
        <v>240</v>
      </c>
      <c r="F174" s="13">
        <v>1.0</v>
      </c>
      <c r="G174" s="13" t="b">
        <v>0</v>
      </c>
      <c r="H174" s="15"/>
      <c r="I174" s="15"/>
      <c r="J174" s="15"/>
      <c r="K174" s="15"/>
      <c r="L174" s="4"/>
      <c r="M174" s="4"/>
      <c r="N174" s="4"/>
      <c r="O174" s="4"/>
      <c r="P174" s="4"/>
      <c r="Q174" s="4"/>
      <c r="R174" s="4"/>
      <c r="S174" s="4"/>
      <c r="T174" s="4"/>
      <c r="U174" s="4"/>
      <c r="V174" s="4"/>
      <c r="W174" s="4"/>
      <c r="X174" s="4"/>
      <c r="Y174" s="17"/>
      <c r="Z174" s="17"/>
      <c r="AA174" s="17"/>
      <c r="AB174" s="17"/>
      <c r="AC174" s="93">
        <v>1.0</v>
      </c>
      <c r="AD174" s="4">
        <f t="shared" si="6"/>
        <v>3</v>
      </c>
      <c r="AE174" s="4">
        <f t="shared" si="7"/>
        <v>2019</v>
      </c>
    </row>
    <row r="175">
      <c r="A175" s="8">
        <v>43526.0</v>
      </c>
      <c r="B175" s="10" t="s">
        <v>26</v>
      </c>
      <c r="C175" s="12">
        <v>130.0</v>
      </c>
      <c r="D175" s="12" t="s">
        <v>79</v>
      </c>
      <c r="E175" s="10" t="s">
        <v>102</v>
      </c>
      <c r="F175" s="13">
        <v>1.0</v>
      </c>
      <c r="G175" s="13" t="b">
        <v>1</v>
      </c>
      <c r="H175" s="15"/>
      <c r="I175" s="13">
        <v>5.0</v>
      </c>
      <c r="J175" s="15"/>
      <c r="K175" s="15"/>
      <c r="L175" s="4"/>
      <c r="M175" s="4"/>
      <c r="N175" s="4"/>
      <c r="O175" s="4"/>
      <c r="P175" s="4"/>
      <c r="Q175" s="4"/>
      <c r="R175" s="4"/>
      <c r="S175" s="4"/>
      <c r="T175" s="4"/>
      <c r="U175" s="4"/>
      <c r="V175" s="4"/>
      <c r="W175" s="4"/>
      <c r="X175" s="4"/>
      <c r="Y175" s="17"/>
      <c r="Z175" s="17"/>
      <c r="AA175" s="17"/>
      <c r="AB175" s="17"/>
      <c r="AC175" s="93">
        <v>1.0</v>
      </c>
      <c r="AD175" s="4">
        <f t="shared" si="6"/>
        <v>3</v>
      </c>
      <c r="AE175" s="4">
        <f t="shared" si="7"/>
        <v>2019</v>
      </c>
    </row>
    <row r="176">
      <c r="A176" s="8">
        <v>43529.0</v>
      </c>
      <c r="B176" s="10" t="s">
        <v>26</v>
      </c>
      <c r="C176" s="12">
        <v>130.0</v>
      </c>
      <c r="D176" s="12" t="s">
        <v>218</v>
      </c>
      <c r="E176" s="13" t="s">
        <v>241</v>
      </c>
      <c r="F176" s="13">
        <v>1.0</v>
      </c>
      <c r="G176" s="13" t="b">
        <v>0</v>
      </c>
      <c r="H176" s="15"/>
      <c r="I176" s="15"/>
      <c r="J176" s="15"/>
      <c r="K176" s="15"/>
      <c r="L176" s="4"/>
      <c r="M176" s="4"/>
      <c r="N176" s="4"/>
      <c r="O176" s="4"/>
      <c r="P176" s="4"/>
      <c r="Q176" s="4"/>
      <c r="R176" s="4"/>
      <c r="S176" s="4"/>
      <c r="T176" s="4"/>
      <c r="U176" s="4"/>
      <c r="V176" s="4"/>
      <c r="W176" s="4"/>
      <c r="X176" s="4"/>
      <c r="Y176" s="17"/>
      <c r="Z176" s="17"/>
      <c r="AA176" s="17"/>
      <c r="AB176" s="17"/>
      <c r="AC176" s="93">
        <v>1.0</v>
      </c>
      <c r="AD176" s="4">
        <f>MONTH(A177)</f>
        <v>3</v>
      </c>
      <c r="AE176" s="4">
        <f>YEAR(A177)</f>
        <v>2019</v>
      </c>
    </row>
    <row r="177">
      <c r="A177" s="8">
        <v>43530.0</v>
      </c>
      <c r="B177" s="10" t="s">
        <v>16</v>
      </c>
      <c r="C177" s="12">
        <v>80.0</v>
      </c>
      <c r="D177" s="12" t="s">
        <v>242</v>
      </c>
      <c r="E177" s="13" t="s">
        <v>114</v>
      </c>
      <c r="F177" s="13">
        <v>1.0</v>
      </c>
      <c r="G177" s="13" t="b">
        <v>0</v>
      </c>
      <c r="H177" s="15"/>
      <c r="I177" s="15"/>
      <c r="J177" s="15"/>
      <c r="K177" s="15"/>
      <c r="L177" s="4"/>
      <c r="M177" s="4"/>
      <c r="N177" s="4"/>
      <c r="O177" s="4"/>
      <c r="P177" s="4"/>
      <c r="Q177" s="4"/>
      <c r="R177" s="4"/>
      <c r="S177" s="4"/>
      <c r="T177" s="4"/>
      <c r="U177" s="4"/>
      <c r="V177" s="4"/>
      <c r="W177" s="4"/>
      <c r="X177" s="4"/>
      <c r="Y177" s="17"/>
      <c r="Z177" s="17"/>
      <c r="AA177" s="17"/>
      <c r="AB177" s="17"/>
      <c r="AC177" s="93">
        <v>1.0</v>
      </c>
      <c r="AD177" s="4">
        <f t="shared" ref="AD177:AD178" si="10">MONTH(A177)</f>
        <v>3</v>
      </c>
      <c r="AE177" s="4">
        <f t="shared" ref="AE177:AE178" si="11">YEAR(A177)</f>
        <v>2019</v>
      </c>
    </row>
    <row r="178">
      <c r="A178" s="8">
        <v>43531.0</v>
      </c>
      <c r="B178" s="10" t="s">
        <v>16</v>
      </c>
      <c r="C178" s="12">
        <v>170.0</v>
      </c>
      <c r="D178" s="12" t="s">
        <v>225</v>
      </c>
      <c r="E178" s="13" t="s">
        <v>226</v>
      </c>
      <c r="F178" s="13">
        <v>1.0</v>
      </c>
      <c r="G178" s="13" t="b">
        <v>0</v>
      </c>
      <c r="H178" s="15"/>
      <c r="I178" s="15"/>
      <c r="J178" s="15"/>
      <c r="K178" s="15"/>
      <c r="L178" s="4"/>
      <c r="M178" s="4"/>
      <c r="N178" s="4"/>
      <c r="O178" s="4"/>
      <c r="P178" s="4"/>
      <c r="Q178" s="4"/>
      <c r="R178" s="4"/>
      <c r="S178" s="4"/>
      <c r="T178" s="4"/>
      <c r="U178" s="4"/>
      <c r="V178" s="4"/>
      <c r="W178" s="4"/>
      <c r="X178" s="4"/>
      <c r="Y178" s="17"/>
      <c r="Z178" s="17"/>
      <c r="AA178" s="17"/>
      <c r="AB178" s="17"/>
      <c r="AC178" s="93">
        <v>1.0</v>
      </c>
      <c r="AD178" s="4">
        <f t="shared" si="10"/>
        <v>3</v>
      </c>
      <c r="AE178" s="4">
        <f t="shared" si="11"/>
        <v>2019</v>
      </c>
    </row>
    <row r="179">
      <c r="A179" s="8">
        <v>43531.0</v>
      </c>
      <c r="B179" s="10" t="s">
        <v>16</v>
      </c>
      <c r="C179" s="12">
        <v>80.0</v>
      </c>
      <c r="D179" s="12" t="s">
        <v>103</v>
      </c>
      <c r="E179" s="13" t="s">
        <v>243</v>
      </c>
      <c r="F179" s="13">
        <v>1.0</v>
      </c>
      <c r="G179" s="13" t="b">
        <v>0</v>
      </c>
      <c r="H179" s="15"/>
      <c r="I179" s="15"/>
      <c r="J179" s="15"/>
      <c r="K179" s="15"/>
      <c r="L179" s="4"/>
      <c r="M179" s="4"/>
      <c r="N179" s="4"/>
      <c r="O179" s="4"/>
      <c r="P179" s="4"/>
      <c r="Q179" s="4"/>
      <c r="R179" s="4"/>
      <c r="S179" s="4"/>
      <c r="T179" s="4"/>
      <c r="U179" s="4"/>
      <c r="V179" s="4"/>
      <c r="W179" s="4"/>
      <c r="X179" s="4"/>
      <c r="Y179" s="17"/>
      <c r="Z179" s="17"/>
      <c r="AA179" s="17"/>
      <c r="AB179" s="17"/>
      <c r="AC179" s="93">
        <v>1.0</v>
      </c>
      <c r="AD179" s="4">
        <f t="shared" ref="AD179:AD181" si="12">MONTH(A180)</f>
        <v>3</v>
      </c>
      <c r="AE179" s="4">
        <f t="shared" ref="AE179:AE181" si="13">YEAR(A180)</f>
        <v>2019</v>
      </c>
    </row>
    <row r="180">
      <c r="A180" s="8">
        <v>43532.0</v>
      </c>
      <c r="B180" s="10" t="s">
        <v>13</v>
      </c>
      <c r="C180" s="12">
        <v>150.0</v>
      </c>
      <c r="D180" s="12" t="s">
        <v>228</v>
      </c>
      <c r="E180" s="13" t="s">
        <v>124</v>
      </c>
      <c r="F180" s="13">
        <v>1.0</v>
      </c>
      <c r="G180" s="13" t="b">
        <v>0</v>
      </c>
      <c r="H180" s="15"/>
      <c r="I180" s="15"/>
      <c r="J180" s="15"/>
      <c r="K180" s="15"/>
      <c r="L180" s="4"/>
      <c r="M180" s="4"/>
      <c r="N180" s="4"/>
      <c r="O180" s="4"/>
      <c r="P180" s="4"/>
      <c r="Q180" s="4"/>
      <c r="R180" s="4"/>
      <c r="S180" s="4"/>
      <c r="T180" s="4"/>
      <c r="U180" s="4"/>
      <c r="V180" s="4"/>
      <c r="W180" s="4"/>
      <c r="X180" s="4"/>
      <c r="Y180" s="17"/>
      <c r="Z180" s="17"/>
      <c r="AA180" s="17"/>
      <c r="AB180" s="17"/>
      <c r="AC180" s="93">
        <v>1.0</v>
      </c>
      <c r="AD180" s="4">
        <f t="shared" si="12"/>
        <v>3</v>
      </c>
      <c r="AE180" s="4">
        <f t="shared" si="13"/>
        <v>2019</v>
      </c>
    </row>
    <row r="181">
      <c r="A181" s="8">
        <v>43533.0</v>
      </c>
      <c r="B181" s="10" t="s">
        <v>13</v>
      </c>
      <c r="C181" s="12">
        <v>130.0</v>
      </c>
      <c r="D181" s="12" t="s">
        <v>244</v>
      </c>
      <c r="E181" s="13" t="s">
        <v>245</v>
      </c>
      <c r="F181" s="13">
        <v>1.0</v>
      </c>
      <c r="G181" s="13" t="b">
        <v>0</v>
      </c>
      <c r="H181" s="15"/>
      <c r="I181" s="15"/>
      <c r="J181" s="15"/>
      <c r="K181" s="15"/>
      <c r="L181" s="4"/>
      <c r="M181" s="4"/>
      <c r="N181" s="4"/>
      <c r="O181" s="4"/>
      <c r="P181" s="4"/>
      <c r="Q181" s="4"/>
      <c r="R181" s="4"/>
      <c r="S181" s="4"/>
      <c r="T181" s="4"/>
      <c r="U181" s="4"/>
      <c r="V181" s="4"/>
      <c r="W181" s="4"/>
      <c r="X181" s="4"/>
      <c r="Y181" s="17"/>
      <c r="Z181" s="17"/>
      <c r="AA181" s="17"/>
      <c r="AB181" s="17"/>
      <c r="AC181" s="93">
        <v>1.0</v>
      </c>
      <c r="AD181" s="4">
        <f t="shared" si="12"/>
        <v>3</v>
      </c>
      <c r="AE181" s="4">
        <f t="shared" si="13"/>
        <v>2019</v>
      </c>
    </row>
    <row r="182">
      <c r="A182" s="8">
        <v>43533.0</v>
      </c>
      <c r="B182" s="10" t="s">
        <v>26</v>
      </c>
      <c r="C182" s="12">
        <v>130.0</v>
      </c>
      <c r="D182" s="12" t="s">
        <v>79</v>
      </c>
      <c r="E182" s="10" t="s">
        <v>102</v>
      </c>
      <c r="F182" s="13">
        <v>1.0</v>
      </c>
      <c r="G182" s="13" t="b">
        <v>1</v>
      </c>
      <c r="H182" s="15"/>
      <c r="I182" s="13">
        <v>5.0</v>
      </c>
      <c r="J182" s="15"/>
      <c r="K182" s="15"/>
      <c r="L182" s="4"/>
      <c r="M182" s="4"/>
      <c r="N182" s="4"/>
      <c r="O182" s="4"/>
      <c r="P182" s="4"/>
      <c r="Q182" s="4"/>
      <c r="R182" s="4"/>
      <c r="S182" s="4"/>
      <c r="T182" s="4"/>
      <c r="U182" s="4"/>
      <c r="V182" s="4"/>
      <c r="W182" s="4"/>
      <c r="X182" s="4"/>
      <c r="Y182" s="17"/>
      <c r="Z182" s="17"/>
      <c r="AA182" s="17"/>
      <c r="AB182" s="17"/>
      <c r="AC182" s="93">
        <v>1.0</v>
      </c>
      <c r="AD182" s="4">
        <f>MONTH(A182)</f>
        <v>3</v>
      </c>
      <c r="AE182" s="4">
        <f>YEAR(A182)</f>
        <v>2019</v>
      </c>
    </row>
    <row r="183">
      <c r="A183" s="8">
        <v>43535.0</v>
      </c>
      <c r="B183" s="10" t="s">
        <v>13</v>
      </c>
      <c r="C183" s="12">
        <v>80.0</v>
      </c>
      <c r="D183" s="12" t="s">
        <v>153</v>
      </c>
      <c r="E183" s="13" t="s">
        <v>246</v>
      </c>
      <c r="F183" s="13">
        <v>1.0</v>
      </c>
      <c r="G183" s="13" t="b">
        <v>0</v>
      </c>
      <c r="H183" s="15"/>
      <c r="I183" s="15"/>
      <c r="J183" s="15"/>
      <c r="K183" s="15"/>
      <c r="L183" s="4"/>
      <c r="M183" s="4"/>
      <c r="N183" s="4"/>
      <c r="O183" s="4"/>
      <c r="P183" s="4"/>
      <c r="Q183" s="4"/>
      <c r="R183" s="4"/>
      <c r="S183" s="4"/>
      <c r="T183" s="4"/>
      <c r="U183" s="4"/>
      <c r="V183" s="4"/>
      <c r="W183" s="4"/>
      <c r="X183" s="4"/>
      <c r="Y183" s="17"/>
      <c r="Z183" s="17"/>
      <c r="AA183" s="17"/>
      <c r="AB183" s="17"/>
      <c r="AC183" s="93">
        <v>1.0</v>
      </c>
      <c r="AD183" s="4">
        <f t="shared" ref="AD183:AD184" si="14">MONTH(A184)</f>
        <v>3</v>
      </c>
      <c r="AE183" s="4">
        <f t="shared" ref="AE183:AE184" si="15">YEAR(A184)</f>
        <v>2019</v>
      </c>
    </row>
    <row r="184">
      <c r="A184" s="8">
        <v>43536.0</v>
      </c>
      <c r="B184" s="10" t="s">
        <v>26</v>
      </c>
      <c r="C184" s="12">
        <v>150.0</v>
      </c>
      <c r="D184" s="12" t="s">
        <v>219</v>
      </c>
      <c r="E184" s="13" t="s">
        <v>198</v>
      </c>
      <c r="F184" s="13">
        <v>1.0</v>
      </c>
      <c r="G184" s="13" t="b">
        <v>0</v>
      </c>
      <c r="H184" s="15"/>
      <c r="I184" s="15"/>
      <c r="J184" s="15"/>
      <c r="K184" s="15"/>
      <c r="L184" s="4"/>
      <c r="M184" s="4"/>
      <c r="N184" s="4"/>
      <c r="O184" s="4"/>
      <c r="P184" s="4"/>
      <c r="Q184" s="4"/>
      <c r="R184" s="4"/>
      <c r="S184" s="4"/>
      <c r="T184" s="4"/>
      <c r="U184" s="4"/>
      <c r="V184" s="4"/>
      <c r="W184" s="4"/>
      <c r="X184" s="4"/>
      <c r="Y184" s="17"/>
      <c r="Z184" s="17"/>
      <c r="AA184" s="17"/>
      <c r="AB184" s="17"/>
      <c r="AC184" s="93">
        <v>1.0</v>
      </c>
      <c r="AD184" s="4">
        <f t="shared" si="14"/>
        <v>3</v>
      </c>
      <c r="AE184" s="4">
        <f t="shared" si="15"/>
        <v>2019</v>
      </c>
    </row>
    <row r="185">
      <c r="A185" s="8">
        <v>43538.0</v>
      </c>
      <c r="B185" s="10" t="s">
        <v>16</v>
      </c>
      <c r="C185" s="12">
        <v>80.0</v>
      </c>
      <c r="D185" s="12" t="s">
        <v>247</v>
      </c>
      <c r="E185" s="13" t="s">
        <v>248</v>
      </c>
      <c r="F185" s="13">
        <v>1.0</v>
      </c>
      <c r="G185" s="13" t="b">
        <v>0</v>
      </c>
      <c r="H185" s="15"/>
      <c r="I185" s="15"/>
      <c r="J185" s="15"/>
      <c r="K185" s="15"/>
      <c r="L185" s="4"/>
      <c r="M185" s="4"/>
      <c r="N185" s="4"/>
      <c r="O185" s="4"/>
      <c r="P185" s="4"/>
      <c r="Q185" s="4"/>
      <c r="R185" s="4"/>
      <c r="S185" s="4"/>
      <c r="T185" s="4"/>
      <c r="U185" s="4"/>
      <c r="V185" s="4"/>
      <c r="W185" s="4"/>
      <c r="X185" s="4"/>
      <c r="Y185" s="17"/>
      <c r="Z185" s="17"/>
      <c r="AA185" s="17"/>
      <c r="AB185" s="17"/>
      <c r="AC185" s="93">
        <v>1.0</v>
      </c>
      <c r="AD185" s="4">
        <f t="shared" ref="AD185:AD186" si="16">MONTH(A185)</f>
        <v>3</v>
      </c>
      <c r="AE185" s="4">
        <f t="shared" ref="AE185:AE186" si="17">YEAR(A185)</f>
        <v>2019</v>
      </c>
    </row>
    <row r="186">
      <c r="A186" s="8">
        <v>43538.0</v>
      </c>
      <c r="B186" s="10" t="s">
        <v>13</v>
      </c>
      <c r="C186" s="12">
        <v>170.0</v>
      </c>
      <c r="D186" s="94" t="s">
        <v>67</v>
      </c>
      <c r="E186" s="13" t="s">
        <v>68</v>
      </c>
      <c r="F186" s="13">
        <v>1.0</v>
      </c>
      <c r="G186" s="13" t="b">
        <v>1</v>
      </c>
      <c r="H186" s="15"/>
      <c r="I186" s="13">
        <v>5.0</v>
      </c>
      <c r="J186" s="15"/>
      <c r="K186" s="15"/>
      <c r="L186" s="4"/>
      <c r="M186" s="4"/>
      <c r="N186" s="4"/>
      <c r="O186" s="4"/>
      <c r="P186" s="4"/>
      <c r="Q186" s="4"/>
      <c r="R186" s="4"/>
      <c r="S186" s="4"/>
      <c r="T186" s="4"/>
      <c r="U186" s="4"/>
      <c r="V186" s="4"/>
      <c r="W186" s="4"/>
      <c r="X186" s="4"/>
      <c r="Y186" s="17"/>
      <c r="Z186" s="17"/>
      <c r="AA186" s="17"/>
      <c r="AB186" s="17"/>
      <c r="AC186" s="93">
        <v>1.0</v>
      </c>
      <c r="AD186" s="4">
        <f t="shared" si="16"/>
        <v>3</v>
      </c>
      <c r="AE186" s="4">
        <f t="shared" si="17"/>
        <v>2019</v>
      </c>
    </row>
    <row r="187">
      <c r="A187" s="8">
        <v>43539.0</v>
      </c>
      <c r="B187" s="10" t="s">
        <v>13</v>
      </c>
      <c r="C187" s="12">
        <v>150.0</v>
      </c>
      <c r="D187" s="12" t="s">
        <v>228</v>
      </c>
      <c r="E187" s="13" t="s">
        <v>124</v>
      </c>
      <c r="F187" s="13">
        <v>1.0</v>
      </c>
      <c r="G187" s="13" t="b">
        <v>1</v>
      </c>
      <c r="H187" s="15"/>
      <c r="I187" s="15"/>
      <c r="J187" s="15"/>
      <c r="K187" s="15"/>
      <c r="L187" s="4"/>
      <c r="M187" s="4"/>
      <c r="N187" s="4"/>
      <c r="O187" s="4"/>
      <c r="P187" s="4"/>
      <c r="Q187" s="4"/>
      <c r="R187" s="4"/>
      <c r="S187" s="4"/>
      <c r="T187" s="4"/>
      <c r="U187" s="4"/>
      <c r="V187" s="4"/>
      <c r="W187" s="4"/>
      <c r="X187" s="4"/>
      <c r="Y187" s="17"/>
      <c r="Z187" s="17"/>
      <c r="AA187" s="17"/>
      <c r="AB187" s="17"/>
      <c r="AC187" s="93">
        <v>1.0</v>
      </c>
      <c r="AD187" s="4">
        <f>MONTH(A188)</f>
        <v>3</v>
      </c>
      <c r="AE187" s="4">
        <f>YEAR(A188)</f>
        <v>2019</v>
      </c>
    </row>
    <row r="188">
      <c r="A188" s="95">
        <v>43539.0</v>
      </c>
      <c r="B188" s="83" t="s">
        <v>13</v>
      </c>
      <c r="C188" s="84">
        <v>150.0</v>
      </c>
      <c r="D188" s="84" t="s">
        <v>228</v>
      </c>
      <c r="E188" s="15" t="s">
        <v>124</v>
      </c>
      <c r="F188" s="15">
        <v>1.0</v>
      </c>
      <c r="G188" s="13" t="b">
        <v>0</v>
      </c>
      <c r="H188" s="15"/>
      <c r="I188" s="15"/>
      <c r="J188" s="15"/>
      <c r="K188" s="15"/>
      <c r="L188" s="4"/>
      <c r="M188" s="4"/>
      <c r="N188" s="4"/>
      <c r="O188" s="4"/>
      <c r="P188" s="4"/>
      <c r="Q188" s="4"/>
      <c r="R188" s="4"/>
      <c r="S188" s="4"/>
      <c r="T188" s="4"/>
      <c r="U188" s="4"/>
      <c r="V188" s="4"/>
      <c r="W188" s="4"/>
      <c r="X188" s="4"/>
      <c r="Y188" s="17"/>
      <c r="Z188" s="17"/>
      <c r="AA188" s="17"/>
      <c r="AB188" s="17"/>
      <c r="AC188" s="93">
        <v>1.0</v>
      </c>
      <c r="AD188" s="4">
        <f>MONTH(A188)</f>
        <v>3</v>
      </c>
      <c r="AE188" s="4">
        <f>YEAR(A188)</f>
        <v>2019</v>
      </c>
    </row>
    <row r="189">
      <c r="A189" s="8">
        <v>43540.0</v>
      </c>
      <c r="B189" s="10" t="s">
        <v>13</v>
      </c>
      <c r="C189" s="12">
        <v>210.0</v>
      </c>
      <c r="D189" s="12" t="s">
        <v>250</v>
      </c>
      <c r="E189" s="13" t="s">
        <v>251</v>
      </c>
      <c r="F189" s="13">
        <v>0.0</v>
      </c>
      <c r="G189" s="13" t="b">
        <v>0</v>
      </c>
      <c r="H189" s="15"/>
      <c r="I189" s="15"/>
      <c r="J189" s="15"/>
      <c r="K189" s="15"/>
      <c r="L189" s="4"/>
      <c r="M189" s="4"/>
      <c r="N189" s="4"/>
      <c r="O189" s="4"/>
      <c r="P189" s="4"/>
      <c r="Q189" s="4"/>
      <c r="R189" s="4"/>
      <c r="S189" s="4"/>
      <c r="T189" s="4"/>
      <c r="U189" s="4"/>
      <c r="V189" s="4"/>
      <c r="W189" s="4"/>
      <c r="X189" s="4"/>
      <c r="Y189" s="17"/>
      <c r="Z189" s="17"/>
      <c r="AA189" s="17"/>
      <c r="AB189" s="17"/>
      <c r="AC189" s="17">
        <v>1.0</v>
      </c>
      <c r="AD189" s="4" t="str">
        <f>MONTH(#REF!)</f>
        <v>#REF!</v>
      </c>
      <c r="AE189" s="4" t="str">
        <f>YEAR(#REF!)</f>
        <v>#REF!</v>
      </c>
    </row>
    <row r="190">
      <c r="A190" s="8">
        <v>43540.0</v>
      </c>
      <c r="B190" s="10" t="s">
        <v>16</v>
      </c>
      <c r="C190" s="12">
        <v>120.0</v>
      </c>
      <c r="D190" s="12" t="s">
        <v>175</v>
      </c>
      <c r="E190" s="64" t="s">
        <v>252</v>
      </c>
      <c r="F190" s="13">
        <v>1.0</v>
      </c>
      <c r="G190" s="13" t="b">
        <v>1</v>
      </c>
      <c r="H190" s="15"/>
      <c r="I190" s="13">
        <v>5.0</v>
      </c>
      <c r="J190" s="15"/>
      <c r="K190" s="15"/>
      <c r="L190" s="4"/>
      <c r="M190" s="4"/>
      <c r="N190" s="4"/>
      <c r="O190" s="4"/>
      <c r="P190" s="4"/>
      <c r="Q190" s="4"/>
      <c r="R190" s="4"/>
      <c r="S190" s="4"/>
      <c r="T190" s="4"/>
      <c r="U190" s="4"/>
      <c r="V190" s="4"/>
      <c r="W190" s="4"/>
      <c r="X190" s="4"/>
      <c r="Y190" s="17"/>
      <c r="Z190" s="17"/>
      <c r="AA190" s="17"/>
      <c r="AB190" s="17"/>
      <c r="AC190" s="17">
        <v>1.0</v>
      </c>
      <c r="AD190" s="4">
        <f t="shared" ref="AD190:AD313" si="18">MONTH(A190)</f>
        <v>3</v>
      </c>
      <c r="AE190" s="4">
        <f t="shared" ref="AE190:AE313" si="19">YEAR(A190)</f>
        <v>2019</v>
      </c>
    </row>
    <row r="191">
      <c r="A191" s="8">
        <v>43540.0</v>
      </c>
      <c r="B191" s="10" t="s">
        <v>26</v>
      </c>
      <c r="C191" s="12">
        <v>130.0</v>
      </c>
      <c r="D191" s="12" t="s">
        <v>79</v>
      </c>
      <c r="E191" s="35" t="s">
        <v>102</v>
      </c>
      <c r="F191" s="13">
        <v>1.0</v>
      </c>
      <c r="G191" s="13" t="b">
        <v>1</v>
      </c>
      <c r="H191" s="15"/>
      <c r="I191" s="13">
        <v>5.0</v>
      </c>
      <c r="J191" s="15"/>
      <c r="K191" s="15"/>
      <c r="L191" s="4"/>
      <c r="M191" s="4"/>
      <c r="N191" s="4"/>
      <c r="O191" s="4"/>
      <c r="P191" s="4"/>
      <c r="Q191" s="4"/>
      <c r="R191" s="4"/>
      <c r="S191" s="4"/>
      <c r="T191" s="4"/>
      <c r="U191" s="4"/>
      <c r="V191" s="4"/>
      <c r="W191" s="4"/>
      <c r="X191" s="4"/>
      <c r="Y191" s="17"/>
      <c r="Z191" s="17"/>
      <c r="AA191" s="17"/>
      <c r="AB191" s="17"/>
      <c r="AC191" s="17">
        <v>1.0</v>
      </c>
      <c r="AD191" s="4">
        <f t="shared" si="18"/>
        <v>3</v>
      </c>
      <c r="AE191" s="4">
        <f t="shared" si="19"/>
        <v>2019</v>
      </c>
    </row>
    <row r="192">
      <c r="A192" s="8">
        <v>43540.0</v>
      </c>
      <c r="B192" s="10" t="s">
        <v>13</v>
      </c>
      <c r="C192" s="12">
        <v>210.0</v>
      </c>
      <c r="D192" s="12" t="s">
        <v>250</v>
      </c>
      <c r="E192" s="64" t="s">
        <v>251</v>
      </c>
      <c r="F192" s="13">
        <v>1.0</v>
      </c>
      <c r="G192" s="13" t="b">
        <v>0</v>
      </c>
      <c r="H192" s="15"/>
      <c r="I192" s="15"/>
      <c r="J192" s="15"/>
      <c r="K192" s="15"/>
      <c r="L192" s="4"/>
      <c r="M192" s="4"/>
      <c r="N192" s="4"/>
      <c r="O192" s="4"/>
      <c r="P192" s="4"/>
      <c r="Q192" s="4"/>
      <c r="R192" s="4"/>
      <c r="S192" s="4"/>
      <c r="T192" s="4"/>
      <c r="U192" s="4"/>
      <c r="V192" s="4"/>
      <c r="W192" s="4"/>
      <c r="X192" s="4"/>
      <c r="Y192" s="17"/>
      <c r="Z192" s="17"/>
      <c r="AA192" s="17"/>
      <c r="AB192" s="17"/>
      <c r="AC192" s="17">
        <v>1.0</v>
      </c>
      <c r="AD192" s="4">
        <f t="shared" si="18"/>
        <v>3</v>
      </c>
      <c r="AE192" s="4">
        <f t="shared" si="19"/>
        <v>2019</v>
      </c>
    </row>
    <row r="193">
      <c r="A193" s="8">
        <v>43543.0</v>
      </c>
      <c r="B193" s="10" t="s">
        <v>16</v>
      </c>
      <c r="C193" s="12">
        <v>170.0</v>
      </c>
      <c r="D193" s="94" t="s">
        <v>67</v>
      </c>
      <c r="E193" s="64" t="s">
        <v>68</v>
      </c>
      <c r="F193" s="13">
        <v>1.0</v>
      </c>
      <c r="G193" s="13" t="b">
        <v>0</v>
      </c>
      <c r="H193" s="15"/>
      <c r="I193" s="15"/>
      <c r="J193" s="15"/>
      <c r="K193" s="15"/>
      <c r="L193" s="4"/>
      <c r="M193" s="4"/>
      <c r="N193" s="4"/>
      <c r="O193" s="4"/>
      <c r="P193" s="4"/>
      <c r="Q193" s="4"/>
      <c r="R193" s="4"/>
      <c r="S193" s="4"/>
      <c r="T193" s="4"/>
      <c r="U193" s="4"/>
      <c r="V193" s="4"/>
      <c r="W193" s="4"/>
      <c r="X193" s="4"/>
      <c r="Y193" s="17"/>
      <c r="Z193" s="17"/>
      <c r="AA193" s="17"/>
      <c r="AB193" s="17"/>
      <c r="AC193" s="17">
        <v>1.0</v>
      </c>
      <c r="AD193" s="4">
        <f t="shared" si="18"/>
        <v>3</v>
      </c>
      <c r="AE193" s="4">
        <f t="shared" si="19"/>
        <v>2019</v>
      </c>
    </row>
    <row r="194">
      <c r="A194" s="8">
        <v>43544.0</v>
      </c>
      <c r="B194" s="10" t="s">
        <v>13</v>
      </c>
      <c r="C194" s="12">
        <v>150.0</v>
      </c>
      <c r="D194" s="12" t="s">
        <v>191</v>
      </c>
      <c r="E194" s="64" t="s">
        <v>192</v>
      </c>
      <c r="F194" s="13">
        <v>1.0</v>
      </c>
      <c r="G194" s="13" t="b">
        <v>0</v>
      </c>
      <c r="H194" s="15"/>
      <c r="I194" s="15"/>
      <c r="J194" s="15"/>
      <c r="K194" s="15"/>
      <c r="L194" s="4"/>
      <c r="M194" s="4"/>
      <c r="N194" s="4"/>
      <c r="O194" s="4"/>
      <c r="P194" s="4"/>
      <c r="Q194" s="4"/>
      <c r="R194" s="4"/>
      <c r="S194" s="4"/>
      <c r="T194" s="4"/>
      <c r="U194" s="4"/>
      <c r="V194" s="4"/>
      <c r="W194" s="4"/>
      <c r="X194" s="4"/>
      <c r="Y194" s="17"/>
      <c r="Z194" s="17"/>
      <c r="AA194" s="17"/>
      <c r="AB194" s="17"/>
      <c r="AC194" s="17">
        <v>1.0</v>
      </c>
      <c r="AD194" s="4">
        <f t="shared" si="18"/>
        <v>3</v>
      </c>
      <c r="AE194" s="4">
        <f t="shared" si="19"/>
        <v>2019</v>
      </c>
    </row>
    <row r="195">
      <c r="A195" s="8">
        <v>43544.0</v>
      </c>
      <c r="B195" s="10" t="s">
        <v>16</v>
      </c>
      <c r="C195" s="12">
        <v>130.0</v>
      </c>
      <c r="D195" s="12" t="s">
        <v>253</v>
      </c>
      <c r="E195" s="10" t="s">
        <v>254</v>
      </c>
      <c r="F195" s="13">
        <v>1.0</v>
      </c>
      <c r="G195" s="13" t="b">
        <v>0</v>
      </c>
      <c r="H195" s="15"/>
      <c r="I195" s="15"/>
      <c r="J195" s="15"/>
      <c r="K195" s="15"/>
      <c r="L195" s="4"/>
      <c r="M195" s="4"/>
      <c r="N195" s="4"/>
      <c r="O195" s="4"/>
      <c r="P195" s="4"/>
      <c r="Q195" s="4"/>
      <c r="R195" s="4"/>
      <c r="S195" s="4"/>
      <c r="T195" s="4"/>
      <c r="U195" s="4"/>
      <c r="V195" s="4"/>
      <c r="W195" s="4"/>
      <c r="X195" s="4"/>
      <c r="Y195" s="17"/>
      <c r="Z195" s="17"/>
      <c r="AA195" s="17"/>
      <c r="AB195" s="17"/>
      <c r="AC195" s="17">
        <v>1.0</v>
      </c>
      <c r="AD195" s="4">
        <f t="shared" si="18"/>
        <v>3</v>
      </c>
      <c r="AE195" s="4">
        <f t="shared" si="19"/>
        <v>2019</v>
      </c>
    </row>
    <row r="196">
      <c r="A196" s="8">
        <v>43546.0</v>
      </c>
      <c r="B196" s="10" t="s">
        <v>16</v>
      </c>
      <c r="C196" s="12">
        <v>150.0</v>
      </c>
      <c r="D196" s="12" t="s">
        <v>158</v>
      </c>
      <c r="E196" s="64" t="s">
        <v>255</v>
      </c>
      <c r="F196" s="13">
        <v>0.0</v>
      </c>
      <c r="G196" s="13" t="b">
        <v>0</v>
      </c>
      <c r="H196" s="15"/>
      <c r="I196" s="15"/>
      <c r="J196" s="15"/>
      <c r="K196" s="15"/>
      <c r="L196" s="4"/>
      <c r="M196" s="4"/>
      <c r="N196" s="4"/>
      <c r="O196" s="4"/>
      <c r="P196" s="4"/>
      <c r="Q196" s="4"/>
      <c r="R196" s="4"/>
      <c r="S196" s="4"/>
      <c r="T196" s="4"/>
      <c r="U196" s="4"/>
      <c r="V196" s="4"/>
      <c r="W196" s="4"/>
      <c r="X196" s="4"/>
      <c r="Y196" s="17"/>
      <c r="Z196" s="17"/>
      <c r="AA196" s="17"/>
      <c r="AB196" s="17"/>
      <c r="AC196" s="17">
        <v>1.0</v>
      </c>
      <c r="AD196" s="4">
        <f t="shared" si="18"/>
        <v>3</v>
      </c>
      <c r="AE196" s="4">
        <f t="shared" si="19"/>
        <v>2019</v>
      </c>
    </row>
    <row r="197">
      <c r="A197" s="8">
        <v>43546.0</v>
      </c>
      <c r="B197" s="10" t="s">
        <v>16</v>
      </c>
      <c r="C197" s="12">
        <v>150.0</v>
      </c>
      <c r="D197" s="12" t="s">
        <v>158</v>
      </c>
      <c r="E197" s="64" t="s">
        <v>255</v>
      </c>
      <c r="F197" s="13">
        <v>1.0</v>
      </c>
      <c r="G197" s="13" t="b">
        <v>0</v>
      </c>
      <c r="H197" s="15"/>
      <c r="I197" s="15"/>
      <c r="J197" s="15"/>
      <c r="K197" s="15"/>
      <c r="L197" s="4"/>
      <c r="M197" s="4"/>
      <c r="N197" s="4"/>
      <c r="O197" s="4"/>
      <c r="P197" s="4"/>
      <c r="Q197" s="4"/>
      <c r="R197" s="4"/>
      <c r="S197" s="4"/>
      <c r="T197" s="4"/>
      <c r="U197" s="4"/>
      <c r="V197" s="4"/>
      <c r="W197" s="4"/>
      <c r="X197" s="4"/>
      <c r="Y197" s="17"/>
      <c r="Z197" s="17"/>
      <c r="AA197" s="17"/>
      <c r="AB197" s="17"/>
      <c r="AC197" s="17">
        <v>1.0</v>
      </c>
      <c r="AD197" s="4">
        <f t="shared" si="18"/>
        <v>3</v>
      </c>
      <c r="AE197" s="4">
        <f t="shared" si="19"/>
        <v>2019</v>
      </c>
    </row>
    <row r="198">
      <c r="A198" s="8">
        <v>43547.0</v>
      </c>
      <c r="B198" s="10" t="s">
        <v>26</v>
      </c>
      <c r="C198" s="12">
        <v>130.0</v>
      </c>
      <c r="D198" s="12" t="s">
        <v>79</v>
      </c>
      <c r="E198" s="35" t="s">
        <v>102</v>
      </c>
      <c r="F198" s="13">
        <v>1.0</v>
      </c>
      <c r="G198" s="13" t="b">
        <v>1</v>
      </c>
      <c r="H198" s="15"/>
      <c r="I198" s="13">
        <v>5.0</v>
      </c>
      <c r="J198" s="15"/>
      <c r="K198" s="15"/>
      <c r="L198" s="4"/>
      <c r="M198" s="4"/>
      <c r="N198" s="4"/>
      <c r="O198" s="4"/>
      <c r="P198" s="4"/>
      <c r="Q198" s="4"/>
      <c r="R198" s="4"/>
      <c r="S198" s="4"/>
      <c r="T198" s="4"/>
      <c r="U198" s="4"/>
      <c r="V198" s="4"/>
      <c r="W198" s="4"/>
      <c r="X198" s="4"/>
      <c r="Y198" s="17"/>
      <c r="Z198" s="17"/>
      <c r="AA198" s="17"/>
      <c r="AB198" s="17"/>
      <c r="AC198" s="17">
        <v>1.0</v>
      </c>
      <c r="AD198" s="4">
        <f t="shared" si="18"/>
        <v>3</v>
      </c>
      <c r="AE198" s="4">
        <f t="shared" si="19"/>
        <v>2019</v>
      </c>
    </row>
    <row r="199">
      <c r="A199" s="8">
        <v>43548.0</v>
      </c>
      <c r="B199" s="10" t="s">
        <v>16</v>
      </c>
      <c r="C199" s="12">
        <v>150.0</v>
      </c>
      <c r="D199" s="12" t="s">
        <v>256</v>
      </c>
      <c r="E199" s="10" t="s">
        <v>257</v>
      </c>
      <c r="F199" s="13">
        <v>1.0</v>
      </c>
      <c r="G199" s="13" t="b">
        <v>1</v>
      </c>
      <c r="H199" s="15"/>
      <c r="I199" s="13">
        <v>5.0</v>
      </c>
      <c r="J199" s="15"/>
      <c r="K199" s="15"/>
      <c r="L199" s="4"/>
      <c r="M199" s="4"/>
      <c r="N199" s="4"/>
      <c r="O199" s="4"/>
      <c r="P199" s="4"/>
      <c r="Q199" s="4"/>
      <c r="R199" s="4"/>
      <c r="S199" s="4"/>
      <c r="T199" s="4"/>
      <c r="U199" s="4"/>
      <c r="V199" s="4"/>
      <c r="W199" s="4"/>
      <c r="X199" s="4"/>
      <c r="Y199" s="17"/>
      <c r="Z199" s="17"/>
      <c r="AA199" s="17"/>
      <c r="AB199" s="17"/>
      <c r="AC199" s="17">
        <v>1.0</v>
      </c>
      <c r="AD199" s="4">
        <f t="shared" si="18"/>
        <v>3</v>
      </c>
      <c r="AE199" s="4">
        <f t="shared" si="19"/>
        <v>2019</v>
      </c>
    </row>
    <row r="200">
      <c r="A200" s="8">
        <v>43548.0</v>
      </c>
      <c r="B200" s="10" t="s">
        <v>13</v>
      </c>
      <c r="C200" s="12">
        <v>170.0</v>
      </c>
      <c r="D200" s="12" t="s">
        <v>225</v>
      </c>
      <c r="E200" s="10" t="s">
        <v>258</v>
      </c>
      <c r="F200" s="13">
        <v>1.0</v>
      </c>
      <c r="G200" s="13" t="b">
        <v>0</v>
      </c>
      <c r="H200" s="15"/>
      <c r="I200" s="15"/>
      <c r="J200" s="15"/>
      <c r="K200" s="15"/>
      <c r="L200" s="4"/>
      <c r="M200" s="4"/>
      <c r="N200" s="4"/>
      <c r="O200" s="4"/>
      <c r="P200" s="4"/>
      <c r="Q200" s="4"/>
      <c r="R200" s="4"/>
      <c r="S200" s="4"/>
      <c r="T200" s="4"/>
      <c r="U200" s="4"/>
      <c r="V200" s="4"/>
      <c r="W200" s="4"/>
      <c r="X200" s="4"/>
      <c r="Y200" s="17"/>
      <c r="Z200" s="17"/>
      <c r="AA200" s="17"/>
      <c r="AB200" s="17"/>
      <c r="AC200" s="17">
        <v>1.0</v>
      </c>
      <c r="AD200" s="4">
        <f t="shared" si="18"/>
        <v>3</v>
      </c>
      <c r="AE200" s="4">
        <f t="shared" si="19"/>
        <v>2019</v>
      </c>
    </row>
    <row r="201">
      <c r="A201" s="8">
        <v>43549.0</v>
      </c>
      <c r="B201" s="10" t="s">
        <v>13</v>
      </c>
      <c r="C201" s="12">
        <v>150.0</v>
      </c>
      <c r="D201" s="12" t="s">
        <v>228</v>
      </c>
      <c r="E201" s="13" t="s">
        <v>124</v>
      </c>
      <c r="F201" s="13">
        <v>1.0</v>
      </c>
      <c r="G201" s="13" t="b">
        <v>0</v>
      </c>
      <c r="H201" s="15"/>
      <c r="I201" s="15"/>
      <c r="J201" s="15"/>
      <c r="K201" s="15"/>
      <c r="L201" s="4"/>
      <c r="M201" s="4"/>
      <c r="N201" s="4"/>
      <c r="O201" s="4"/>
      <c r="P201" s="4"/>
      <c r="Q201" s="4"/>
      <c r="R201" s="4"/>
      <c r="S201" s="4"/>
      <c r="T201" s="4"/>
      <c r="U201" s="4"/>
      <c r="V201" s="4"/>
      <c r="W201" s="4"/>
      <c r="X201" s="4"/>
      <c r="Y201" s="17"/>
      <c r="Z201" s="17"/>
      <c r="AA201" s="17"/>
      <c r="AB201" s="17"/>
      <c r="AC201" s="17">
        <v>1.0</v>
      </c>
      <c r="AD201" s="4">
        <f t="shared" si="18"/>
        <v>3</v>
      </c>
      <c r="AE201" s="4">
        <f t="shared" si="19"/>
        <v>2019</v>
      </c>
    </row>
    <row r="202">
      <c r="A202" s="8">
        <v>43552.0</v>
      </c>
      <c r="B202" s="10" t="s">
        <v>16</v>
      </c>
      <c r="C202" s="12">
        <v>80.0</v>
      </c>
      <c r="D202" s="12" t="s">
        <v>14</v>
      </c>
      <c r="E202" s="13" t="s">
        <v>15</v>
      </c>
      <c r="F202" s="13">
        <v>1.0</v>
      </c>
      <c r="G202" s="13" t="b">
        <v>1</v>
      </c>
      <c r="H202" s="15"/>
      <c r="I202" s="13">
        <v>4.0</v>
      </c>
      <c r="J202" s="13">
        <v>3.0</v>
      </c>
      <c r="K202" s="13" t="s">
        <v>259</v>
      </c>
      <c r="L202" s="4"/>
      <c r="M202" s="4"/>
      <c r="N202" s="4"/>
      <c r="O202" s="4"/>
      <c r="P202" s="4"/>
      <c r="Q202" s="4"/>
      <c r="R202" s="4"/>
      <c r="S202" s="4"/>
      <c r="T202" s="4"/>
      <c r="U202" s="4"/>
      <c r="V202" s="4"/>
      <c r="W202" s="4"/>
      <c r="X202" s="4"/>
      <c r="Y202" s="17"/>
      <c r="Z202" s="17"/>
      <c r="AA202" s="17"/>
      <c r="AB202" s="17"/>
      <c r="AC202" s="17">
        <v>1.0</v>
      </c>
      <c r="AD202" s="4">
        <f t="shared" si="18"/>
        <v>3</v>
      </c>
      <c r="AE202" s="4">
        <f t="shared" si="19"/>
        <v>2019</v>
      </c>
    </row>
    <row r="203">
      <c r="A203" s="8">
        <v>43553.0</v>
      </c>
      <c r="B203" s="10" t="s">
        <v>13</v>
      </c>
      <c r="C203" s="12">
        <v>150.0</v>
      </c>
      <c r="D203" s="12" t="s">
        <v>219</v>
      </c>
      <c r="E203" s="64" t="s">
        <v>198</v>
      </c>
      <c r="F203" s="13">
        <v>1.0</v>
      </c>
      <c r="G203" s="13" t="b">
        <v>1</v>
      </c>
      <c r="H203" s="15"/>
      <c r="I203" s="13">
        <v>4.5</v>
      </c>
      <c r="J203" s="15"/>
      <c r="K203" s="15"/>
      <c r="L203" s="4"/>
      <c r="M203" s="4"/>
      <c r="N203" s="4"/>
      <c r="O203" s="4"/>
      <c r="P203" s="4"/>
      <c r="Q203" s="4"/>
      <c r="R203" s="4"/>
      <c r="S203" s="4"/>
      <c r="T203" s="4"/>
      <c r="U203" s="4"/>
      <c r="V203" s="4"/>
      <c r="W203" s="4"/>
      <c r="X203" s="4"/>
      <c r="Y203" s="17"/>
      <c r="Z203" s="17"/>
      <c r="AA203" s="17"/>
      <c r="AB203" s="17"/>
      <c r="AC203" s="17">
        <v>1.0</v>
      </c>
      <c r="AD203" s="4">
        <f t="shared" si="18"/>
        <v>3</v>
      </c>
      <c r="AE203" s="4">
        <f t="shared" si="19"/>
        <v>2019</v>
      </c>
    </row>
    <row r="204">
      <c r="A204" s="8">
        <v>43553.0</v>
      </c>
      <c r="B204" s="10" t="s">
        <v>16</v>
      </c>
      <c r="C204" s="12">
        <v>120.0</v>
      </c>
      <c r="D204" s="12" t="s">
        <v>175</v>
      </c>
      <c r="E204" s="35" t="s">
        <v>260</v>
      </c>
      <c r="F204" s="13">
        <v>1.0</v>
      </c>
      <c r="G204" s="13" t="b">
        <v>0</v>
      </c>
      <c r="H204" s="15"/>
      <c r="I204" s="15"/>
      <c r="J204" s="15"/>
      <c r="K204" s="15"/>
      <c r="L204" s="4"/>
      <c r="M204" s="4"/>
      <c r="N204" s="4"/>
      <c r="O204" s="4"/>
      <c r="P204" s="4"/>
      <c r="Q204" s="4"/>
      <c r="R204" s="4"/>
      <c r="S204" s="4"/>
      <c r="T204" s="4"/>
      <c r="U204" s="4"/>
      <c r="V204" s="4"/>
      <c r="W204" s="4"/>
      <c r="X204" s="4"/>
      <c r="Y204" s="17"/>
      <c r="Z204" s="17"/>
      <c r="AA204" s="17"/>
      <c r="AB204" s="17"/>
      <c r="AC204" s="17">
        <v>1.0</v>
      </c>
      <c r="AD204" s="4">
        <f t="shared" si="18"/>
        <v>3</v>
      </c>
      <c r="AE204" s="4">
        <f t="shared" si="19"/>
        <v>2019</v>
      </c>
    </row>
    <row r="205">
      <c r="A205" s="8">
        <v>43554.0</v>
      </c>
      <c r="B205" s="10" t="s">
        <v>26</v>
      </c>
      <c r="C205" s="12">
        <v>130.0</v>
      </c>
      <c r="D205" s="12" t="s">
        <v>79</v>
      </c>
      <c r="E205" s="35" t="s">
        <v>102</v>
      </c>
      <c r="F205" s="13">
        <v>1.0</v>
      </c>
      <c r="G205" s="13" t="b">
        <v>1</v>
      </c>
      <c r="H205" s="15"/>
      <c r="I205" s="13">
        <v>5.0</v>
      </c>
      <c r="J205" s="15"/>
      <c r="K205" s="15"/>
      <c r="L205" s="4"/>
      <c r="M205" s="4"/>
      <c r="N205" s="4"/>
      <c r="O205" s="4"/>
      <c r="P205" s="4"/>
      <c r="Q205" s="4"/>
      <c r="R205" s="4"/>
      <c r="S205" s="4"/>
      <c r="T205" s="4"/>
      <c r="U205" s="4"/>
      <c r="V205" s="4"/>
      <c r="W205" s="4"/>
      <c r="X205" s="4"/>
      <c r="Y205" s="17"/>
      <c r="Z205" s="17"/>
      <c r="AA205" s="17"/>
      <c r="AB205" s="17"/>
      <c r="AC205" s="17">
        <v>1.0</v>
      </c>
      <c r="AD205" s="4">
        <f t="shared" si="18"/>
        <v>3</v>
      </c>
      <c r="AE205" s="4">
        <f t="shared" si="19"/>
        <v>2019</v>
      </c>
    </row>
    <row r="206">
      <c r="A206" s="8">
        <v>43554.0</v>
      </c>
      <c r="B206" s="10" t="s">
        <v>13</v>
      </c>
      <c r="C206" s="12">
        <v>130.0</v>
      </c>
      <c r="D206" s="12" t="s">
        <v>218</v>
      </c>
      <c r="E206" s="64" t="s">
        <v>241</v>
      </c>
      <c r="F206" s="13">
        <v>1.0</v>
      </c>
      <c r="G206" s="13" t="b">
        <v>0</v>
      </c>
      <c r="H206" s="15"/>
      <c r="I206" s="15"/>
      <c r="J206" s="15"/>
      <c r="K206" s="15"/>
      <c r="L206" s="4"/>
      <c r="M206" s="4"/>
      <c r="N206" s="4"/>
      <c r="O206" s="4"/>
      <c r="P206" s="4"/>
      <c r="Q206" s="4"/>
      <c r="R206" s="4"/>
      <c r="S206" s="4"/>
      <c r="T206" s="4"/>
      <c r="U206" s="4"/>
      <c r="V206" s="4"/>
      <c r="W206" s="4"/>
      <c r="X206" s="4"/>
      <c r="Y206" s="17"/>
      <c r="Z206" s="17"/>
      <c r="AA206" s="17"/>
      <c r="AB206" s="17"/>
      <c r="AC206" s="17">
        <v>1.0</v>
      </c>
      <c r="AD206" s="4">
        <f t="shared" si="18"/>
        <v>3</v>
      </c>
      <c r="AE206" s="4">
        <f t="shared" si="19"/>
        <v>2019</v>
      </c>
    </row>
    <row r="207">
      <c r="A207" s="8">
        <v>43556.0</v>
      </c>
      <c r="B207" s="10" t="s">
        <v>13</v>
      </c>
      <c r="C207" s="12">
        <v>100.0</v>
      </c>
      <c r="D207" s="12" t="s">
        <v>261</v>
      </c>
      <c r="E207" s="35" t="s">
        <v>262</v>
      </c>
      <c r="F207" s="13">
        <v>1.0</v>
      </c>
      <c r="G207" s="13" t="b">
        <v>0</v>
      </c>
      <c r="H207" s="15"/>
      <c r="I207" s="15"/>
      <c r="J207" s="15"/>
      <c r="K207" s="15"/>
      <c r="L207" s="4"/>
      <c r="M207" s="4"/>
      <c r="N207" s="4"/>
      <c r="O207" s="4"/>
      <c r="P207" s="4"/>
      <c r="Q207" s="4"/>
      <c r="R207" s="4"/>
      <c r="S207" s="4"/>
      <c r="T207" s="4"/>
      <c r="U207" s="4"/>
      <c r="V207" s="4"/>
      <c r="W207" s="4"/>
      <c r="X207" s="4"/>
      <c r="Y207" s="17"/>
      <c r="Z207" s="17"/>
      <c r="AA207" s="17"/>
      <c r="AB207" s="17"/>
      <c r="AC207" s="17">
        <v>1.0</v>
      </c>
      <c r="AD207" s="4">
        <f t="shared" si="18"/>
        <v>4</v>
      </c>
      <c r="AE207" s="4">
        <f t="shared" si="19"/>
        <v>2019</v>
      </c>
    </row>
    <row r="208">
      <c r="A208" s="8">
        <v>43557.0</v>
      </c>
      <c r="B208" s="10" t="s">
        <v>26</v>
      </c>
      <c r="C208" s="12">
        <v>80.0</v>
      </c>
      <c r="D208" s="12" t="s">
        <v>263</v>
      </c>
      <c r="E208" s="35" t="s">
        <v>264</v>
      </c>
      <c r="F208" s="13">
        <v>1.0</v>
      </c>
      <c r="G208" s="13" t="b">
        <v>0</v>
      </c>
      <c r="H208" s="15"/>
      <c r="I208" s="15"/>
      <c r="J208" s="15"/>
      <c r="K208" s="15"/>
      <c r="L208" s="4"/>
      <c r="M208" s="4"/>
      <c r="N208" s="4"/>
      <c r="O208" s="4"/>
      <c r="P208" s="4"/>
      <c r="Q208" s="4"/>
      <c r="R208" s="4"/>
      <c r="S208" s="4"/>
      <c r="T208" s="4"/>
      <c r="U208" s="4"/>
      <c r="V208" s="4"/>
      <c r="W208" s="4"/>
      <c r="X208" s="4"/>
      <c r="Y208" s="17"/>
      <c r="Z208" s="17"/>
      <c r="AA208" s="17"/>
      <c r="AB208" s="17"/>
      <c r="AC208" s="17">
        <v>1.0</v>
      </c>
      <c r="AD208" s="4">
        <f t="shared" si="18"/>
        <v>4</v>
      </c>
      <c r="AE208" s="4">
        <f t="shared" si="19"/>
        <v>2019</v>
      </c>
    </row>
    <row r="209">
      <c r="A209" s="8">
        <v>43557.0</v>
      </c>
      <c r="B209" s="10" t="s">
        <v>16</v>
      </c>
      <c r="C209" s="12">
        <v>150.0</v>
      </c>
      <c r="D209" s="12" t="s">
        <v>228</v>
      </c>
      <c r="E209" s="64" t="s">
        <v>124</v>
      </c>
      <c r="F209" s="13">
        <v>1.0</v>
      </c>
      <c r="G209" s="13" t="b">
        <v>0</v>
      </c>
      <c r="H209" s="15"/>
      <c r="I209" s="15"/>
      <c r="J209" s="15"/>
      <c r="K209" s="15"/>
      <c r="L209" s="4"/>
      <c r="M209" s="4"/>
      <c r="N209" s="4"/>
      <c r="O209" s="4"/>
      <c r="P209" s="4"/>
      <c r="Q209" s="4"/>
      <c r="R209" s="4"/>
      <c r="S209" s="4"/>
      <c r="T209" s="4"/>
      <c r="U209" s="4"/>
      <c r="V209" s="4"/>
      <c r="W209" s="4"/>
      <c r="X209" s="4"/>
      <c r="Y209" s="17"/>
      <c r="Z209" s="17"/>
      <c r="AA209" s="17"/>
      <c r="AB209" s="17"/>
      <c r="AC209" s="17">
        <v>1.0</v>
      </c>
      <c r="AD209" s="4">
        <f t="shared" si="18"/>
        <v>4</v>
      </c>
      <c r="AE209" s="4">
        <f t="shared" si="19"/>
        <v>2019</v>
      </c>
    </row>
    <row r="210">
      <c r="A210" s="8">
        <v>43558.0</v>
      </c>
      <c r="B210" s="10" t="s">
        <v>16</v>
      </c>
      <c r="C210" s="12">
        <v>80.0</v>
      </c>
      <c r="D210" s="12" t="s">
        <v>202</v>
      </c>
      <c r="E210" s="10" t="s">
        <v>265</v>
      </c>
      <c r="F210" s="13">
        <v>1.0</v>
      </c>
      <c r="G210" s="13" t="b">
        <v>0</v>
      </c>
      <c r="H210" s="15"/>
      <c r="I210" s="15"/>
      <c r="J210" s="15"/>
      <c r="K210" s="15"/>
      <c r="L210" s="4"/>
      <c r="M210" s="4"/>
      <c r="N210" s="4"/>
      <c r="O210" s="4"/>
      <c r="P210" s="4"/>
      <c r="Q210" s="4"/>
      <c r="R210" s="4"/>
      <c r="S210" s="4"/>
      <c r="T210" s="4"/>
      <c r="U210" s="4"/>
      <c r="V210" s="4"/>
      <c r="W210" s="4"/>
      <c r="X210" s="4"/>
      <c r="Y210" s="17"/>
      <c r="Z210" s="17"/>
      <c r="AA210" s="17"/>
      <c r="AB210" s="17"/>
      <c r="AC210" s="17">
        <v>1.0</v>
      </c>
      <c r="AD210" s="4">
        <f t="shared" si="18"/>
        <v>4</v>
      </c>
      <c r="AE210" s="4">
        <f t="shared" si="19"/>
        <v>2019</v>
      </c>
    </row>
    <row r="211">
      <c r="A211" s="86">
        <v>43560.0</v>
      </c>
      <c r="B211" s="90" t="s">
        <v>13</v>
      </c>
      <c r="C211" s="78">
        <v>80.0</v>
      </c>
      <c r="D211" s="78" t="s">
        <v>266</v>
      </c>
      <c r="E211" s="90" t="s">
        <v>267</v>
      </c>
      <c r="F211" s="79">
        <v>1.0</v>
      </c>
      <c r="G211" s="13" t="b">
        <v>0</v>
      </c>
      <c r="H211" s="15"/>
      <c r="I211" s="15"/>
      <c r="J211" s="15"/>
      <c r="K211" s="15"/>
      <c r="L211" s="4"/>
      <c r="M211" s="4"/>
      <c r="N211" s="4"/>
      <c r="O211" s="4"/>
      <c r="P211" s="4"/>
      <c r="Q211" s="4"/>
      <c r="R211" s="4"/>
      <c r="S211" s="4"/>
      <c r="T211" s="4"/>
      <c r="U211" s="4"/>
      <c r="V211" s="4"/>
      <c r="W211" s="4"/>
      <c r="X211" s="4"/>
      <c r="Y211" s="17"/>
      <c r="Z211" s="17"/>
      <c r="AA211" s="17"/>
      <c r="AB211" s="17"/>
      <c r="AC211" s="17">
        <v>1.0</v>
      </c>
      <c r="AD211" s="4">
        <f t="shared" si="18"/>
        <v>4</v>
      </c>
      <c r="AE211" s="4">
        <f t="shared" si="19"/>
        <v>2019</v>
      </c>
    </row>
    <row r="212">
      <c r="A212" s="8">
        <v>43561.0</v>
      </c>
      <c r="B212" s="10" t="s">
        <v>16</v>
      </c>
      <c r="C212" s="12">
        <v>150.0</v>
      </c>
      <c r="D212" s="12" t="s">
        <v>158</v>
      </c>
      <c r="E212" s="10" t="s">
        <v>269</v>
      </c>
      <c r="F212" s="13">
        <v>1.0</v>
      </c>
      <c r="G212" s="13" t="b">
        <v>0</v>
      </c>
      <c r="H212" s="15"/>
      <c r="I212" s="15"/>
      <c r="J212" s="15"/>
      <c r="K212" s="15"/>
      <c r="L212" s="4"/>
      <c r="M212" s="4"/>
      <c r="N212" s="4"/>
      <c r="O212" s="4"/>
      <c r="P212" s="4"/>
      <c r="Q212" s="4"/>
      <c r="R212" s="4"/>
      <c r="S212" s="4"/>
      <c r="T212" s="4"/>
      <c r="U212" s="4"/>
      <c r="V212" s="4"/>
      <c r="W212" s="4"/>
      <c r="X212" s="4"/>
      <c r="Y212" s="17"/>
      <c r="Z212" s="17"/>
      <c r="AA212" s="17"/>
      <c r="AB212" s="17"/>
      <c r="AC212" s="17">
        <v>1.0</v>
      </c>
      <c r="AD212" s="4">
        <f t="shared" si="18"/>
        <v>4</v>
      </c>
      <c r="AE212" s="4">
        <f t="shared" si="19"/>
        <v>2019</v>
      </c>
    </row>
    <row r="213">
      <c r="A213" s="8">
        <v>43561.0</v>
      </c>
      <c r="B213" s="10" t="s">
        <v>26</v>
      </c>
      <c r="C213" s="12">
        <v>130.0</v>
      </c>
      <c r="D213" s="12" t="s">
        <v>79</v>
      </c>
      <c r="E213" s="35" t="s">
        <v>102</v>
      </c>
      <c r="F213" s="13">
        <v>1.0</v>
      </c>
      <c r="G213" s="13" t="b">
        <v>1</v>
      </c>
      <c r="H213" s="15"/>
      <c r="I213" s="13">
        <v>5.0</v>
      </c>
      <c r="J213" s="15"/>
      <c r="K213" s="15"/>
      <c r="L213" s="4"/>
      <c r="M213" s="4"/>
      <c r="N213" s="4"/>
      <c r="O213" s="4"/>
      <c r="P213" s="4"/>
      <c r="Q213" s="4"/>
      <c r="R213" s="4"/>
      <c r="S213" s="4"/>
      <c r="T213" s="4"/>
      <c r="U213" s="4"/>
      <c r="V213" s="4"/>
      <c r="W213" s="4"/>
      <c r="X213" s="4"/>
      <c r="Y213" s="17"/>
      <c r="Z213" s="17"/>
      <c r="AA213" s="17"/>
      <c r="AB213" s="17"/>
      <c r="AC213" s="17">
        <v>1.0</v>
      </c>
      <c r="AD213" s="4">
        <f t="shared" si="18"/>
        <v>4</v>
      </c>
      <c r="AE213" s="4">
        <f t="shared" si="19"/>
        <v>2019</v>
      </c>
    </row>
    <row r="214">
      <c r="A214" s="8">
        <v>43563.0</v>
      </c>
      <c r="B214" s="10" t="s">
        <v>16</v>
      </c>
      <c r="C214" s="12">
        <v>150.0</v>
      </c>
      <c r="D214" s="12" t="s">
        <v>219</v>
      </c>
      <c r="E214" s="35" t="s">
        <v>198</v>
      </c>
      <c r="F214" s="13">
        <v>1.0</v>
      </c>
      <c r="G214" s="13" t="b">
        <v>0</v>
      </c>
      <c r="H214" s="15"/>
      <c r="I214" s="15"/>
      <c r="J214" s="15"/>
      <c r="K214" s="15"/>
      <c r="L214" s="4"/>
      <c r="M214" s="4"/>
      <c r="N214" s="4"/>
      <c r="O214" s="4"/>
      <c r="P214" s="4"/>
      <c r="Q214" s="4"/>
      <c r="R214" s="4"/>
      <c r="S214" s="4"/>
      <c r="T214" s="4"/>
      <c r="U214" s="4"/>
      <c r="V214" s="4"/>
      <c r="W214" s="4"/>
      <c r="X214" s="4"/>
      <c r="Y214" s="17"/>
      <c r="Z214" s="17"/>
      <c r="AA214" s="17"/>
      <c r="AB214" s="17"/>
      <c r="AC214" s="17">
        <v>1.0</v>
      </c>
      <c r="AD214" s="4">
        <f t="shared" si="18"/>
        <v>4</v>
      </c>
      <c r="AE214" s="4">
        <f t="shared" si="19"/>
        <v>2019</v>
      </c>
    </row>
    <row r="215">
      <c r="A215" s="88">
        <v>43563.0</v>
      </c>
      <c r="B215" s="10" t="s">
        <v>13</v>
      </c>
      <c r="C215" s="12">
        <v>100.0</v>
      </c>
      <c r="D215" s="12" t="s">
        <v>151</v>
      </c>
      <c r="E215" s="64" t="s">
        <v>270</v>
      </c>
      <c r="F215" s="13">
        <v>1.0</v>
      </c>
      <c r="G215" s="13" t="b">
        <v>1</v>
      </c>
      <c r="H215" s="15"/>
      <c r="I215" s="15"/>
      <c r="J215" s="15"/>
      <c r="K215" s="15"/>
      <c r="L215" s="4"/>
      <c r="M215" s="4"/>
      <c r="N215" s="4"/>
      <c r="O215" s="4"/>
      <c r="P215" s="4"/>
      <c r="Q215" s="4"/>
      <c r="R215" s="4"/>
      <c r="S215" s="4"/>
      <c r="T215" s="4"/>
      <c r="U215" s="4"/>
      <c r="V215" s="4"/>
      <c r="W215" s="4"/>
      <c r="X215" s="4"/>
      <c r="Y215" s="17"/>
      <c r="Z215" s="17"/>
      <c r="AA215" s="17"/>
      <c r="AB215" s="17"/>
      <c r="AC215" s="17">
        <v>1.0</v>
      </c>
      <c r="AD215" s="4">
        <f t="shared" si="18"/>
        <v>4</v>
      </c>
      <c r="AE215" s="4">
        <f t="shared" si="19"/>
        <v>2019</v>
      </c>
    </row>
    <row r="216">
      <c r="A216" s="8">
        <v>43564.0</v>
      </c>
      <c r="B216" s="10" t="s">
        <v>16</v>
      </c>
      <c r="C216" s="12">
        <v>80.0</v>
      </c>
      <c r="D216" s="12" t="s">
        <v>271</v>
      </c>
      <c r="E216" s="35" t="s">
        <v>272</v>
      </c>
      <c r="F216" s="13">
        <v>1.0</v>
      </c>
      <c r="G216" s="13" t="b">
        <v>0</v>
      </c>
      <c r="H216" s="15"/>
      <c r="I216" s="15"/>
      <c r="J216" s="15"/>
      <c r="K216" s="15"/>
      <c r="L216" s="4"/>
      <c r="M216" s="4"/>
      <c r="N216" s="4"/>
      <c r="O216" s="4"/>
      <c r="P216" s="4"/>
      <c r="Q216" s="4"/>
      <c r="R216" s="4"/>
      <c r="S216" s="4"/>
      <c r="T216" s="4"/>
      <c r="U216" s="4"/>
      <c r="V216" s="4"/>
      <c r="W216" s="4"/>
      <c r="X216" s="4"/>
      <c r="Y216" s="17"/>
      <c r="Z216" s="17"/>
      <c r="AA216" s="17"/>
      <c r="AB216" s="17"/>
      <c r="AC216" s="17">
        <v>1.0</v>
      </c>
      <c r="AD216" s="4">
        <f t="shared" si="18"/>
        <v>4</v>
      </c>
      <c r="AE216" s="4">
        <f t="shared" si="19"/>
        <v>2019</v>
      </c>
    </row>
    <row r="217">
      <c r="A217" s="8">
        <v>43564.0</v>
      </c>
      <c r="B217" s="10" t="s">
        <v>26</v>
      </c>
      <c r="C217" s="12">
        <v>80.0</v>
      </c>
      <c r="D217" s="12" t="s">
        <v>14</v>
      </c>
      <c r="E217" s="13" t="s">
        <v>15</v>
      </c>
      <c r="F217" s="13">
        <v>1.0</v>
      </c>
      <c r="G217" s="13" t="b">
        <v>1</v>
      </c>
      <c r="H217" s="15"/>
      <c r="I217" s="15"/>
      <c r="J217" s="15"/>
      <c r="K217" s="15"/>
      <c r="L217" s="4"/>
      <c r="M217" s="4"/>
      <c r="N217" s="4"/>
      <c r="O217" s="4"/>
      <c r="P217" s="4"/>
      <c r="Q217" s="4"/>
      <c r="R217" s="4"/>
      <c r="S217" s="4"/>
      <c r="T217" s="4"/>
      <c r="U217" s="4"/>
      <c r="V217" s="4"/>
      <c r="W217" s="4"/>
      <c r="X217" s="4"/>
      <c r="Y217" s="17"/>
      <c r="Z217" s="17"/>
      <c r="AA217" s="17"/>
      <c r="AB217" s="17"/>
      <c r="AC217" s="17">
        <v>1.0</v>
      </c>
      <c r="AD217" s="4">
        <f t="shared" si="18"/>
        <v>4</v>
      </c>
      <c r="AE217" s="4">
        <f t="shared" si="19"/>
        <v>2019</v>
      </c>
    </row>
    <row r="218">
      <c r="A218" s="88">
        <v>43564.0</v>
      </c>
      <c r="B218" s="10" t="s">
        <v>13</v>
      </c>
      <c r="C218" s="84">
        <v>170.0</v>
      </c>
      <c r="D218" s="96" t="s">
        <v>67</v>
      </c>
      <c r="E218" s="89" t="s">
        <v>68</v>
      </c>
      <c r="F218" s="15">
        <v>1.0</v>
      </c>
      <c r="G218" s="13" t="b">
        <v>0</v>
      </c>
      <c r="H218" s="15"/>
      <c r="I218" s="15"/>
      <c r="J218" s="15"/>
      <c r="K218" s="15"/>
      <c r="L218" s="4"/>
      <c r="M218" s="4"/>
      <c r="N218" s="4"/>
      <c r="O218" s="4"/>
      <c r="P218" s="4"/>
      <c r="Q218" s="4"/>
      <c r="R218" s="4"/>
      <c r="S218" s="4"/>
      <c r="T218" s="4"/>
      <c r="U218" s="4"/>
      <c r="V218" s="4"/>
      <c r="W218" s="4"/>
      <c r="X218" s="4"/>
      <c r="Y218" s="17"/>
      <c r="Z218" s="17"/>
      <c r="AA218" s="17"/>
      <c r="AB218" s="17"/>
      <c r="AC218" s="17">
        <v>1.0</v>
      </c>
      <c r="AD218" s="4">
        <f t="shared" si="18"/>
        <v>4</v>
      </c>
      <c r="AE218" s="4">
        <f t="shared" si="19"/>
        <v>2019</v>
      </c>
    </row>
    <row r="219">
      <c r="A219" s="97">
        <v>43565.0</v>
      </c>
      <c r="B219" s="98" t="s">
        <v>16</v>
      </c>
      <c r="C219" s="81">
        <v>150.0</v>
      </c>
      <c r="D219" s="81" t="s">
        <v>228</v>
      </c>
      <c r="E219" s="82" t="s">
        <v>124</v>
      </c>
      <c r="F219" s="13">
        <v>1.0</v>
      </c>
      <c r="G219" s="13" t="b">
        <v>0</v>
      </c>
      <c r="H219" s="15"/>
      <c r="I219" s="15"/>
      <c r="J219" s="15"/>
      <c r="K219" s="15"/>
      <c r="L219" s="4"/>
      <c r="M219" s="4"/>
      <c r="N219" s="4"/>
      <c r="O219" s="4"/>
      <c r="P219" s="4"/>
      <c r="Q219" s="4"/>
      <c r="R219" s="4"/>
      <c r="S219" s="4"/>
      <c r="T219" s="4"/>
      <c r="U219" s="4"/>
      <c r="V219" s="4"/>
      <c r="W219" s="4"/>
      <c r="X219" s="4"/>
      <c r="Y219" s="17"/>
      <c r="Z219" s="17"/>
      <c r="AA219" s="17"/>
      <c r="AB219" s="17"/>
      <c r="AC219" s="17">
        <v>1.0</v>
      </c>
      <c r="AD219" s="4">
        <f t="shared" si="18"/>
        <v>4</v>
      </c>
      <c r="AE219" s="4">
        <f t="shared" si="19"/>
        <v>2019</v>
      </c>
    </row>
    <row r="220">
      <c r="A220" s="8">
        <v>43566.0</v>
      </c>
      <c r="B220" s="10" t="s">
        <v>13</v>
      </c>
      <c r="C220" s="12">
        <v>80.0</v>
      </c>
      <c r="D220" s="12" t="s">
        <v>155</v>
      </c>
      <c r="E220" s="35" t="s">
        <v>273</v>
      </c>
      <c r="F220" s="13">
        <v>1.0</v>
      </c>
      <c r="G220" s="13" t="b">
        <v>0</v>
      </c>
      <c r="H220" s="15"/>
      <c r="I220" s="15"/>
      <c r="J220" s="15"/>
      <c r="K220" s="15"/>
      <c r="L220" s="4"/>
      <c r="M220" s="4"/>
      <c r="N220" s="4"/>
      <c r="O220" s="4"/>
      <c r="P220" s="4"/>
      <c r="Q220" s="4"/>
      <c r="R220" s="4"/>
      <c r="S220" s="4"/>
      <c r="T220" s="4"/>
      <c r="U220" s="4"/>
      <c r="V220" s="4"/>
      <c r="W220" s="4"/>
      <c r="X220" s="4"/>
      <c r="Y220" s="17"/>
      <c r="Z220" s="17"/>
      <c r="AA220" s="17"/>
      <c r="AB220" s="17"/>
      <c r="AC220" s="17">
        <v>1.0</v>
      </c>
      <c r="AD220" s="4">
        <f t="shared" si="18"/>
        <v>4</v>
      </c>
      <c r="AE220" s="4">
        <f t="shared" si="19"/>
        <v>2019</v>
      </c>
    </row>
    <row r="221">
      <c r="A221" s="86">
        <v>43567.0</v>
      </c>
      <c r="B221" s="90" t="s">
        <v>13</v>
      </c>
      <c r="C221" s="78">
        <v>170.0</v>
      </c>
      <c r="D221" s="78" t="s">
        <v>225</v>
      </c>
      <c r="E221" s="90" t="s">
        <v>226</v>
      </c>
      <c r="F221" s="13">
        <v>1.0</v>
      </c>
      <c r="G221" s="13" t="b">
        <v>0</v>
      </c>
      <c r="H221" s="15"/>
      <c r="I221" s="15"/>
      <c r="J221" s="15"/>
      <c r="K221" s="15"/>
      <c r="L221" s="4"/>
      <c r="M221" s="4"/>
      <c r="N221" s="4"/>
      <c r="O221" s="4"/>
      <c r="P221" s="4"/>
      <c r="Q221" s="4"/>
      <c r="R221" s="4"/>
      <c r="S221" s="4"/>
      <c r="T221" s="4"/>
      <c r="U221" s="4"/>
      <c r="V221" s="4"/>
      <c r="W221" s="4"/>
      <c r="X221" s="4"/>
      <c r="Y221" s="17"/>
      <c r="Z221" s="17"/>
      <c r="AA221" s="17"/>
      <c r="AB221" s="17"/>
      <c r="AC221" s="17">
        <v>1.0</v>
      </c>
      <c r="AD221" s="4">
        <f t="shared" si="18"/>
        <v>4</v>
      </c>
      <c r="AE221" s="4">
        <f t="shared" si="19"/>
        <v>2019</v>
      </c>
    </row>
    <row r="222">
      <c r="A222" s="8">
        <v>43567.0</v>
      </c>
      <c r="B222" s="10" t="s">
        <v>16</v>
      </c>
      <c r="C222" s="12">
        <v>120.0</v>
      </c>
      <c r="D222" s="12" t="s">
        <v>175</v>
      </c>
      <c r="E222" s="10" t="s">
        <v>252</v>
      </c>
      <c r="F222" s="13">
        <v>1.0</v>
      </c>
      <c r="G222" s="13" t="b">
        <v>0</v>
      </c>
      <c r="H222" s="15"/>
      <c r="I222" s="15"/>
      <c r="J222" s="15"/>
      <c r="K222" s="15"/>
      <c r="L222" s="4"/>
      <c r="M222" s="4"/>
      <c r="N222" s="4"/>
      <c r="O222" s="4"/>
      <c r="P222" s="4"/>
      <c r="Q222" s="4"/>
      <c r="R222" s="4"/>
      <c r="S222" s="4"/>
      <c r="T222" s="4"/>
      <c r="U222" s="4"/>
      <c r="V222" s="4"/>
      <c r="W222" s="4"/>
      <c r="X222" s="4"/>
      <c r="Y222" s="4"/>
      <c r="Z222" s="4"/>
      <c r="AA222" s="4"/>
      <c r="AB222" s="4"/>
      <c r="AC222" s="17">
        <v>1.0</v>
      </c>
      <c r="AD222" s="4">
        <f t="shared" si="18"/>
        <v>4</v>
      </c>
      <c r="AE222" s="4">
        <f t="shared" si="19"/>
        <v>2019</v>
      </c>
    </row>
    <row r="223">
      <c r="A223" s="8">
        <v>43568.0</v>
      </c>
      <c r="B223" s="10" t="s">
        <v>26</v>
      </c>
      <c r="C223" s="12">
        <v>130.0</v>
      </c>
      <c r="D223" s="12" t="s">
        <v>79</v>
      </c>
      <c r="E223" s="35" t="s">
        <v>102</v>
      </c>
      <c r="F223" s="13">
        <v>1.0</v>
      </c>
      <c r="G223" s="13" t="b">
        <v>1</v>
      </c>
      <c r="H223" s="15"/>
      <c r="I223" s="13">
        <v>5.0</v>
      </c>
      <c r="J223" s="15"/>
      <c r="K223" s="15"/>
      <c r="L223" s="4"/>
      <c r="M223" s="4"/>
      <c r="N223" s="4"/>
      <c r="O223" s="4"/>
      <c r="P223" s="4"/>
      <c r="Q223" s="4"/>
      <c r="R223" s="4"/>
      <c r="S223" s="4"/>
      <c r="T223" s="4"/>
      <c r="U223" s="4"/>
      <c r="V223" s="4"/>
      <c r="W223" s="4"/>
      <c r="X223" s="4"/>
      <c r="Y223" s="17"/>
      <c r="Z223" s="17"/>
      <c r="AA223" s="17"/>
      <c r="AB223" s="17"/>
      <c r="AC223" s="17">
        <v>1.0</v>
      </c>
      <c r="AD223" s="4">
        <f t="shared" si="18"/>
        <v>4</v>
      </c>
      <c r="AE223" s="4">
        <f t="shared" si="19"/>
        <v>2019</v>
      </c>
    </row>
    <row r="224">
      <c r="A224" s="8">
        <v>43570.0</v>
      </c>
      <c r="B224" s="10" t="s">
        <v>13</v>
      </c>
      <c r="C224" s="12">
        <v>100.0</v>
      </c>
      <c r="D224" s="12" t="s">
        <v>244</v>
      </c>
      <c r="E224" s="10" t="s">
        <v>262</v>
      </c>
      <c r="F224" s="13">
        <v>1.0</v>
      </c>
      <c r="G224" s="13" t="b">
        <v>0</v>
      </c>
      <c r="H224" s="15"/>
      <c r="I224" s="15"/>
      <c r="J224" s="15"/>
      <c r="K224" s="15"/>
      <c r="L224" s="4"/>
      <c r="M224" s="4"/>
      <c r="N224" s="4"/>
      <c r="O224" s="4"/>
      <c r="P224" s="4"/>
      <c r="Q224" s="4"/>
      <c r="R224" s="4"/>
      <c r="S224" s="4"/>
      <c r="T224" s="4"/>
      <c r="U224" s="4"/>
      <c r="V224" s="4"/>
      <c r="W224" s="4"/>
      <c r="X224" s="4"/>
      <c r="Y224" s="17"/>
      <c r="Z224" s="17"/>
      <c r="AA224" s="17"/>
      <c r="AB224" s="17"/>
      <c r="AC224" s="17">
        <v>1.0</v>
      </c>
      <c r="AD224" s="4">
        <f t="shared" si="18"/>
        <v>4</v>
      </c>
      <c r="AE224" s="4">
        <f t="shared" si="19"/>
        <v>2019</v>
      </c>
    </row>
    <row r="225">
      <c r="A225" s="8">
        <v>43571.0</v>
      </c>
      <c r="B225" s="10" t="s">
        <v>13</v>
      </c>
      <c r="C225" s="12">
        <v>150.0</v>
      </c>
      <c r="D225" s="12" t="s">
        <v>219</v>
      </c>
      <c r="E225" s="10" t="s">
        <v>198</v>
      </c>
      <c r="F225" s="13">
        <v>1.0</v>
      </c>
      <c r="G225" s="13" t="b">
        <v>0</v>
      </c>
      <c r="H225" s="15"/>
      <c r="I225" s="15"/>
      <c r="J225" s="15"/>
      <c r="K225" s="15"/>
      <c r="L225" s="4"/>
      <c r="M225" s="4"/>
      <c r="N225" s="4"/>
      <c r="O225" s="4"/>
      <c r="P225" s="4"/>
      <c r="Q225" s="4"/>
      <c r="R225" s="4"/>
      <c r="S225" s="4"/>
      <c r="T225" s="4"/>
      <c r="U225" s="4"/>
      <c r="V225" s="4"/>
      <c r="W225" s="4"/>
      <c r="X225" s="4"/>
      <c r="Y225" s="17"/>
      <c r="Z225" s="17"/>
      <c r="AA225" s="17"/>
      <c r="AB225" s="17"/>
      <c r="AC225" s="17">
        <v>1.0</v>
      </c>
      <c r="AD225" s="4">
        <f t="shared" si="18"/>
        <v>4</v>
      </c>
      <c r="AE225" s="4">
        <f t="shared" si="19"/>
        <v>2019</v>
      </c>
    </row>
    <row r="226">
      <c r="A226" s="86">
        <v>43572.0</v>
      </c>
      <c r="B226" s="90" t="s">
        <v>16</v>
      </c>
      <c r="C226" s="78">
        <v>80.0</v>
      </c>
      <c r="D226" s="78" t="s">
        <v>103</v>
      </c>
      <c r="E226" s="79" t="s">
        <v>243</v>
      </c>
      <c r="F226" s="79">
        <v>1.0</v>
      </c>
      <c r="G226" s="79" t="b">
        <v>0</v>
      </c>
      <c r="H226" s="15"/>
      <c r="I226" s="15"/>
      <c r="J226" s="15"/>
      <c r="K226" s="15"/>
      <c r="L226" s="4"/>
      <c r="M226" s="4"/>
      <c r="N226" s="4"/>
      <c r="O226" s="4"/>
      <c r="P226" s="4"/>
      <c r="Q226" s="4"/>
      <c r="R226" s="4"/>
      <c r="S226" s="4"/>
      <c r="T226" s="4"/>
      <c r="U226" s="4"/>
      <c r="V226" s="4"/>
      <c r="W226" s="4"/>
      <c r="X226" s="4"/>
      <c r="Y226" s="17"/>
      <c r="Z226" s="17"/>
      <c r="AA226" s="17"/>
      <c r="AB226" s="17"/>
      <c r="AC226" s="17">
        <v>1.0</v>
      </c>
      <c r="AD226" s="4">
        <f t="shared" si="18"/>
        <v>4</v>
      </c>
      <c r="AE226" s="4">
        <f t="shared" si="19"/>
        <v>2019</v>
      </c>
    </row>
    <row r="227">
      <c r="A227" s="86">
        <v>43572.0</v>
      </c>
      <c r="B227" s="90" t="s">
        <v>13</v>
      </c>
      <c r="C227" s="78">
        <v>150.0</v>
      </c>
      <c r="D227" s="78" t="s">
        <v>256</v>
      </c>
      <c r="E227" s="90" t="s">
        <v>257</v>
      </c>
      <c r="F227" s="13">
        <v>1.0</v>
      </c>
      <c r="G227" s="13" t="b">
        <v>0</v>
      </c>
      <c r="H227" s="15"/>
      <c r="I227" s="15"/>
      <c r="J227" s="15"/>
      <c r="K227" s="15"/>
      <c r="L227" s="4"/>
      <c r="M227" s="4"/>
      <c r="N227" s="4"/>
      <c r="O227" s="4"/>
      <c r="P227" s="4"/>
      <c r="Q227" s="4"/>
      <c r="R227" s="4"/>
      <c r="S227" s="4"/>
      <c r="T227" s="4"/>
      <c r="U227" s="4"/>
      <c r="V227" s="4"/>
      <c r="W227" s="4"/>
      <c r="X227" s="4"/>
      <c r="Y227" s="17"/>
      <c r="Z227" s="17"/>
      <c r="AA227" s="17"/>
      <c r="AB227" s="17"/>
      <c r="AC227" s="17">
        <v>1.0</v>
      </c>
      <c r="AD227" s="4">
        <f t="shared" si="18"/>
        <v>4</v>
      </c>
      <c r="AE227" s="4">
        <f t="shared" si="19"/>
        <v>2019</v>
      </c>
    </row>
    <row r="228">
      <c r="A228" s="86">
        <v>43573.0</v>
      </c>
      <c r="B228" s="90" t="s">
        <v>13</v>
      </c>
      <c r="C228" s="78">
        <v>130.0</v>
      </c>
      <c r="D228" s="78" t="s">
        <v>261</v>
      </c>
      <c r="E228" s="90" t="s">
        <v>274</v>
      </c>
      <c r="F228" s="79">
        <v>1.0</v>
      </c>
      <c r="G228" s="13" t="b">
        <v>0</v>
      </c>
      <c r="H228" s="15"/>
      <c r="I228" s="15"/>
      <c r="J228" s="15"/>
      <c r="K228" s="15"/>
      <c r="L228" s="4"/>
      <c r="M228" s="4"/>
      <c r="N228" s="4"/>
      <c r="O228" s="4"/>
      <c r="P228" s="4"/>
      <c r="Q228" s="4"/>
      <c r="R228" s="4"/>
      <c r="S228" s="4"/>
      <c r="T228" s="4"/>
      <c r="U228" s="4"/>
      <c r="V228" s="4"/>
      <c r="W228" s="4"/>
      <c r="X228" s="4"/>
      <c r="Y228" s="17"/>
      <c r="Z228" s="17"/>
      <c r="AA228" s="17"/>
      <c r="AB228" s="17"/>
      <c r="AC228" s="17">
        <v>1.0</v>
      </c>
      <c r="AD228" s="4">
        <f t="shared" si="18"/>
        <v>4</v>
      </c>
      <c r="AE228" s="4">
        <f t="shared" si="19"/>
        <v>2019</v>
      </c>
    </row>
    <row r="229">
      <c r="A229" s="8">
        <v>43574.0</v>
      </c>
      <c r="B229" s="10" t="s">
        <v>13</v>
      </c>
      <c r="C229" s="12">
        <v>130.0</v>
      </c>
      <c r="D229" s="12" t="s">
        <v>149</v>
      </c>
      <c r="E229" s="35" t="s">
        <v>254</v>
      </c>
      <c r="F229" s="13">
        <v>1.0</v>
      </c>
      <c r="G229" s="13" t="b">
        <v>0</v>
      </c>
      <c r="H229" s="15"/>
      <c r="I229" s="15"/>
      <c r="J229" s="15"/>
      <c r="K229" s="15"/>
      <c r="L229" s="4"/>
      <c r="M229" s="4"/>
      <c r="N229" s="4"/>
      <c r="O229" s="4"/>
      <c r="P229" s="4"/>
      <c r="Q229" s="4"/>
      <c r="R229" s="4"/>
      <c r="S229" s="4"/>
      <c r="T229" s="4"/>
      <c r="U229" s="4"/>
      <c r="V229" s="4"/>
      <c r="W229" s="4"/>
      <c r="X229" s="4"/>
      <c r="Y229" s="17"/>
      <c r="Z229" s="17"/>
      <c r="AA229" s="17"/>
      <c r="AB229" s="17"/>
      <c r="AC229" s="17">
        <v>1.0</v>
      </c>
      <c r="AD229" s="4">
        <f t="shared" si="18"/>
        <v>4</v>
      </c>
      <c r="AE229" s="4">
        <f t="shared" si="19"/>
        <v>2019</v>
      </c>
    </row>
    <row r="230">
      <c r="A230" s="8">
        <v>43575.0</v>
      </c>
      <c r="B230" s="10" t="s">
        <v>26</v>
      </c>
      <c r="C230" s="12">
        <v>130.0</v>
      </c>
      <c r="D230" s="12" t="s">
        <v>79</v>
      </c>
      <c r="E230" s="35" t="s">
        <v>102</v>
      </c>
      <c r="F230" s="13">
        <v>1.0</v>
      </c>
      <c r="G230" s="13" t="b">
        <v>1</v>
      </c>
      <c r="H230" s="15"/>
      <c r="I230" s="13">
        <v>5.0</v>
      </c>
      <c r="J230" s="15"/>
      <c r="K230" s="15"/>
      <c r="L230" s="4"/>
      <c r="M230" s="4"/>
      <c r="N230" s="4"/>
      <c r="O230" s="4"/>
      <c r="P230" s="4"/>
      <c r="Q230" s="4"/>
      <c r="R230" s="4"/>
      <c r="S230" s="4"/>
      <c r="T230" s="4"/>
      <c r="U230" s="4"/>
      <c r="V230" s="4"/>
      <c r="W230" s="4"/>
      <c r="X230" s="4"/>
      <c r="Y230" s="17"/>
      <c r="Z230" s="17"/>
      <c r="AA230" s="17"/>
      <c r="AB230" s="17"/>
      <c r="AC230" s="17">
        <v>1.0</v>
      </c>
      <c r="AD230" s="4">
        <f t="shared" si="18"/>
        <v>4</v>
      </c>
      <c r="AE230" s="4">
        <f t="shared" si="19"/>
        <v>2019</v>
      </c>
    </row>
    <row r="231">
      <c r="A231" s="8">
        <v>43575.0</v>
      </c>
      <c r="B231" s="10" t="s">
        <v>13</v>
      </c>
      <c r="C231" s="12">
        <v>170.0</v>
      </c>
      <c r="D231" s="12" t="s">
        <v>231</v>
      </c>
      <c r="E231" s="35" t="s">
        <v>275</v>
      </c>
      <c r="F231" s="13">
        <v>1.0</v>
      </c>
      <c r="G231" s="13" t="b">
        <v>0</v>
      </c>
      <c r="H231" s="15"/>
      <c r="I231" s="15"/>
      <c r="J231" s="15"/>
      <c r="K231" s="15"/>
      <c r="L231" s="4"/>
      <c r="M231" s="4"/>
      <c r="N231" s="4"/>
      <c r="O231" s="4"/>
      <c r="P231" s="4"/>
      <c r="Q231" s="4"/>
      <c r="R231" s="4"/>
      <c r="S231" s="4"/>
      <c r="T231" s="4"/>
      <c r="U231" s="4"/>
      <c r="V231" s="4"/>
      <c r="W231" s="4"/>
      <c r="X231" s="4"/>
      <c r="Y231" s="17"/>
      <c r="Z231" s="17"/>
      <c r="AA231" s="17"/>
      <c r="AB231" s="17"/>
      <c r="AC231" s="17">
        <v>1.0</v>
      </c>
      <c r="AD231" s="4">
        <f t="shared" si="18"/>
        <v>4</v>
      </c>
      <c r="AE231" s="4">
        <f t="shared" si="19"/>
        <v>2019</v>
      </c>
    </row>
    <row r="232">
      <c r="A232" s="88">
        <v>43577.0</v>
      </c>
      <c r="B232" s="10" t="s">
        <v>13</v>
      </c>
      <c r="C232" s="84">
        <v>150.0</v>
      </c>
      <c r="D232" s="84" t="s">
        <v>228</v>
      </c>
      <c r="E232" s="89" t="s">
        <v>124</v>
      </c>
      <c r="F232" s="13">
        <v>1.0</v>
      </c>
      <c r="G232" s="13" t="b">
        <v>0</v>
      </c>
      <c r="H232" s="15"/>
      <c r="I232" s="15"/>
      <c r="J232" s="15"/>
      <c r="K232" s="15"/>
      <c r="L232" s="4"/>
      <c r="M232" s="4"/>
      <c r="N232" s="4"/>
      <c r="O232" s="4"/>
      <c r="P232" s="4"/>
      <c r="Q232" s="4"/>
      <c r="R232" s="4"/>
      <c r="S232" s="4"/>
      <c r="T232" s="4"/>
      <c r="U232" s="4"/>
      <c r="V232" s="4"/>
      <c r="W232" s="4"/>
      <c r="X232" s="4"/>
      <c r="Y232" s="17"/>
      <c r="Z232" s="17"/>
      <c r="AA232" s="17"/>
      <c r="AB232" s="17"/>
      <c r="AC232" s="17">
        <v>1.0</v>
      </c>
      <c r="AD232" s="4">
        <f t="shared" si="18"/>
        <v>4</v>
      </c>
      <c r="AE232" s="4">
        <f t="shared" si="19"/>
        <v>2019</v>
      </c>
    </row>
    <row r="233">
      <c r="A233" s="8">
        <v>43577.0</v>
      </c>
      <c r="B233" s="10" t="s">
        <v>16</v>
      </c>
      <c r="C233" s="12">
        <v>150.0</v>
      </c>
      <c r="D233" s="12" t="s">
        <v>158</v>
      </c>
      <c r="E233" s="35" t="s">
        <v>269</v>
      </c>
      <c r="F233" s="13">
        <v>1.0</v>
      </c>
      <c r="G233" s="13" t="b">
        <v>0</v>
      </c>
      <c r="H233" s="15"/>
      <c r="I233" s="15"/>
      <c r="J233" s="15"/>
      <c r="K233" s="15"/>
      <c r="L233" s="4"/>
      <c r="M233" s="4"/>
      <c r="N233" s="4"/>
      <c r="O233" s="4"/>
      <c r="P233" s="4"/>
      <c r="Q233" s="4"/>
      <c r="R233" s="4"/>
      <c r="S233" s="4"/>
      <c r="T233" s="4"/>
      <c r="U233" s="4"/>
      <c r="V233" s="4"/>
      <c r="W233" s="4"/>
      <c r="X233" s="4"/>
      <c r="Y233" s="17"/>
      <c r="Z233" s="17"/>
      <c r="AA233" s="17"/>
      <c r="AB233" s="17"/>
      <c r="AC233" s="17">
        <v>1.0</v>
      </c>
      <c r="AD233" s="4">
        <f t="shared" si="18"/>
        <v>4</v>
      </c>
      <c r="AE233" s="4">
        <f t="shared" si="19"/>
        <v>2019</v>
      </c>
    </row>
    <row r="234">
      <c r="A234" s="8">
        <v>43578.0</v>
      </c>
      <c r="B234" s="10" t="s">
        <v>16</v>
      </c>
      <c r="C234" s="12">
        <v>170.0</v>
      </c>
      <c r="D234" s="94" t="s">
        <v>67</v>
      </c>
      <c r="E234" s="64" t="s">
        <v>68</v>
      </c>
      <c r="F234" s="13">
        <v>1.0</v>
      </c>
      <c r="G234" s="13" t="b">
        <v>0</v>
      </c>
      <c r="H234" s="15"/>
      <c r="I234" s="15"/>
      <c r="J234" s="15"/>
      <c r="K234" s="15"/>
      <c r="L234" s="4"/>
      <c r="M234" s="4"/>
      <c r="N234" s="4"/>
      <c r="O234" s="4"/>
      <c r="P234" s="4"/>
      <c r="Q234" s="4"/>
      <c r="R234" s="4"/>
      <c r="S234" s="4"/>
      <c r="T234" s="4"/>
      <c r="U234" s="4"/>
      <c r="V234" s="4"/>
      <c r="W234" s="4"/>
      <c r="X234" s="4"/>
      <c r="Y234" s="17"/>
      <c r="Z234" s="17"/>
      <c r="AA234" s="17"/>
      <c r="AB234" s="17"/>
      <c r="AC234" s="17">
        <v>1.0</v>
      </c>
      <c r="AD234" s="4">
        <f t="shared" si="18"/>
        <v>4</v>
      </c>
      <c r="AE234" s="4">
        <f t="shared" si="19"/>
        <v>2019</v>
      </c>
    </row>
    <row r="235">
      <c r="A235" s="88">
        <v>43578.0</v>
      </c>
      <c r="B235" s="10" t="s">
        <v>26</v>
      </c>
      <c r="C235" s="12">
        <v>100.0</v>
      </c>
      <c r="D235" s="84" t="s">
        <v>14</v>
      </c>
      <c r="E235" s="89" t="s">
        <v>15</v>
      </c>
      <c r="F235" s="15">
        <v>1.0</v>
      </c>
      <c r="G235" s="15" t="b">
        <v>1</v>
      </c>
      <c r="H235" s="15"/>
      <c r="I235" s="15"/>
      <c r="J235" s="15"/>
      <c r="K235" s="15"/>
      <c r="L235" s="4"/>
      <c r="M235" s="4"/>
      <c r="N235" s="4"/>
      <c r="O235" s="4"/>
      <c r="P235" s="4"/>
      <c r="Q235" s="4"/>
      <c r="R235" s="4"/>
      <c r="S235" s="4"/>
      <c r="T235" s="4"/>
      <c r="U235" s="4"/>
      <c r="V235" s="4"/>
      <c r="W235" s="4"/>
      <c r="X235" s="4"/>
      <c r="Y235" s="17"/>
      <c r="Z235" s="17"/>
      <c r="AA235" s="17"/>
      <c r="AB235" s="17"/>
      <c r="AC235" s="17">
        <v>1.0</v>
      </c>
      <c r="AD235" s="4">
        <f t="shared" si="18"/>
        <v>4</v>
      </c>
      <c r="AE235" s="4">
        <f t="shared" si="19"/>
        <v>2019</v>
      </c>
    </row>
    <row r="236">
      <c r="A236" s="86">
        <v>43579.0</v>
      </c>
      <c r="B236" s="90" t="s">
        <v>16</v>
      </c>
      <c r="C236" s="78">
        <v>130.0</v>
      </c>
      <c r="D236" s="78" t="s">
        <v>86</v>
      </c>
      <c r="E236" s="90" t="s">
        <v>241</v>
      </c>
      <c r="F236" s="79">
        <v>1.0</v>
      </c>
      <c r="G236" s="13" t="b">
        <v>0</v>
      </c>
      <c r="H236" s="15"/>
      <c r="I236" s="15"/>
      <c r="J236" s="15"/>
      <c r="K236" s="15"/>
      <c r="L236" s="4"/>
      <c r="M236" s="4"/>
      <c r="N236" s="4"/>
      <c r="O236" s="4"/>
      <c r="P236" s="4"/>
      <c r="Q236" s="4"/>
      <c r="R236" s="4"/>
      <c r="S236" s="4"/>
      <c r="T236" s="4"/>
      <c r="U236" s="4"/>
      <c r="V236" s="4"/>
      <c r="W236" s="4"/>
      <c r="X236" s="4"/>
      <c r="Y236" s="17"/>
      <c r="Z236" s="17"/>
      <c r="AA236" s="17"/>
      <c r="AB236" s="17"/>
      <c r="AC236" s="17">
        <v>1.0</v>
      </c>
      <c r="AD236" s="4">
        <f t="shared" si="18"/>
        <v>4</v>
      </c>
      <c r="AE236" s="4">
        <f t="shared" si="19"/>
        <v>2019</v>
      </c>
    </row>
    <row r="237">
      <c r="A237" s="8">
        <v>43579.0</v>
      </c>
      <c r="B237" s="10" t="s">
        <v>13</v>
      </c>
      <c r="C237" s="12">
        <v>80.0</v>
      </c>
      <c r="D237" s="12" t="s">
        <v>276</v>
      </c>
      <c r="E237" s="35" t="s">
        <v>277</v>
      </c>
      <c r="F237" s="13">
        <v>1.0</v>
      </c>
      <c r="G237" s="13" t="b">
        <v>0</v>
      </c>
      <c r="H237" s="15"/>
      <c r="I237" s="15"/>
      <c r="J237" s="15"/>
      <c r="K237" s="15"/>
      <c r="L237" s="4"/>
      <c r="M237" s="4"/>
      <c r="N237" s="4"/>
      <c r="O237" s="4"/>
      <c r="P237" s="4"/>
      <c r="Q237" s="4"/>
      <c r="R237" s="4"/>
      <c r="S237" s="4"/>
      <c r="T237" s="4"/>
      <c r="U237" s="4"/>
      <c r="V237" s="4"/>
      <c r="W237" s="4"/>
      <c r="X237" s="4"/>
      <c r="Y237" s="17"/>
      <c r="Z237" s="17"/>
      <c r="AA237" s="17"/>
      <c r="AB237" s="17"/>
      <c r="AC237" s="17">
        <v>1.0</v>
      </c>
      <c r="AD237" s="4">
        <f t="shared" si="18"/>
        <v>4</v>
      </c>
      <c r="AE237" s="4">
        <f t="shared" si="19"/>
        <v>2019</v>
      </c>
    </row>
    <row r="238">
      <c r="A238" s="8">
        <v>43580.0</v>
      </c>
      <c r="B238" s="10" t="s">
        <v>13</v>
      </c>
      <c r="C238" s="12">
        <v>150.0</v>
      </c>
      <c r="D238" s="12" t="s">
        <v>219</v>
      </c>
      <c r="E238" s="35" t="s">
        <v>198</v>
      </c>
      <c r="F238" s="13">
        <v>1.0</v>
      </c>
      <c r="G238" s="13" t="b">
        <v>0</v>
      </c>
      <c r="H238" s="15"/>
      <c r="I238" s="15"/>
      <c r="J238" s="15"/>
      <c r="K238" s="15"/>
      <c r="L238" s="4"/>
      <c r="M238" s="4"/>
      <c r="N238" s="4"/>
      <c r="O238" s="4"/>
      <c r="P238" s="4"/>
      <c r="Q238" s="4"/>
      <c r="R238" s="4"/>
      <c r="S238" s="4"/>
      <c r="T238" s="4"/>
      <c r="U238" s="4"/>
      <c r="V238" s="4"/>
      <c r="W238" s="4"/>
      <c r="X238" s="4"/>
      <c r="Y238" s="4"/>
      <c r="Z238" s="4"/>
      <c r="AA238" s="4"/>
      <c r="AB238" s="4"/>
      <c r="AC238" s="17">
        <v>1.0</v>
      </c>
      <c r="AD238" s="4">
        <f t="shared" si="18"/>
        <v>4</v>
      </c>
      <c r="AE238" s="4">
        <f t="shared" si="19"/>
        <v>2019</v>
      </c>
    </row>
    <row r="239">
      <c r="A239" s="8">
        <v>43582.0</v>
      </c>
      <c r="B239" s="10" t="s">
        <v>26</v>
      </c>
      <c r="C239" s="12">
        <v>130.0</v>
      </c>
      <c r="D239" s="12" t="s">
        <v>79</v>
      </c>
      <c r="E239" s="35" t="s">
        <v>102</v>
      </c>
      <c r="F239" s="13">
        <v>1.0</v>
      </c>
      <c r="G239" s="13" t="b">
        <v>1</v>
      </c>
      <c r="H239" s="15"/>
      <c r="I239" s="13">
        <v>5.0</v>
      </c>
      <c r="J239" s="15"/>
      <c r="K239" s="15"/>
      <c r="L239" s="4"/>
      <c r="M239" s="4"/>
      <c r="N239" s="4"/>
      <c r="O239" s="4"/>
      <c r="P239" s="4"/>
      <c r="Q239" s="4"/>
      <c r="R239" s="4"/>
      <c r="S239" s="4"/>
      <c r="T239" s="4"/>
      <c r="U239" s="4"/>
      <c r="V239" s="4"/>
      <c r="W239" s="4"/>
      <c r="X239" s="4"/>
      <c r="Y239" s="17"/>
      <c r="Z239" s="17"/>
      <c r="AA239" s="17"/>
      <c r="AB239" s="17"/>
      <c r="AC239" s="17">
        <v>1.0</v>
      </c>
      <c r="AD239" s="4">
        <f t="shared" si="18"/>
        <v>4</v>
      </c>
      <c r="AE239" s="4">
        <f t="shared" si="19"/>
        <v>2019</v>
      </c>
    </row>
    <row r="240">
      <c r="A240" s="8">
        <v>43584.0</v>
      </c>
      <c r="B240" s="10" t="s">
        <v>16</v>
      </c>
      <c r="C240" s="12">
        <v>120.0</v>
      </c>
      <c r="D240" s="12" t="s">
        <v>175</v>
      </c>
      <c r="E240" s="35" t="s">
        <v>278</v>
      </c>
      <c r="F240" s="13">
        <v>1.0</v>
      </c>
      <c r="G240" s="13" t="b">
        <v>0</v>
      </c>
      <c r="H240" s="15"/>
      <c r="I240" s="15"/>
      <c r="J240" s="15"/>
      <c r="K240" s="15"/>
      <c r="L240" s="4"/>
      <c r="M240" s="4"/>
      <c r="N240" s="4"/>
      <c r="O240" s="4"/>
      <c r="P240" s="4"/>
      <c r="Q240" s="4"/>
      <c r="R240" s="4"/>
      <c r="S240" s="4"/>
      <c r="T240" s="4"/>
      <c r="U240" s="4"/>
      <c r="V240" s="4"/>
      <c r="W240" s="4"/>
      <c r="X240" s="4"/>
      <c r="Y240" s="4"/>
      <c r="Z240" s="4"/>
      <c r="AA240" s="4"/>
      <c r="AB240" s="4"/>
      <c r="AC240" s="17">
        <v>1.0</v>
      </c>
      <c r="AD240" s="4">
        <f t="shared" si="18"/>
        <v>4</v>
      </c>
      <c r="AE240" s="4">
        <f t="shared" si="19"/>
        <v>2019</v>
      </c>
    </row>
    <row r="241">
      <c r="A241" s="8">
        <v>43585.0</v>
      </c>
      <c r="B241" s="10" t="s">
        <v>13</v>
      </c>
      <c r="C241" s="78">
        <v>150.0</v>
      </c>
      <c r="D241" s="78" t="s">
        <v>219</v>
      </c>
      <c r="E241" s="90" t="s">
        <v>198</v>
      </c>
      <c r="F241" s="13">
        <v>1.0</v>
      </c>
      <c r="G241" s="13" t="b">
        <v>0</v>
      </c>
      <c r="H241" s="15"/>
      <c r="I241" s="15"/>
      <c r="J241" s="15"/>
      <c r="K241" s="15"/>
      <c r="L241" s="4"/>
      <c r="M241" s="4"/>
      <c r="N241" s="4"/>
      <c r="O241" s="4"/>
      <c r="P241" s="4"/>
      <c r="Q241" s="4"/>
      <c r="R241" s="4"/>
      <c r="S241" s="4"/>
      <c r="T241" s="4"/>
      <c r="U241" s="4"/>
      <c r="V241" s="4"/>
      <c r="W241" s="4"/>
      <c r="X241" s="4"/>
      <c r="Y241" s="4"/>
      <c r="Z241" s="4"/>
      <c r="AA241" s="4"/>
      <c r="AB241" s="4"/>
      <c r="AC241" s="17">
        <v>1.0</v>
      </c>
      <c r="AD241" s="4">
        <f t="shared" si="18"/>
        <v>4</v>
      </c>
      <c r="AE241" s="4">
        <f t="shared" si="19"/>
        <v>2019</v>
      </c>
    </row>
    <row r="242">
      <c r="A242" s="88">
        <v>43585.0</v>
      </c>
      <c r="B242" s="83" t="s">
        <v>26</v>
      </c>
      <c r="C242" s="12">
        <v>100.0</v>
      </c>
      <c r="D242" s="84" t="s">
        <v>14</v>
      </c>
      <c r="E242" s="89" t="s">
        <v>15</v>
      </c>
      <c r="F242" s="15">
        <v>1.0</v>
      </c>
      <c r="G242" s="13" t="b">
        <v>0</v>
      </c>
      <c r="H242" s="15"/>
      <c r="I242" s="15"/>
      <c r="J242" s="15"/>
      <c r="K242" s="15"/>
      <c r="L242" s="4"/>
      <c r="M242" s="4"/>
      <c r="N242" s="4"/>
      <c r="O242" s="4"/>
      <c r="P242" s="4"/>
      <c r="Q242" s="4"/>
      <c r="R242" s="4"/>
      <c r="S242" s="4"/>
      <c r="T242" s="4"/>
      <c r="U242" s="4"/>
      <c r="V242" s="4"/>
      <c r="W242" s="4"/>
      <c r="X242" s="4"/>
      <c r="Y242" s="4"/>
      <c r="Z242" s="4"/>
      <c r="AA242" s="4"/>
      <c r="AB242" s="4"/>
      <c r="AC242" s="17">
        <v>1.0</v>
      </c>
      <c r="AD242" s="4">
        <f t="shared" si="18"/>
        <v>4</v>
      </c>
      <c r="AE242" s="4">
        <f t="shared" si="19"/>
        <v>2019</v>
      </c>
    </row>
    <row r="243">
      <c r="A243" s="8">
        <v>43587.0</v>
      </c>
      <c r="B243" s="10" t="s">
        <v>13</v>
      </c>
      <c r="C243" s="12">
        <v>170.0</v>
      </c>
      <c r="D243" s="12" t="s">
        <v>225</v>
      </c>
      <c r="E243" s="35" t="s">
        <v>226</v>
      </c>
      <c r="F243" s="13">
        <v>1.0</v>
      </c>
      <c r="G243" s="13" t="b">
        <v>0</v>
      </c>
      <c r="H243" s="15"/>
      <c r="I243" s="15"/>
      <c r="J243" s="15"/>
      <c r="K243" s="15"/>
      <c r="L243" s="4"/>
      <c r="M243" s="4"/>
      <c r="N243" s="4"/>
      <c r="O243" s="4"/>
      <c r="P243" s="4"/>
      <c r="Q243" s="4"/>
      <c r="R243" s="4"/>
      <c r="S243" s="4"/>
      <c r="T243" s="4"/>
      <c r="U243" s="4"/>
      <c r="V243" s="4"/>
      <c r="W243" s="4"/>
      <c r="X243" s="4"/>
      <c r="Y243" s="4"/>
      <c r="Z243" s="4"/>
      <c r="AA243" s="4"/>
      <c r="AB243" s="4"/>
      <c r="AC243" s="17">
        <v>1.0</v>
      </c>
      <c r="AD243" s="4">
        <f t="shared" si="18"/>
        <v>5</v>
      </c>
      <c r="AE243" s="4">
        <f t="shared" si="19"/>
        <v>2019</v>
      </c>
    </row>
    <row r="244">
      <c r="A244" s="86">
        <v>43587.0</v>
      </c>
      <c r="B244" s="90" t="s">
        <v>16</v>
      </c>
      <c r="C244" s="78">
        <v>100.0</v>
      </c>
      <c r="D244" s="78" t="s">
        <v>279</v>
      </c>
      <c r="E244" s="90" t="s">
        <v>280</v>
      </c>
      <c r="F244" s="79">
        <v>1.0</v>
      </c>
      <c r="G244" s="13" t="b">
        <v>0</v>
      </c>
      <c r="H244" s="15"/>
      <c r="I244" s="15"/>
      <c r="J244" s="15"/>
      <c r="K244" s="15"/>
      <c r="L244" s="4"/>
      <c r="M244" s="4"/>
      <c r="N244" s="4"/>
      <c r="O244" s="4"/>
      <c r="P244" s="4"/>
      <c r="Q244" s="4"/>
      <c r="R244" s="4"/>
      <c r="S244" s="4"/>
      <c r="T244" s="4"/>
      <c r="U244" s="4"/>
      <c r="V244" s="4"/>
      <c r="W244" s="4"/>
      <c r="X244" s="4"/>
      <c r="Y244" s="4"/>
      <c r="Z244" s="4"/>
      <c r="AA244" s="4"/>
      <c r="AB244" s="4"/>
      <c r="AC244" s="17">
        <v>1.0</v>
      </c>
      <c r="AD244" s="4">
        <f t="shared" si="18"/>
        <v>5</v>
      </c>
      <c r="AE244" s="4">
        <f t="shared" si="19"/>
        <v>2019</v>
      </c>
    </row>
    <row r="245">
      <c r="A245" s="8">
        <v>43588.0</v>
      </c>
      <c r="B245" s="10" t="s">
        <v>13</v>
      </c>
      <c r="C245" s="84">
        <v>150.0</v>
      </c>
      <c r="D245" s="84" t="s">
        <v>228</v>
      </c>
      <c r="E245" s="89" t="s">
        <v>124</v>
      </c>
      <c r="F245" s="13">
        <v>1.0</v>
      </c>
      <c r="G245" s="13" t="b">
        <v>0</v>
      </c>
      <c r="H245" s="15"/>
      <c r="I245" s="15"/>
      <c r="J245" s="15"/>
      <c r="K245" s="15"/>
      <c r="L245" s="4"/>
      <c r="M245" s="4"/>
      <c r="N245" s="4"/>
      <c r="O245" s="4"/>
      <c r="P245" s="4"/>
      <c r="Q245" s="4"/>
      <c r="R245" s="4"/>
      <c r="S245" s="4"/>
      <c r="T245" s="4"/>
      <c r="U245" s="4"/>
      <c r="V245" s="4"/>
      <c r="W245" s="4"/>
      <c r="X245" s="4"/>
      <c r="Y245" s="4"/>
      <c r="Z245" s="4"/>
      <c r="AA245" s="4"/>
      <c r="AB245" s="4"/>
      <c r="AC245" s="17">
        <v>1.0</v>
      </c>
      <c r="AD245" s="4">
        <f t="shared" si="18"/>
        <v>5</v>
      </c>
      <c r="AE245" s="4">
        <f t="shared" si="19"/>
        <v>2019</v>
      </c>
    </row>
    <row r="246">
      <c r="A246" s="8">
        <v>43589.0</v>
      </c>
      <c r="B246" s="10" t="s">
        <v>26</v>
      </c>
      <c r="C246" s="12">
        <v>130.0</v>
      </c>
      <c r="D246" s="12" t="s">
        <v>79</v>
      </c>
      <c r="E246" s="35" t="s">
        <v>102</v>
      </c>
      <c r="F246" s="13">
        <v>1.0</v>
      </c>
      <c r="G246" s="13" t="b">
        <v>0</v>
      </c>
      <c r="H246" s="15"/>
      <c r="I246" s="15"/>
      <c r="J246" s="15"/>
      <c r="K246" s="15"/>
      <c r="L246" s="4"/>
      <c r="M246" s="4"/>
      <c r="N246" s="4"/>
      <c r="O246" s="4"/>
      <c r="P246" s="4"/>
      <c r="Q246" s="4"/>
      <c r="R246" s="4"/>
      <c r="S246" s="4"/>
      <c r="T246" s="4"/>
      <c r="U246" s="4"/>
      <c r="V246" s="4"/>
      <c r="W246" s="4"/>
      <c r="X246" s="4"/>
      <c r="Y246" s="4"/>
      <c r="Z246" s="4"/>
      <c r="AA246" s="4"/>
      <c r="AB246" s="4"/>
      <c r="AC246" s="17">
        <v>1.0</v>
      </c>
      <c r="AD246" s="4">
        <f t="shared" si="18"/>
        <v>5</v>
      </c>
      <c r="AE246" s="4">
        <f t="shared" si="19"/>
        <v>2019</v>
      </c>
    </row>
    <row r="247">
      <c r="A247" s="86">
        <v>43591.0</v>
      </c>
      <c r="B247" s="90" t="s">
        <v>13</v>
      </c>
      <c r="C247" s="78">
        <v>150.0</v>
      </c>
      <c r="D247" s="78" t="s">
        <v>219</v>
      </c>
      <c r="E247" s="90" t="s">
        <v>198</v>
      </c>
      <c r="F247" s="79">
        <v>1.0</v>
      </c>
      <c r="G247" s="13" t="b">
        <v>0</v>
      </c>
      <c r="H247" s="15"/>
      <c r="I247" s="15"/>
      <c r="J247" s="15"/>
      <c r="K247" s="15"/>
      <c r="L247" s="4"/>
      <c r="M247" s="4"/>
      <c r="N247" s="4"/>
      <c r="O247" s="4"/>
      <c r="P247" s="4"/>
      <c r="Q247" s="4"/>
      <c r="R247" s="4"/>
      <c r="S247" s="4"/>
      <c r="T247" s="4"/>
      <c r="U247" s="4"/>
      <c r="V247" s="4"/>
      <c r="W247" s="4"/>
      <c r="X247" s="4"/>
      <c r="Y247" s="4"/>
      <c r="Z247" s="4"/>
      <c r="AA247" s="4"/>
      <c r="AB247" s="4"/>
      <c r="AC247" s="17">
        <v>1.0</v>
      </c>
      <c r="AD247" s="4">
        <f t="shared" si="18"/>
        <v>5</v>
      </c>
      <c r="AE247" s="4">
        <f t="shared" si="19"/>
        <v>2019</v>
      </c>
    </row>
    <row r="248">
      <c r="A248" s="8">
        <v>43592.0</v>
      </c>
      <c r="B248" s="10" t="s">
        <v>16</v>
      </c>
      <c r="C248" s="12">
        <v>80.0</v>
      </c>
      <c r="D248" s="12" t="s">
        <v>103</v>
      </c>
      <c r="E248" s="64" t="s">
        <v>243</v>
      </c>
      <c r="F248" s="13">
        <v>1.0</v>
      </c>
      <c r="G248" s="13" t="b">
        <v>0</v>
      </c>
      <c r="H248" s="15"/>
      <c r="I248" s="15"/>
      <c r="J248" s="15"/>
      <c r="K248" s="15"/>
      <c r="L248" s="4"/>
      <c r="M248" s="4"/>
      <c r="N248" s="4"/>
      <c r="O248" s="4"/>
      <c r="P248" s="4"/>
      <c r="Q248" s="4"/>
      <c r="R248" s="4"/>
      <c r="S248" s="4"/>
      <c r="T248" s="4"/>
      <c r="U248" s="4"/>
      <c r="V248" s="4"/>
      <c r="W248" s="4"/>
      <c r="X248" s="4"/>
      <c r="Y248" s="4"/>
      <c r="Z248" s="4"/>
      <c r="AA248" s="4"/>
      <c r="AB248" s="4"/>
      <c r="AC248" s="17">
        <v>1.0</v>
      </c>
      <c r="AD248" s="4">
        <f t="shared" si="18"/>
        <v>5</v>
      </c>
      <c r="AE248" s="4">
        <f t="shared" si="19"/>
        <v>2019</v>
      </c>
    </row>
    <row r="249">
      <c r="A249" s="97">
        <v>43592.0</v>
      </c>
      <c r="B249" s="90" t="s">
        <v>26</v>
      </c>
      <c r="C249" s="12">
        <v>100.0</v>
      </c>
      <c r="D249" s="84" t="s">
        <v>14</v>
      </c>
      <c r="E249" s="89" t="s">
        <v>15</v>
      </c>
      <c r="F249" s="15">
        <v>1.0</v>
      </c>
      <c r="G249" s="13" t="b">
        <v>0</v>
      </c>
      <c r="H249" s="15"/>
      <c r="I249" s="15"/>
      <c r="J249" s="15"/>
      <c r="K249" s="15"/>
      <c r="L249" s="4"/>
      <c r="M249" s="4"/>
      <c r="N249" s="4"/>
      <c r="O249" s="4"/>
      <c r="P249" s="4"/>
      <c r="Q249" s="4"/>
      <c r="R249" s="4"/>
      <c r="S249" s="4"/>
      <c r="T249" s="4"/>
      <c r="U249" s="4"/>
      <c r="V249" s="4"/>
      <c r="W249" s="4"/>
      <c r="X249" s="4"/>
      <c r="Y249" s="4"/>
      <c r="Z249" s="4"/>
      <c r="AA249" s="4"/>
      <c r="AB249" s="4"/>
      <c r="AC249" s="17">
        <v>1.0</v>
      </c>
      <c r="AD249" s="4">
        <f t="shared" si="18"/>
        <v>5</v>
      </c>
      <c r="AE249" s="4">
        <f t="shared" si="19"/>
        <v>2019</v>
      </c>
    </row>
    <row r="250">
      <c r="A250" s="97">
        <v>43592.0</v>
      </c>
      <c r="B250" s="10" t="s">
        <v>13</v>
      </c>
      <c r="C250" s="84">
        <v>80.0</v>
      </c>
      <c r="D250" s="84" t="s">
        <v>263</v>
      </c>
      <c r="E250" s="80" t="s">
        <v>264</v>
      </c>
      <c r="F250" s="91">
        <v>1.0</v>
      </c>
      <c r="G250" s="13" t="b">
        <v>0</v>
      </c>
      <c r="H250" s="15"/>
      <c r="I250" s="15"/>
      <c r="J250" s="15"/>
      <c r="K250" s="15"/>
      <c r="L250" s="4"/>
      <c r="M250" s="4"/>
      <c r="N250" s="4"/>
      <c r="O250" s="4"/>
      <c r="P250" s="4"/>
      <c r="Q250" s="4"/>
      <c r="R250" s="4"/>
      <c r="S250" s="4"/>
      <c r="T250" s="4"/>
      <c r="U250" s="4"/>
      <c r="V250" s="4"/>
      <c r="W250" s="4"/>
      <c r="X250" s="4"/>
      <c r="Y250" s="4"/>
      <c r="Z250" s="4"/>
      <c r="AA250" s="4"/>
      <c r="AB250" s="4"/>
      <c r="AC250" s="17">
        <v>1.0</v>
      </c>
      <c r="AD250" s="4">
        <f t="shared" si="18"/>
        <v>5</v>
      </c>
      <c r="AE250" s="4">
        <f t="shared" si="19"/>
        <v>2019</v>
      </c>
    </row>
    <row r="251">
      <c r="A251" s="8">
        <v>43593.0</v>
      </c>
      <c r="B251" s="10" t="s">
        <v>26</v>
      </c>
      <c r="C251" s="12">
        <v>170.0</v>
      </c>
      <c r="D251" s="12" t="s">
        <v>67</v>
      </c>
      <c r="E251" s="35" t="s">
        <v>68</v>
      </c>
      <c r="F251" s="13">
        <v>1.0</v>
      </c>
      <c r="G251" s="13" t="b">
        <v>0</v>
      </c>
      <c r="H251" s="15"/>
      <c r="I251" s="15"/>
      <c r="J251" s="15"/>
      <c r="K251" s="15"/>
      <c r="L251" s="4"/>
      <c r="M251" s="4"/>
      <c r="N251" s="4"/>
      <c r="O251" s="4"/>
      <c r="P251" s="4"/>
      <c r="Q251" s="4"/>
      <c r="R251" s="4"/>
      <c r="S251" s="4"/>
      <c r="T251" s="4"/>
      <c r="U251" s="4"/>
      <c r="V251" s="4"/>
      <c r="W251" s="4"/>
      <c r="X251" s="4"/>
      <c r="Y251" s="4"/>
      <c r="Z251" s="4"/>
      <c r="AA251" s="4"/>
      <c r="AB251" s="4"/>
      <c r="AC251" s="17">
        <v>1.0</v>
      </c>
      <c r="AD251" s="4">
        <f t="shared" si="18"/>
        <v>5</v>
      </c>
      <c r="AE251" s="4">
        <f t="shared" si="19"/>
        <v>2019</v>
      </c>
    </row>
    <row r="252">
      <c r="A252" s="8">
        <v>43593.0</v>
      </c>
      <c r="B252" s="10" t="s">
        <v>13</v>
      </c>
      <c r="C252" s="12">
        <v>150.0</v>
      </c>
      <c r="D252" s="12" t="s">
        <v>191</v>
      </c>
      <c r="E252" s="35" t="s">
        <v>192</v>
      </c>
      <c r="F252" s="13">
        <v>1.0</v>
      </c>
      <c r="G252" s="13" t="b">
        <v>0</v>
      </c>
      <c r="H252" s="15"/>
      <c r="I252" s="15"/>
      <c r="J252" s="15"/>
      <c r="K252" s="15"/>
      <c r="L252" s="4"/>
      <c r="M252" s="4"/>
      <c r="N252" s="4"/>
      <c r="O252" s="4"/>
      <c r="P252" s="4"/>
      <c r="Q252" s="4"/>
      <c r="R252" s="4"/>
      <c r="S252" s="4"/>
      <c r="T252" s="4"/>
      <c r="U252" s="4"/>
      <c r="V252" s="4"/>
      <c r="W252" s="4"/>
      <c r="X252" s="4"/>
      <c r="Y252" s="4"/>
      <c r="Z252" s="4"/>
      <c r="AA252" s="4"/>
      <c r="AB252" s="4"/>
      <c r="AC252" s="17">
        <v>1.0</v>
      </c>
      <c r="AD252" s="4">
        <f t="shared" si="18"/>
        <v>5</v>
      </c>
      <c r="AE252" s="4">
        <f t="shared" si="19"/>
        <v>2019</v>
      </c>
    </row>
    <row r="253">
      <c r="A253" s="8">
        <v>43594.0</v>
      </c>
      <c r="B253" s="10" t="s">
        <v>13</v>
      </c>
      <c r="C253" s="12">
        <v>150.0</v>
      </c>
      <c r="D253" s="12" t="s">
        <v>228</v>
      </c>
      <c r="E253" s="35" t="s">
        <v>187</v>
      </c>
      <c r="F253" s="13">
        <v>1.0</v>
      </c>
      <c r="G253" s="13" t="b">
        <v>0</v>
      </c>
      <c r="H253" s="15"/>
      <c r="I253" s="15"/>
      <c r="J253" s="15"/>
      <c r="K253" s="15"/>
      <c r="L253" s="4"/>
      <c r="M253" s="4"/>
      <c r="N253" s="4"/>
      <c r="O253" s="4"/>
      <c r="P253" s="4"/>
      <c r="Q253" s="4"/>
      <c r="R253" s="4"/>
      <c r="S253" s="4"/>
      <c r="T253" s="4"/>
      <c r="U253" s="4"/>
      <c r="V253" s="4"/>
      <c r="W253" s="4"/>
      <c r="X253" s="4"/>
      <c r="Y253" s="4"/>
      <c r="Z253" s="4"/>
      <c r="AA253" s="4"/>
      <c r="AB253" s="4"/>
      <c r="AC253" s="17">
        <v>1.0</v>
      </c>
      <c r="AD253" s="4">
        <f t="shared" si="18"/>
        <v>5</v>
      </c>
      <c r="AE253" s="4">
        <f t="shared" si="19"/>
        <v>2019</v>
      </c>
    </row>
    <row r="254">
      <c r="A254" s="8">
        <v>43595.0</v>
      </c>
      <c r="B254" s="10" t="s">
        <v>13</v>
      </c>
      <c r="C254" s="12">
        <v>130.0</v>
      </c>
      <c r="D254" s="12" t="s">
        <v>261</v>
      </c>
      <c r="E254" s="35" t="s">
        <v>274</v>
      </c>
      <c r="F254" s="13">
        <v>1.0</v>
      </c>
      <c r="G254" s="13" t="b">
        <v>0</v>
      </c>
      <c r="H254" s="15"/>
      <c r="I254" s="15"/>
      <c r="J254" s="15"/>
      <c r="K254" s="15"/>
      <c r="L254" s="4"/>
      <c r="M254" s="4"/>
      <c r="N254" s="4"/>
      <c r="O254" s="4"/>
      <c r="P254" s="4"/>
      <c r="Q254" s="4"/>
      <c r="R254" s="4"/>
      <c r="S254" s="4"/>
      <c r="T254" s="4"/>
      <c r="U254" s="4"/>
      <c r="V254" s="4"/>
      <c r="W254" s="4"/>
      <c r="X254" s="4"/>
      <c r="Y254" s="4"/>
      <c r="Z254" s="4"/>
      <c r="AA254" s="4"/>
      <c r="AB254" s="4"/>
      <c r="AC254" s="17">
        <v>1.0</v>
      </c>
      <c r="AD254" s="4">
        <f t="shared" si="18"/>
        <v>5</v>
      </c>
      <c r="AE254" s="4">
        <f t="shared" si="19"/>
        <v>2019</v>
      </c>
    </row>
    <row r="255">
      <c r="A255" s="8">
        <v>43596.0</v>
      </c>
      <c r="B255" s="10" t="s">
        <v>13</v>
      </c>
      <c r="C255" s="12">
        <v>130.0</v>
      </c>
      <c r="D255" s="12" t="s">
        <v>281</v>
      </c>
      <c r="E255" s="35" t="s">
        <v>282</v>
      </c>
      <c r="F255" s="13">
        <v>1.0</v>
      </c>
      <c r="G255" s="13" t="b">
        <v>0</v>
      </c>
      <c r="H255" s="15"/>
      <c r="I255" s="15"/>
      <c r="J255" s="15"/>
      <c r="K255" s="15"/>
      <c r="L255" s="4"/>
      <c r="M255" s="4"/>
      <c r="N255" s="4"/>
      <c r="O255" s="4"/>
      <c r="P255" s="4"/>
      <c r="Q255" s="4"/>
      <c r="R255" s="4"/>
      <c r="S255" s="4"/>
      <c r="T255" s="4"/>
      <c r="U255" s="4"/>
      <c r="V255" s="4"/>
      <c r="W255" s="4"/>
      <c r="X255" s="4"/>
      <c r="Y255" s="4"/>
      <c r="Z255" s="4"/>
      <c r="AA255" s="4"/>
      <c r="AB255" s="4"/>
      <c r="AC255" s="17">
        <v>1.0</v>
      </c>
      <c r="AD255" s="4">
        <f t="shared" si="18"/>
        <v>5</v>
      </c>
      <c r="AE255" s="4">
        <f t="shared" si="19"/>
        <v>2019</v>
      </c>
    </row>
    <row r="256">
      <c r="A256" s="8">
        <v>43598.0</v>
      </c>
      <c r="B256" s="10" t="s">
        <v>13</v>
      </c>
      <c r="C256" s="12">
        <v>150.0</v>
      </c>
      <c r="D256" s="12" t="s">
        <v>219</v>
      </c>
      <c r="E256" s="35" t="s">
        <v>198</v>
      </c>
      <c r="F256" s="13">
        <v>1.0</v>
      </c>
      <c r="G256" s="13" t="b">
        <v>0</v>
      </c>
      <c r="H256" s="15"/>
      <c r="I256" s="15"/>
      <c r="J256" s="15"/>
      <c r="K256" s="15"/>
      <c r="L256" s="4"/>
      <c r="M256" s="4"/>
      <c r="N256" s="4"/>
      <c r="O256" s="4"/>
      <c r="P256" s="4"/>
      <c r="Q256" s="4"/>
      <c r="R256" s="4"/>
      <c r="S256" s="4"/>
      <c r="T256" s="4"/>
      <c r="U256" s="4"/>
      <c r="V256" s="4"/>
      <c r="W256" s="4"/>
      <c r="X256" s="4"/>
      <c r="Y256" s="4"/>
      <c r="Z256" s="4"/>
      <c r="AA256" s="4"/>
      <c r="AB256" s="4"/>
      <c r="AC256" s="17">
        <v>1.0</v>
      </c>
      <c r="AD256" s="4">
        <f t="shared" si="18"/>
        <v>5</v>
      </c>
      <c r="AE256" s="4">
        <f t="shared" si="19"/>
        <v>2019</v>
      </c>
    </row>
    <row r="257">
      <c r="A257" s="8">
        <v>43599.0</v>
      </c>
      <c r="B257" s="10" t="s">
        <v>13</v>
      </c>
      <c r="C257" s="12">
        <v>80.0</v>
      </c>
      <c r="D257" s="12" t="s">
        <v>151</v>
      </c>
      <c r="E257" s="35" t="s">
        <v>283</v>
      </c>
      <c r="F257" s="13">
        <v>1.0</v>
      </c>
      <c r="G257" s="13" t="b">
        <v>0</v>
      </c>
      <c r="H257" s="15"/>
      <c r="I257" s="15"/>
      <c r="J257" s="15"/>
      <c r="K257" s="15"/>
      <c r="L257" s="4"/>
      <c r="M257" s="4"/>
      <c r="N257" s="4"/>
      <c r="O257" s="4"/>
      <c r="P257" s="4"/>
      <c r="Q257" s="4"/>
      <c r="R257" s="4"/>
      <c r="S257" s="4"/>
      <c r="T257" s="4"/>
      <c r="U257" s="4"/>
      <c r="V257" s="4"/>
      <c r="W257" s="4"/>
      <c r="X257" s="4"/>
      <c r="Y257" s="4"/>
      <c r="Z257" s="4"/>
      <c r="AA257" s="4"/>
      <c r="AB257" s="4"/>
      <c r="AC257" s="17">
        <v>1.0</v>
      </c>
      <c r="AD257" s="4">
        <f t="shared" si="18"/>
        <v>5</v>
      </c>
      <c r="AE257" s="4">
        <f t="shared" si="19"/>
        <v>2019</v>
      </c>
    </row>
    <row r="258">
      <c r="A258" s="8">
        <v>43600.0</v>
      </c>
      <c r="B258" s="10" t="s">
        <v>13</v>
      </c>
      <c r="C258" s="12">
        <v>130.0</v>
      </c>
      <c r="D258" s="12" t="s">
        <v>86</v>
      </c>
      <c r="E258" s="35" t="s">
        <v>241</v>
      </c>
      <c r="F258" s="13">
        <v>1.0</v>
      </c>
      <c r="G258" s="13" t="b">
        <v>0</v>
      </c>
      <c r="H258" s="15"/>
      <c r="I258" s="15"/>
      <c r="J258" s="15"/>
      <c r="K258" s="15"/>
      <c r="L258" s="4"/>
      <c r="M258" s="4"/>
      <c r="N258" s="4"/>
      <c r="O258" s="4"/>
      <c r="P258" s="4"/>
      <c r="Q258" s="4"/>
      <c r="R258" s="4"/>
      <c r="S258" s="4"/>
      <c r="T258" s="4"/>
      <c r="U258" s="4"/>
      <c r="V258" s="4"/>
      <c r="W258" s="4"/>
      <c r="X258" s="4"/>
      <c r="Y258" s="4"/>
      <c r="Z258" s="4"/>
      <c r="AA258" s="4"/>
      <c r="AB258" s="4"/>
      <c r="AC258" s="17">
        <v>1.0</v>
      </c>
      <c r="AD258" s="4">
        <f t="shared" si="18"/>
        <v>5</v>
      </c>
      <c r="AE258" s="4">
        <f t="shared" si="19"/>
        <v>2019</v>
      </c>
    </row>
    <row r="259">
      <c r="A259" s="8">
        <v>43599.0</v>
      </c>
      <c r="B259" s="10" t="s">
        <v>16</v>
      </c>
      <c r="C259" s="12">
        <v>120.0</v>
      </c>
      <c r="D259" s="12" t="s">
        <v>175</v>
      </c>
      <c r="E259" s="35" t="s">
        <v>252</v>
      </c>
      <c r="F259" s="13">
        <v>1.0</v>
      </c>
      <c r="G259" s="13" t="b">
        <v>0</v>
      </c>
      <c r="H259" s="15"/>
      <c r="I259" s="15"/>
      <c r="J259" s="15"/>
      <c r="K259" s="15"/>
      <c r="L259" s="4"/>
      <c r="M259" s="4"/>
      <c r="N259" s="4"/>
      <c r="O259" s="4"/>
      <c r="P259" s="4"/>
      <c r="Q259" s="4"/>
      <c r="R259" s="4"/>
      <c r="S259" s="4"/>
      <c r="T259" s="4"/>
      <c r="U259" s="4"/>
      <c r="V259" s="4"/>
      <c r="W259" s="4"/>
      <c r="X259" s="4"/>
      <c r="Y259" s="4"/>
      <c r="Z259" s="4"/>
      <c r="AA259" s="4"/>
      <c r="AB259" s="4"/>
      <c r="AC259" s="17">
        <v>1.0</v>
      </c>
      <c r="AD259" s="4">
        <f t="shared" si="18"/>
        <v>5</v>
      </c>
      <c r="AE259" s="4">
        <f t="shared" si="19"/>
        <v>2019</v>
      </c>
    </row>
    <row r="260">
      <c r="A260" s="8">
        <v>43603.0</v>
      </c>
      <c r="B260" s="10" t="s">
        <v>13</v>
      </c>
      <c r="C260" s="12">
        <v>80.0</v>
      </c>
      <c r="D260" s="12" t="s">
        <v>284</v>
      </c>
      <c r="E260" s="35" t="s">
        <v>285</v>
      </c>
      <c r="F260" s="13">
        <v>1.0</v>
      </c>
      <c r="G260" s="13" t="b">
        <v>0</v>
      </c>
      <c r="H260" s="15"/>
      <c r="I260" s="15"/>
      <c r="J260" s="15"/>
      <c r="K260" s="15"/>
      <c r="L260" s="4"/>
      <c r="M260" s="4"/>
      <c r="N260" s="4"/>
      <c r="O260" s="4"/>
      <c r="P260" s="4"/>
      <c r="Q260" s="4"/>
      <c r="R260" s="4"/>
      <c r="S260" s="4"/>
      <c r="T260" s="4"/>
      <c r="U260" s="4"/>
      <c r="V260" s="4"/>
      <c r="W260" s="4"/>
      <c r="X260" s="4"/>
      <c r="Y260" s="4"/>
      <c r="Z260" s="4"/>
      <c r="AA260" s="4"/>
      <c r="AB260" s="4"/>
      <c r="AC260" s="17">
        <v>1.0</v>
      </c>
      <c r="AD260" s="4">
        <f t="shared" si="18"/>
        <v>5</v>
      </c>
      <c r="AE260" s="4">
        <f t="shared" si="19"/>
        <v>2019</v>
      </c>
    </row>
    <row r="261">
      <c r="A261" s="8">
        <v>43603.0</v>
      </c>
      <c r="B261" s="10" t="s">
        <v>16</v>
      </c>
      <c r="C261" s="12">
        <v>150.0</v>
      </c>
      <c r="D261" s="12" t="s">
        <v>158</v>
      </c>
      <c r="E261" s="35" t="s">
        <v>269</v>
      </c>
      <c r="F261" s="13">
        <v>1.0</v>
      </c>
      <c r="G261" s="13" t="b">
        <v>0</v>
      </c>
      <c r="H261" s="15"/>
      <c r="I261" s="15"/>
      <c r="J261" s="15"/>
      <c r="K261" s="15"/>
      <c r="L261" s="4"/>
      <c r="M261" s="4"/>
      <c r="N261" s="4"/>
      <c r="O261" s="4"/>
      <c r="P261" s="4"/>
      <c r="Q261" s="4"/>
      <c r="R261" s="4"/>
      <c r="S261" s="4"/>
      <c r="T261" s="4"/>
      <c r="U261" s="4"/>
      <c r="V261" s="4"/>
      <c r="W261" s="4"/>
      <c r="X261" s="4"/>
      <c r="Y261" s="4"/>
      <c r="Z261" s="4"/>
      <c r="AA261" s="4"/>
      <c r="AB261" s="4"/>
      <c r="AC261" s="17">
        <v>1.0</v>
      </c>
      <c r="AD261" s="4">
        <f t="shared" si="18"/>
        <v>5</v>
      </c>
      <c r="AE261" s="4">
        <f t="shared" si="19"/>
        <v>2019</v>
      </c>
    </row>
    <row r="262">
      <c r="A262" s="8">
        <v>43604.0</v>
      </c>
      <c r="B262" s="10" t="s">
        <v>13</v>
      </c>
      <c r="C262" s="12">
        <v>170.0</v>
      </c>
      <c r="D262" s="12" t="s">
        <v>225</v>
      </c>
      <c r="E262" s="35" t="s">
        <v>226</v>
      </c>
      <c r="F262" s="13">
        <v>1.0</v>
      </c>
      <c r="G262" s="13" t="b">
        <v>0</v>
      </c>
      <c r="H262" s="15"/>
      <c r="I262" s="15"/>
      <c r="J262" s="15"/>
      <c r="K262" s="15"/>
      <c r="L262" s="4"/>
      <c r="M262" s="4"/>
      <c r="N262" s="4"/>
      <c r="O262" s="4"/>
      <c r="P262" s="4"/>
      <c r="Q262" s="4"/>
      <c r="R262" s="4"/>
      <c r="S262" s="4"/>
      <c r="T262" s="4"/>
      <c r="U262" s="4"/>
      <c r="V262" s="4"/>
      <c r="W262" s="4"/>
      <c r="X262" s="4"/>
      <c r="Y262" s="4"/>
      <c r="Z262" s="4"/>
      <c r="AA262" s="4"/>
      <c r="AB262" s="4"/>
      <c r="AC262" s="17">
        <v>1.0</v>
      </c>
      <c r="AD262" s="4">
        <f t="shared" si="18"/>
        <v>5</v>
      </c>
      <c r="AE262" s="4">
        <f t="shared" si="19"/>
        <v>2019</v>
      </c>
    </row>
    <row r="263">
      <c r="A263" s="8">
        <v>43606.0</v>
      </c>
      <c r="B263" s="10" t="s">
        <v>13</v>
      </c>
      <c r="C263" s="12">
        <v>80.0</v>
      </c>
      <c r="D263" s="12" t="s">
        <v>217</v>
      </c>
      <c r="E263" s="35" t="s">
        <v>286</v>
      </c>
      <c r="F263" s="13">
        <v>1.0</v>
      </c>
      <c r="G263" s="13" t="b">
        <v>0</v>
      </c>
      <c r="H263" s="15"/>
      <c r="I263" s="15"/>
      <c r="J263" s="15"/>
      <c r="K263" s="15"/>
      <c r="L263" s="4"/>
      <c r="M263" s="4"/>
      <c r="N263" s="4"/>
      <c r="O263" s="4"/>
      <c r="P263" s="4"/>
      <c r="Q263" s="4"/>
      <c r="R263" s="4"/>
      <c r="S263" s="4"/>
      <c r="T263" s="4"/>
      <c r="U263" s="4"/>
      <c r="V263" s="4"/>
      <c r="W263" s="4"/>
      <c r="X263" s="4"/>
      <c r="Y263" s="4"/>
      <c r="Z263" s="4"/>
      <c r="AA263" s="4"/>
      <c r="AB263" s="4"/>
      <c r="AC263" s="17">
        <v>1.0</v>
      </c>
      <c r="AD263" s="4">
        <f t="shared" si="18"/>
        <v>5</v>
      </c>
      <c r="AE263" s="4">
        <f t="shared" si="19"/>
        <v>2019</v>
      </c>
    </row>
    <row r="264">
      <c r="A264" s="8">
        <v>43606.0</v>
      </c>
      <c r="B264" s="10" t="s">
        <v>26</v>
      </c>
      <c r="C264" s="12">
        <v>130.0</v>
      </c>
      <c r="D264" s="12" t="s">
        <v>79</v>
      </c>
      <c r="E264" s="35" t="s">
        <v>102</v>
      </c>
      <c r="F264" s="13">
        <v>1.0</v>
      </c>
      <c r="G264" s="13" t="b">
        <v>0</v>
      </c>
      <c r="H264" s="15"/>
      <c r="I264" s="15"/>
      <c r="J264" s="15"/>
      <c r="K264" s="15"/>
      <c r="L264" s="4"/>
      <c r="M264" s="4"/>
      <c r="N264" s="4"/>
      <c r="O264" s="4"/>
      <c r="P264" s="4"/>
      <c r="Q264" s="4"/>
      <c r="R264" s="4"/>
      <c r="S264" s="4"/>
      <c r="T264" s="4"/>
      <c r="U264" s="4"/>
      <c r="V264" s="4"/>
      <c r="W264" s="4"/>
      <c r="X264" s="4"/>
      <c r="Y264" s="4"/>
      <c r="Z264" s="4"/>
      <c r="AA264" s="4"/>
      <c r="AB264" s="4"/>
      <c r="AC264" s="17">
        <v>1.0</v>
      </c>
      <c r="AD264" s="4">
        <f t="shared" si="18"/>
        <v>5</v>
      </c>
      <c r="AE264" s="4">
        <f t="shared" si="19"/>
        <v>2019</v>
      </c>
    </row>
    <row r="265">
      <c r="A265" s="8">
        <v>43607.0</v>
      </c>
      <c r="B265" s="10" t="s">
        <v>13</v>
      </c>
      <c r="C265" s="12">
        <v>170.0</v>
      </c>
      <c r="D265" s="12" t="s">
        <v>67</v>
      </c>
      <c r="E265" s="89" t="s">
        <v>68</v>
      </c>
      <c r="F265" s="13">
        <v>1.0</v>
      </c>
      <c r="G265" s="13" t="b">
        <v>0</v>
      </c>
      <c r="H265" s="15"/>
      <c r="I265" s="15"/>
      <c r="J265" s="15"/>
      <c r="K265" s="15"/>
      <c r="L265" s="4"/>
      <c r="M265" s="4"/>
      <c r="N265" s="4"/>
      <c r="O265" s="4"/>
      <c r="P265" s="4"/>
      <c r="Q265" s="4"/>
      <c r="R265" s="4"/>
      <c r="S265" s="4"/>
      <c r="T265" s="4"/>
      <c r="U265" s="4"/>
      <c r="V265" s="4"/>
      <c r="W265" s="4"/>
      <c r="X265" s="4"/>
      <c r="Y265" s="4"/>
      <c r="Z265" s="4"/>
      <c r="AA265" s="4"/>
      <c r="AB265" s="4"/>
      <c r="AC265" s="17">
        <v>1.0</v>
      </c>
      <c r="AD265" s="4">
        <f t="shared" si="18"/>
        <v>5</v>
      </c>
      <c r="AE265" s="4">
        <f t="shared" si="19"/>
        <v>2019</v>
      </c>
    </row>
    <row r="266">
      <c r="A266" s="8">
        <v>43607.0</v>
      </c>
      <c r="B266" s="10" t="s">
        <v>16</v>
      </c>
      <c r="C266" s="12">
        <v>150.0</v>
      </c>
      <c r="D266" s="12" t="s">
        <v>228</v>
      </c>
      <c r="E266" s="89" t="s">
        <v>124</v>
      </c>
      <c r="F266" s="13">
        <v>1.0</v>
      </c>
      <c r="G266" s="13" t="b">
        <v>0</v>
      </c>
      <c r="H266" s="15"/>
      <c r="I266" s="15"/>
      <c r="J266" s="15"/>
      <c r="K266" s="15"/>
      <c r="L266" s="4"/>
      <c r="M266" s="4"/>
      <c r="N266" s="4"/>
      <c r="O266" s="4"/>
      <c r="P266" s="4"/>
      <c r="Q266" s="4"/>
      <c r="R266" s="4"/>
      <c r="S266" s="4"/>
      <c r="T266" s="4"/>
      <c r="U266" s="4"/>
      <c r="V266" s="4"/>
      <c r="W266" s="4"/>
      <c r="X266" s="4"/>
      <c r="Y266" s="4"/>
      <c r="Z266" s="4"/>
      <c r="AA266" s="4"/>
      <c r="AB266" s="4"/>
      <c r="AC266" s="17">
        <v>1.0</v>
      </c>
      <c r="AD266" s="4">
        <f t="shared" si="18"/>
        <v>5</v>
      </c>
      <c r="AE266" s="4">
        <f t="shared" si="19"/>
        <v>2019</v>
      </c>
    </row>
    <row r="267">
      <c r="A267" s="8">
        <v>43608.0</v>
      </c>
      <c r="B267" s="10" t="s">
        <v>16</v>
      </c>
      <c r="C267" s="12">
        <v>80.0</v>
      </c>
      <c r="D267" s="12" t="s">
        <v>103</v>
      </c>
      <c r="E267" s="13" t="s">
        <v>104</v>
      </c>
      <c r="F267" s="13">
        <v>1.0</v>
      </c>
      <c r="G267" s="13" t="b">
        <v>0</v>
      </c>
      <c r="H267" s="15"/>
      <c r="I267" s="15"/>
      <c r="J267" s="15"/>
      <c r="K267" s="15"/>
      <c r="L267" s="4"/>
      <c r="M267" s="4"/>
      <c r="N267" s="4"/>
      <c r="O267" s="4"/>
      <c r="P267" s="4"/>
      <c r="Q267" s="4"/>
      <c r="R267" s="4"/>
      <c r="S267" s="4"/>
      <c r="T267" s="4"/>
      <c r="U267" s="4"/>
      <c r="V267" s="4"/>
      <c r="W267" s="4"/>
      <c r="X267" s="4"/>
      <c r="Y267" s="4"/>
      <c r="Z267" s="4"/>
      <c r="AA267" s="4"/>
      <c r="AB267" s="4"/>
      <c r="AC267" s="17">
        <v>1.0</v>
      </c>
      <c r="AD267" s="4">
        <f t="shared" si="18"/>
        <v>5</v>
      </c>
      <c r="AE267" s="4">
        <f t="shared" si="19"/>
        <v>2019</v>
      </c>
    </row>
    <row r="268">
      <c r="A268" s="8">
        <v>43608.0</v>
      </c>
      <c r="B268" s="10" t="s">
        <v>13</v>
      </c>
      <c r="C268" s="12">
        <v>150.0</v>
      </c>
      <c r="D268" s="12" t="s">
        <v>256</v>
      </c>
      <c r="E268" s="10" t="s">
        <v>257</v>
      </c>
      <c r="F268" s="13">
        <v>1.0</v>
      </c>
      <c r="G268" s="13" t="b">
        <v>0</v>
      </c>
      <c r="H268" s="15"/>
      <c r="I268" s="15"/>
      <c r="J268" s="15"/>
      <c r="K268" s="15"/>
      <c r="L268" s="4"/>
      <c r="M268" s="4"/>
      <c r="N268" s="4"/>
      <c r="O268" s="4"/>
      <c r="P268" s="4"/>
      <c r="Q268" s="4"/>
      <c r="R268" s="4"/>
      <c r="S268" s="4"/>
      <c r="T268" s="4"/>
      <c r="U268" s="4"/>
      <c r="V268" s="4"/>
      <c r="W268" s="4"/>
      <c r="X268" s="4"/>
      <c r="Y268" s="4"/>
      <c r="Z268" s="4"/>
      <c r="AA268" s="4"/>
      <c r="AB268" s="4"/>
      <c r="AC268" s="17">
        <v>1.0</v>
      </c>
      <c r="AD268" s="4">
        <f t="shared" si="18"/>
        <v>5</v>
      </c>
      <c r="AE268" s="4">
        <f t="shared" si="19"/>
        <v>2019</v>
      </c>
    </row>
    <row r="269">
      <c r="A269" s="97">
        <v>43609.0</v>
      </c>
      <c r="B269" s="99" t="s">
        <v>13</v>
      </c>
      <c r="C269" s="81">
        <v>150.0</v>
      </c>
      <c r="D269" s="81" t="s">
        <v>219</v>
      </c>
      <c r="E269" s="99" t="s">
        <v>198</v>
      </c>
      <c r="F269" s="13">
        <v>1.0</v>
      </c>
      <c r="G269" s="13" t="b">
        <v>0</v>
      </c>
      <c r="H269" s="15"/>
      <c r="I269" s="15"/>
      <c r="J269" s="15"/>
      <c r="K269" s="15"/>
      <c r="L269" s="4"/>
      <c r="M269" s="4"/>
      <c r="N269" s="4"/>
      <c r="O269" s="4"/>
      <c r="P269" s="4"/>
      <c r="Q269" s="4"/>
      <c r="R269" s="4"/>
      <c r="S269" s="4"/>
      <c r="T269" s="4"/>
      <c r="U269" s="4"/>
      <c r="V269" s="4"/>
      <c r="W269" s="4"/>
      <c r="X269" s="4"/>
      <c r="Y269" s="4"/>
      <c r="Z269" s="4"/>
      <c r="AA269" s="4"/>
      <c r="AB269" s="4"/>
      <c r="AC269" s="17">
        <v>1.0</v>
      </c>
      <c r="AD269" s="4">
        <f t="shared" si="18"/>
        <v>5</v>
      </c>
      <c r="AE269" s="4">
        <f t="shared" si="19"/>
        <v>2019</v>
      </c>
    </row>
    <row r="270">
      <c r="A270" s="8">
        <v>43612.0</v>
      </c>
      <c r="B270" s="10" t="s">
        <v>16</v>
      </c>
      <c r="C270" s="12">
        <v>120.0</v>
      </c>
      <c r="D270" s="12" t="s">
        <v>133</v>
      </c>
      <c r="E270" s="13" t="s">
        <v>134</v>
      </c>
      <c r="F270" s="13">
        <v>1.0</v>
      </c>
      <c r="G270" s="13" t="b">
        <v>0</v>
      </c>
      <c r="H270" s="15"/>
      <c r="I270" s="15"/>
      <c r="J270" s="15"/>
      <c r="K270" s="15"/>
      <c r="L270" s="4"/>
      <c r="M270" s="4"/>
      <c r="N270" s="4"/>
      <c r="O270" s="4"/>
      <c r="P270" s="4"/>
      <c r="Q270" s="4"/>
      <c r="R270" s="4"/>
      <c r="S270" s="4"/>
      <c r="T270" s="4"/>
      <c r="U270" s="4"/>
      <c r="V270" s="4"/>
      <c r="W270" s="4"/>
      <c r="X270" s="4"/>
      <c r="Y270" s="4"/>
      <c r="Z270" s="4"/>
      <c r="AA270" s="4"/>
      <c r="AB270" s="4"/>
      <c r="AC270" s="17">
        <v>1.0</v>
      </c>
      <c r="AD270" s="4">
        <f t="shared" si="18"/>
        <v>5</v>
      </c>
      <c r="AE270" s="4">
        <f t="shared" si="19"/>
        <v>2019</v>
      </c>
    </row>
    <row r="271">
      <c r="A271" s="8">
        <v>43614.0</v>
      </c>
      <c r="B271" s="10" t="s">
        <v>16</v>
      </c>
      <c r="C271" s="12">
        <v>170.0</v>
      </c>
      <c r="D271" s="12" t="s">
        <v>225</v>
      </c>
      <c r="E271" s="13" t="s">
        <v>226</v>
      </c>
      <c r="F271" s="13">
        <v>1.0</v>
      </c>
      <c r="G271" s="13" t="b">
        <v>0</v>
      </c>
      <c r="H271" s="15"/>
      <c r="I271" s="15"/>
      <c r="J271" s="15"/>
      <c r="K271" s="15"/>
      <c r="L271" s="4"/>
      <c r="M271" s="4"/>
      <c r="N271" s="4"/>
      <c r="O271" s="4"/>
      <c r="P271" s="4"/>
      <c r="Q271" s="4"/>
      <c r="R271" s="4"/>
      <c r="S271" s="4"/>
      <c r="T271" s="4"/>
      <c r="U271" s="4"/>
      <c r="V271" s="4"/>
      <c r="W271" s="4"/>
      <c r="X271" s="4"/>
      <c r="Y271" s="4"/>
      <c r="Z271" s="4"/>
      <c r="AA271" s="4"/>
      <c r="AB271" s="4"/>
      <c r="AC271" s="17">
        <v>1.0</v>
      </c>
      <c r="AD271" s="4">
        <f t="shared" si="18"/>
        <v>5</v>
      </c>
      <c r="AE271" s="4">
        <f t="shared" si="19"/>
        <v>2019</v>
      </c>
    </row>
    <row r="272">
      <c r="A272" s="8">
        <v>43611.0</v>
      </c>
      <c r="B272" s="10" t="s">
        <v>26</v>
      </c>
      <c r="C272" s="12">
        <v>130.0</v>
      </c>
      <c r="D272" s="12" t="s">
        <v>79</v>
      </c>
      <c r="E272" s="35" t="s">
        <v>102</v>
      </c>
      <c r="F272" s="13">
        <v>1.0</v>
      </c>
      <c r="G272" s="13" t="b">
        <v>0</v>
      </c>
      <c r="H272" s="15"/>
      <c r="I272" s="15"/>
      <c r="J272" s="15"/>
      <c r="K272" s="15"/>
      <c r="L272" s="4"/>
      <c r="M272" s="4"/>
      <c r="N272" s="4"/>
      <c r="O272" s="4"/>
      <c r="P272" s="4"/>
      <c r="Q272" s="4"/>
      <c r="R272" s="4"/>
      <c r="S272" s="4"/>
      <c r="T272" s="4"/>
      <c r="U272" s="4"/>
      <c r="V272" s="4"/>
      <c r="W272" s="4"/>
      <c r="X272" s="4"/>
      <c r="Y272" s="4"/>
      <c r="Z272" s="4"/>
      <c r="AA272" s="4"/>
      <c r="AB272" s="4"/>
      <c r="AC272" s="17">
        <v>1.0</v>
      </c>
      <c r="AD272" s="4">
        <f t="shared" si="18"/>
        <v>5</v>
      </c>
      <c r="AE272" s="4">
        <f t="shared" si="19"/>
        <v>2019</v>
      </c>
    </row>
    <row r="273">
      <c r="A273" s="53">
        <v>43615.0</v>
      </c>
      <c r="B273" s="10" t="s">
        <v>13</v>
      </c>
      <c r="C273" s="12">
        <v>150.0</v>
      </c>
      <c r="D273" s="12" t="s">
        <v>219</v>
      </c>
      <c r="E273" s="35" t="s">
        <v>198</v>
      </c>
      <c r="F273" s="13">
        <v>1.0</v>
      </c>
      <c r="G273" s="13" t="b">
        <v>0</v>
      </c>
      <c r="H273" s="15"/>
      <c r="I273" s="15"/>
      <c r="J273" s="15"/>
      <c r="K273" s="15"/>
      <c r="L273" s="4"/>
      <c r="M273" s="4"/>
      <c r="N273" s="4"/>
      <c r="O273" s="4"/>
      <c r="P273" s="4"/>
      <c r="Q273" s="4"/>
      <c r="R273" s="4"/>
      <c r="S273" s="4"/>
      <c r="T273" s="4"/>
      <c r="U273" s="4"/>
      <c r="V273" s="4"/>
      <c r="W273" s="4"/>
      <c r="X273" s="4"/>
      <c r="Y273" s="4"/>
      <c r="Z273" s="4"/>
      <c r="AA273" s="4"/>
      <c r="AB273" s="4"/>
      <c r="AC273" s="17">
        <v>1.0</v>
      </c>
      <c r="AD273" s="4">
        <f t="shared" si="18"/>
        <v>5</v>
      </c>
      <c r="AE273" s="4">
        <f t="shared" si="19"/>
        <v>2019</v>
      </c>
    </row>
    <row r="274">
      <c r="A274" s="8">
        <v>43616.0</v>
      </c>
      <c r="B274" s="10" t="s">
        <v>13</v>
      </c>
      <c r="C274" s="12">
        <v>80.0</v>
      </c>
      <c r="D274" s="12" t="s">
        <v>263</v>
      </c>
      <c r="E274" s="35" t="s">
        <v>264</v>
      </c>
      <c r="F274" s="13">
        <v>1.0</v>
      </c>
      <c r="G274" s="13" t="b">
        <v>0</v>
      </c>
      <c r="H274" s="15"/>
      <c r="I274" s="15"/>
      <c r="J274" s="15"/>
      <c r="K274" s="15"/>
      <c r="L274" s="4"/>
      <c r="M274" s="4"/>
      <c r="N274" s="4"/>
      <c r="O274" s="4"/>
      <c r="P274" s="4"/>
      <c r="Q274" s="4"/>
      <c r="R274" s="4"/>
      <c r="S274" s="4"/>
      <c r="T274" s="4"/>
      <c r="U274" s="4"/>
      <c r="V274" s="4"/>
      <c r="W274" s="4"/>
      <c r="X274" s="4"/>
      <c r="Y274" s="4"/>
      <c r="Z274" s="4"/>
      <c r="AA274" s="4"/>
      <c r="AB274" s="4"/>
      <c r="AC274" s="17">
        <v>1.0</v>
      </c>
      <c r="AD274" s="4">
        <f t="shared" si="18"/>
        <v>5</v>
      </c>
      <c r="AE274" s="4">
        <f t="shared" si="19"/>
        <v>2019</v>
      </c>
    </row>
    <row r="275">
      <c r="A275" s="8">
        <v>43617.0</v>
      </c>
      <c r="B275" s="10" t="s">
        <v>26</v>
      </c>
      <c r="C275" s="12">
        <v>130.0</v>
      </c>
      <c r="D275" s="12" t="s">
        <v>288</v>
      </c>
      <c r="E275" s="12" t="s">
        <v>289</v>
      </c>
      <c r="F275" s="13">
        <v>1.0</v>
      </c>
      <c r="G275" s="13" t="b">
        <v>0</v>
      </c>
      <c r="H275" s="15"/>
      <c r="I275" s="15"/>
      <c r="J275" s="15"/>
      <c r="K275" s="15"/>
      <c r="L275" s="4"/>
      <c r="M275" s="4"/>
      <c r="N275" s="4"/>
      <c r="O275" s="4"/>
      <c r="P275" s="4"/>
      <c r="Q275" s="4"/>
      <c r="R275" s="4"/>
      <c r="S275" s="4"/>
      <c r="T275" s="4"/>
      <c r="U275" s="4"/>
      <c r="V275" s="4"/>
      <c r="W275" s="4"/>
      <c r="X275" s="4"/>
      <c r="Y275" s="4"/>
      <c r="Z275" s="4"/>
      <c r="AA275" s="4"/>
      <c r="AB275" s="4"/>
      <c r="AC275" s="17">
        <v>1.0</v>
      </c>
      <c r="AD275" s="4">
        <f t="shared" si="18"/>
        <v>6</v>
      </c>
      <c r="AE275" s="4">
        <f t="shared" si="19"/>
        <v>2019</v>
      </c>
    </row>
    <row r="276">
      <c r="A276" s="8">
        <v>43619.0</v>
      </c>
      <c r="B276" s="10" t="s">
        <v>13</v>
      </c>
      <c r="C276" s="12">
        <v>100.0</v>
      </c>
      <c r="D276" s="12" t="s">
        <v>290</v>
      </c>
      <c r="E276" s="35" t="s">
        <v>291</v>
      </c>
      <c r="F276" s="13">
        <v>1.0</v>
      </c>
      <c r="G276" s="13" t="b">
        <v>0</v>
      </c>
      <c r="H276" s="15"/>
      <c r="I276" s="15"/>
      <c r="J276" s="15"/>
      <c r="K276" s="15"/>
      <c r="L276" s="4"/>
      <c r="M276" s="4"/>
      <c r="N276" s="4"/>
      <c r="O276" s="4"/>
      <c r="P276" s="4"/>
      <c r="Q276" s="4"/>
      <c r="R276" s="4"/>
      <c r="S276" s="4"/>
      <c r="T276" s="4"/>
      <c r="U276" s="4"/>
      <c r="V276" s="4"/>
      <c r="W276" s="4"/>
      <c r="X276" s="4"/>
      <c r="Y276" s="4"/>
      <c r="Z276" s="4"/>
      <c r="AA276" s="4"/>
      <c r="AB276" s="4"/>
      <c r="AC276" s="17">
        <v>1.0</v>
      </c>
      <c r="AD276" s="4">
        <f t="shared" si="18"/>
        <v>6</v>
      </c>
      <c r="AE276" s="4">
        <f t="shared" si="19"/>
        <v>2019</v>
      </c>
    </row>
    <row r="277">
      <c r="A277" s="8">
        <v>43620.0</v>
      </c>
      <c r="B277" s="10" t="s">
        <v>16</v>
      </c>
      <c r="C277" s="12">
        <v>100.0</v>
      </c>
      <c r="D277" s="12" t="s">
        <v>292</v>
      </c>
      <c r="E277" s="35" t="s">
        <v>293</v>
      </c>
      <c r="F277" s="13">
        <v>1.0</v>
      </c>
      <c r="G277" s="13" t="b">
        <v>0</v>
      </c>
      <c r="H277" s="15"/>
      <c r="I277" s="15"/>
      <c r="J277" s="15"/>
      <c r="K277" s="15"/>
      <c r="L277" s="4"/>
      <c r="M277" s="4"/>
      <c r="N277" s="4"/>
      <c r="O277" s="4"/>
      <c r="P277" s="4"/>
      <c r="Q277" s="4"/>
      <c r="R277" s="4"/>
      <c r="S277" s="4"/>
      <c r="T277" s="4"/>
      <c r="U277" s="4"/>
      <c r="V277" s="4"/>
      <c r="W277" s="4"/>
      <c r="X277" s="4"/>
      <c r="Y277" s="4"/>
      <c r="Z277" s="4"/>
      <c r="AA277" s="4"/>
      <c r="AB277" s="4"/>
      <c r="AC277" s="17">
        <v>1.0</v>
      </c>
      <c r="AD277" s="4">
        <f t="shared" si="18"/>
        <v>6</v>
      </c>
      <c r="AE277" s="4">
        <f t="shared" si="19"/>
        <v>2019</v>
      </c>
    </row>
    <row r="278">
      <c r="A278" s="8">
        <v>43620.0</v>
      </c>
      <c r="B278" s="10" t="s">
        <v>26</v>
      </c>
      <c r="C278" s="12">
        <v>100.0</v>
      </c>
      <c r="D278" s="84" t="s">
        <v>14</v>
      </c>
      <c r="E278" s="89" t="s">
        <v>15</v>
      </c>
      <c r="F278" s="15">
        <v>1.0</v>
      </c>
      <c r="G278" s="13" t="b">
        <v>0</v>
      </c>
      <c r="H278" s="15"/>
      <c r="I278" s="15"/>
      <c r="J278" s="15"/>
      <c r="K278" s="15"/>
      <c r="L278" s="4"/>
      <c r="M278" s="4"/>
      <c r="N278" s="4"/>
      <c r="O278" s="4"/>
      <c r="P278" s="4"/>
      <c r="Q278" s="4"/>
      <c r="R278" s="4"/>
      <c r="S278" s="4"/>
      <c r="T278" s="4"/>
      <c r="U278" s="4"/>
      <c r="V278" s="4"/>
      <c r="W278" s="4"/>
      <c r="X278" s="4"/>
      <c r="Y278" s="4"/>
      <c r="Z278" s="4"/>
      <c r="AA278" s="4"/>
      <c r="AB278" s="4"/>
      <c r="AC278" s="17">
        <v>1.0</v>
      </c>
      <c r="AD278" s="4">
        <f t="shared" si="18"/>
        <v>6</v>
      </c>
      <c r="AE278" s="4">
        <f t="shared" si="19"/>
        <v>2019</v>
      </c>
    </row>
    <row r="279">
      <c r="A279" s="8">
        <v>43620.0</v>
      </c>
      <c r="B279" s="10" t="s">
        <v>13</v>
      </c>
      <c r="C279" s="12">
        <v>80.0</v>
      </c>
      <c r="D279" s="12" t="s">
        <v>153</v>
      </c>
      <c r="E279" s="13" t="s">
        <v>196</v>
      </c>
      <c r="F279" s="13">
        <v>1.0</v>
      </c>
      <c r="G279" s="13" t="b">
        <v>0</v>
      </c>
      <c r="H279" s="15"/>
      <c r="I279" s="15"/>
      <c r="J279" s="15"/>
      <c r="K279" s="15"/>
      <c r="L279" s="4"/>
      <c r="M279" s="4"/>
      <c r="N279" s="4"/>
      <c r="O279" s="4"/>
      <c r="P279" s="4"/>
      <c r="Q279" s="4"/>
      <c r="R279" s="4"/>
      <c r="S279" s="4"/>
      <c r="T279" s="4"/>
      <c r="U279" s="4"/>
      <c r="V279" s="4"/>
      <c r="W279" s="4"/>
      <c r="X279" s="4"/>
      <c r="Y279" s="4"/>
      <c r="Z279" s="4"/>
      <c r="AA279" s="4"/>
      <c r="AB279" s="4"/>
      <c r="AC279" s="17">
        <v>1.0</v>
      </c>
      <c r="AD279" s="4">
        <f t="shared" si="18"/>
        <v>6</v>
      </c>
      <c r="AE279" s="4">
        <f t="shared" si="19"/>
        <v>2019</v>
      </c>
    </row>
    <row r="280">
      <c r="A280" s="8">
        <v>43621.0</v>
      </c>
      <c r="B280" s="10" t="s">
        <v>26</v>
      </c>
      <c r="C280" s="12">
        <v>130.0</v>
      </c>
      <c r="D280" s="12" t="s">
        <v>79</v>
      </c>
      <c r="E280" s="35" t="s">
        <v>102</v>
      </c>
      <c r="F280" s="13">
        <v>1.0</v>
      </c>
      <c r="G280" s="13" t="b">
        <v>0</v>
      </c>
      <c r="H280" s="15"/>
      <c r="I280" s="15"/>
      <c r="J280" s="15"/>
      <c r="K280" s="15"/>
      <c r="L280" s="4"/>
      <c r="M280" s="4"/>
      <c r="N280" s="4"/>
      <c r="O280" s="4"/>
      <c r="P280" s="4"/>
      <c r="Q280" s="4"/>
      <c r="R280" s="4"/>
      <c r="S280" s="4"/>
      <c r="T280" s="4"/>
      <c r="U280" s="4"/>
      <c r="V280" s="4"/>
      <c r="W280" s="4"/>
      <c r="X280" s="4"/>
      <c r="Y280" s="4"/>
      <c r="Z280" s="4"/>
      <c r="AA280" s="4"/>
      <c r="AB280" s="4"/>
      <c r="AC280" s="17">
        <v>1.0</v>
      </c>
      <c r="AD280" s="4">
        <f t="shared" si="18"/>
        <v>6</v>
      </c>
      <c r="AE280" s="4">
        <f t="shared" si="19"/>
        <v>2019</v>
      </c>
    </row>
    <row r="281">
      <c r="A281" s="8">
        <v>43621.0</v>
      </c>
      <c r="B281" s="90" t="s">
        <v>16</v>
      </c>
      <c r="C281" s="78">
        <v>130.0</v>
      </c>
      <c r="D281" s="78" t="s">
        <v>261</v>
      </c>
      <c r="E281" s="90" t="s">
        <v>274</v>
      </c>
      <c r="F281" s="13">
        <v>1.0</v>
      </c>
      <c r="G281" s="13" t="b">
        <v>1</v>
      </c>
      <c r="H281" s="15"/>
      <c r="I281" s="13">
        <v>4.5</v>
      </c>
      <c r="J281" s="15"/>
      <c r="K281" s="15"/>
      <c r="L281" s="4"/>
      <c r="M281" s="4"/>
      <c r="N281" s="4"/>
      <c r="O281" s="4"/>
      <c r="P281" s="4"/>
      <c r="Q281" s="4"/>
      <c r="R281" s="4"/>
      <c r="S281" s="4"/>
      <c r="T281" s="4"/>
      <c r="U281" s="4"/>
      <c r="V281" s="4"/>
      <c r="W281" s="4"/>
      <c r="X281" s="4"/>
      <c r="Y281" s="4"/>
      <c r="Z281" s="4"/>
      <c r="AA281" s="4"/>
      <c r="AB281" s="4"/>
      <c r="AC281" s="17">
        <v>1.0</v>
      </c>
      <c r="AD281" s="4">
        <f t="shared" si="18"/>
        <v>6</v>
      </c>
      <c r="AE281" s="4">
        <f t="shared" si="19"/>
        <v>2019</v>
      </c>
    </row>
    <row r="282">
      <c r="A282" s="8">
        <v>43621.0</v>
      </c>
      <c r="B282" s="10" t="s">
        <v>13</v>
      </c>
      <c r="C282" s="12">
        <v>150.0</v>
      </c>
      <c r="D282" s="12" t="s">
        <v>228</v>
      </c>
      <c r="E282" s="64" t="s">
        <v>187</v>
      </c>
      <c r="F282" s="13">
        <v>1.0</v>
      </c>
      <c r="G282" s="13" t="b">
        <v>1</v>
      </c>
      <c r="H282" s="15"/>
      <c r="I282" s="13">
        <v>5.0</v>
      </c>
      <c r="J282" s="15"/>
      <c r="K282" s="15"/>
      <c r="L282" s="4"/>
      <c r="M282" s="4"/>
      <c r="N282" s="4"/>
      <c r="O282" s="4"/>
      <c r="P282" s="4"/>
      <c r="Q282" s="4"/>
      <c r="R282" s="4"/>
      <c r="S282" s="4"/>
      <c r="T282" s="4"/>
      <c r="U282" s="4"/>
      <c r="V282" s="4"/>
      <c r="W282" s="4"/>
      <c r="X282" s="4"/>
      <c r="Y282" s="4"/>
      <c r="Z282" s="4"/>
      <c r="AA282" s="4"/>
      <c r="AB282" s="4"/>
      <c r="AC282" s="17">
        <v>1.0</v>
      </c>
      <c r="AD282" s="4">
        <f t="shared" si="18"/>
        <v>6</v>
      </c>
      <c r="AE282" s="4">
        <f t="shared" si="19"/>
        <v>2019</v>
      </c>
    </row>
    <row r="283">
      <c r="A283" s="8">
        <v>43622.0</v>
      </c>
      <c r="B283" s="10" t="s">
        <v>16</v>
      </c>
      <c r="C283" s="12">
        <v>130.0</v>
      </c>
      <c r="D283" s="12" t="s">
        <v>149</v>
      </c>
      <c r="E283" s="13" t="s">
        <v>150</v>
      </c>
      <c r="F283" s="13">
        <v>1.0</v>
      </c>
      <c r="G283" s="13" t="b">
        <v>0</v>
      </c>
      <c r="H283" s="15"/>
      <c r="I283" s="15"/>
      <c r="J283" s="15"/>
      <c r="K283" s="15"/>
      <c r="L283" s="4"/>
      <c r="M283" s="4"/>
      <c r="N283" s="4"/>
      <c r="O283" s="4"/>
      <c r="P283" s="4"/>
      <c r="Q283" s="4"/>
      <c r="R283" s="4"/>
      <c r="S283" s="4"/>
      <c r="T283" s="4"/>
      <c r="U283" s="4"/>
      <c r="V283" s="4"/>
      <c r="W283" s="4"/>
      <c r="X283" s="4"/>
      <c r="Y283" s="4"/>
      <c r="Z283" s="4"/>
      <c r="AA283" s="4"/>
      <c r="AB283" s="4"/>
      <c r="AC283" s="17">
        <v>1.0</v>
      </c>
      <c r="AD283" s="4">
        <f t="shared" si="18"/>
        <v>6</v>
      </c>
      <c r="AE283" s="4">
        <f t="shared" si="19"/>
        <v>2019</v>
      </c>
    </row>
    <row r="284">
      <c r="A284" s="8">
        <v>43623.0</v>
      </c>
      <c r="B284" s="10" t="s">
        <v>13</v>
      </c>
      <c r="C284" s="12">
        <v>150.0</v>
      </c>
      <c r="D284" s="12" t="s">
        <v>67</v>
      </c>
      <c r="E284" s="35" t="s">
        <v>68</v>
      </c>
      <c r="F284" s="13">
        <v>1.0</v>
      </c>
      <c r="G284" s="13" t="b">
        <v>0</v>
      </c>
      <c r="H284" s="15"/>
      <c r="I284" s="15"/>
      <c r="J284" s="15"/>
      <c r="K284" s="15"/>
      <c r="L284" s="4"/>
      <c r="M284" s="4"/>
      <c r="N284" s="4"/>
      <c r="O284" s="4"/>
      <c r="P284" s="4"/>
      <c r="Q284" s="4"/>
      <c r="R284" s="4"/>
      <c r="S284" s="4"/>
      <c r="T284" s="4"/>
      <c r="U284" s="4"/>
      <c r="V284" s="4"/>
      <c r="W284" s="4"/>
      <c r="X284" s="4"/>
      <c r="Y284" s="4"/>
      <c r="Z284" s="4"/>
      <c r="AA284" s="4"/>
      <c r="AB284" s="4"/>
      <c r="AC284" s="17">
        <v>1.0</v>
      </c>
      <c r="AD284" s="4">
        <f t="shared" si="18"/>
        <v>6</v>
      </c>
      <c r="AE284" s="4">
        <f t="shared" si="19"/>
        <v>2019</v>
      </c>
    </row>
    <row r="285">
      <c r="A285" s="8">
        <v>43624.0</v>
      </c>
      <c r="B285" s="10" t="s">
        <v>13</v>
      </c>
      <c r="C285" s="12">
        <v>150.0</v>
      </c>
      <c r="D285" s="12" t="s">
        <v>86</v>
      </c>
      <c r="E285" s="35" t="s">
        <v>241</v>
      </c>
      <c r="F285" s="13">
        <v>1.0</v>
      </c>
      <c r="G285" s="13" t="b">
        <v>0</v>
      </c>
      <c r="H285" s="15"/>
      <c r="I285" s="15"/>
      <c r="J285" s="15"/>
      <c r="K285" s="15"/>
      <c r="L285" s="4"/>
      <c r="M285" s="4"/>
      <c r="N285" s="4"/>
      <c r="O285" s="4"/>
      <c r="P285" s="4"/>
      <c r="Q285" s="4"/>
      <c r="R285" s="4"/>
      <c r="S285" s="4"/>
      <c r="T285" s="4"/>
      <c r="U285" s="4"/>
      <c r="V285" s="4"/>
      <c r="W285" s="4"/>
      <c r="X285" s="4"/>
      <c r="Y285" s="4"/>
      <c r="Z285" s="4"/>
      <c r="AA285" s="4"/>
      <c r="AB285" s="4"/>
      <c r="AC285" s="17">
        <v>1.0</v>
      </c>
      <c r="AD285" s="4">
        <f t="shared" si="18"/>
        <v>6</v>
      </c>
      <c r="AE285" s="4">
        <f t="shared" si="19"/>
        <v>2019</v>
      </c>
    </row>
    <row r="286">
      <c r="A286" s="8">
        <v>43626.0</v>
      </c>
      <c r="B286" s="10" t="s">
        <v>13</v>
      </c>
      <c r="C286" s="12">
        <v>150.0</v>
      </c>
      <c r="D286" s="12" t="s">
        <v>219</v>
      </c>
      <c r="E286" s="13" t="s">
        <v>198</v>
      </c>
      <c r="F286" s="13">
        <v>1.0</v>
      </c>
      <c r="G286" s="13" t="b">
        <v>1</v>
      </c>
      <c r="H286" s="15"/>
      <c r="I286" s="13">
        <v>4.5</v>
      </c>
      <c r="J286" s="13">
        <v>5.0</v>
      </c>
      <c r="K286" s="15"/>
      <c r="L286" s="4"/>
      <c r="M286" s="4"/>
      <c r="N286" s="4"/>
      <c r="O286" s="4"/>
      <c r="P286" s="4"/>
      <c r="Q286" s="4"/>
      <c r="R286" s="4"/>
      <c r="S286" s="4"/>
      <c r="T286" s="4"/>
      <c r="U286" s="4"/>
      <c r="V286" s="4"/>
      <c r="W286" s="4"/>
      <c r="X286" s="4"/>
      <c r="Y286" s="4"/>
      <c r="Z286" s="4"/>
      <c r="AA286" s="4"/>
      <c r="AB286" s="4"/>
      <c r="AC286" s="17">
        <v>1.0</v>
      </c>
      <c r="AD286" s="4">
        <f t="shared" si="18"/>
        <v>6</v>
      </c>
      <c r="AE286" s="4">
        <f t="shared" si="19"/>
        <v>2019</v>
      </c>
    </row>
    <row r="287">
      <c r="A287" s="8">
        <v>43626.0</v>
      </c>
      <c r="B287" s="10" t="s">
        <v>16</v>
      </c>
      <c r="C287" s="12">
        <v>150.0</v>
      </c>
      <c r="D287" s="12" t="s">
        <v>228</v>
      </c>
      <c r="E287" s="13" t="s">
        <v>124</v>
      </c>
      <c r="F287" s="13">
        <v>1.0</v>
      </c>
      <c r="G287" s="13" t="b">
        <v>1</v>
      </c>
      <c r="H287" s="15"/>
      <c r="I287" s="13">
        <v>5.0</v>
      </c>
      <c r="J287" s="15"/>
      <c r="K287" s="15"/>
      <c r="L287" s="4"/>
      <c r="M287" s="4"/>
      <c r="N287" s="4"/>
      <c r="O287" s="4"/>
      <c r="P287" s="4"/>
      <c r="Q287" s="4"/>
      <c r="R287" s="4"/>
      <c r="S287" s="4"/>
      <c r="T287" s="4"/>
      <c r="U287" s="4"/>
      <c r="V287" s="4"/>
      <c r="W287" s="4"/>
      <c r="X287" s="4"/>
      <c r="Y287" s="4"/>
      <c r="Z287" s="4"/>
      <c r="AA287" s="4"/>
      <c r="AB287" s="4"/>
      <c r="AC287" s="17">
        <v>1.0</v>
      </c>
      <c r="AD287" s="4">
        <f t="shared" si="18"/>
        <v>6</v>
      </c>
      <c r="AE287" s="4">
        <f t="shared" si="19"/>
        <v>2019</v>
      </c>
    </row>
    <row r="288">
      <c r="A288" s="8">
        <v>43627.0</v>
      </c>
      <c r="B288" s="90" t="s">
        <v>26</v>
      </c>
      <c r="C288" s="12">
        <v>100.0</v>
      </c>
      <c r="D288" s="84" t="s">
        <v>14</v>
      </c>
      <c r="E288" s="89" t="s">
        <v>15</v>
      </c>
      <c r="F288" s="13">
        <v>1.0</v>
      </c>
      <c r="G288" s="13" t="b">
        <v>0</v>
      </c>
      <c r="H288" s="15"/>
      <c r="I288" s="15"/>
      <c r="J288" s="15"/>
      <c r="K288" s="15"/>
      <c r="L288" s="4"/>
      <c r="M288" s="4"/>
      <c r="N288" s="4"/>
      <c r="O288" s="4"/>
      <c r="P288" s="4"/>
      <c r="Q288" s="4"/>
      <c r="R288" s="4"/>
      <c r="S288" s="4"/>
      <c r="T288" s="4"/>
      <c r="U288" s="4"/>
      <c r="V288" s="4"/>
      <c r="W288" s="4"/>
      <c r="X288" s="4"/>
      <c r="Y288" s="4"/>
      <c r="Z288" s="4"/>
      <c r="AA288" s="4"/>
      <c r="AB288" s="4"/>
      <c r="AC288" s="17">
        <v>1.0</v>
      </c>
      <c r="AD288" s="4">
        <f t="shared" si="18"/>
        <v>6</v>
      </c>
      <c r="AE288" s="4">
        <f t="shared" si="19"/>
        <v>2019</v>
      </c>
    </row>
    <row r="289">
      <c r="A289" s="53">
        <v>43627.0</v>
      </c>
      <c r="B289" s="10" t="s">
        <v>16</v>
      </c>
      <c r="C289" s="12">
        <v>130.0</v>
      </c>
      <c r="D289" s="12" t="s">
        <v>151</v>
      </c>
      <c r="E289" s="64" t="s">
        <v>270</v>
      </c>
      <c r="F289" s="13">
        <v>1.0</v>
      </c>
      <c r="G289" s="13" t="b">
        <v>1</v>
      </c>
      <c r="H289" s="15"/>
      <c r="I289" s="13">
        <v>4.5</v>
      </c>
      <c r="J289" s="15"/>
      <c r="K289" s="13" t="s">
        <v>294</v>
      </c>
      <c r="L289" s="4"/>
      <c r="M289" s="4"/>
      <c r="N289" s="4"/>
      <c r="O289" s="4"/>
      <c r="P289" s="4"/>
      <c r="Q289" s="4"/>
      <c r="R289" s="4"/>
      <c r="S289" s="4"/>
      <c r="T289" s="4"/>
      <c r="U289" s="4"/>
      <c r="V289" s="4"/>
      <c r="W289" s="4"/>
      <c r="X289" s="4"/>
      <c r="Y289" s="4"/>
      <c r="Z289" s="4"/>
      <c r="AA289" s="4"/>
      <c r="AB289" s="4"/>
      <c r="AC289" s="17">
        <v>1.0</v>
      </c>
      <c r="AD289" s="4">
        <f t="shared" si="18"/>
        <v>6</v>
      </c>
      <c r="AE289" s="4">
        <f t="shared" si="19"/>
        <v>2019</v>
      </c>
    </row>
    <row r="290">
      <c r="A290" s="8">
        <v>43628.0</v>
      </c>
      <c r="B290" s="10" t="s">
        <v>26</v>
      </c>
      <c r="C290" s="12">
        <v>130.0</v>
      </c>
      <c r="D290" s="12" t="s">
        <v>79</v>
      </c>
      <c r="E290" s="10" t="s">
        <v>102</v>
      </c>
      <c r="F290" s="13">
        <v>1.0</v>
      </c>
      <c r="G290" s="13" t="b">
        <v>0</v>
      </c>
      <c r="H290" s="15"/>
      <c r="I290" s="15"/>
      <c r="J290" s="15"/>
      <c r="K290" s="15"/>
      <c r="L290" s="4"/>
      <c r="M290" s="4"/>
      <c r="N290" s="4"/>
      <c r="O290" s="4"/>
      <c r="P290" s="4"/>
      <c r="Q290" s="4"/>
      <c r="R290" s="4"/>
      <c r="S290" s="4"/>
      <c r="T290" s="4"/>
      <c r="U290" s="4"/>
      <c r="V290" s="4"/>
      <c r="W290" s="4"/>
      <c r="X290" s="4"/>
      <c r="Y290" s="4"/>
      <c r="Z290" s="4"/>
      <c r="AA290" s="4"/>
      <c r="AB290" s="4"/>
      <c r="AC290" s="17">
        <v>1.0</v>
      </c>
      <c r="AD290" s="4">
        <f t="shared" si="18"/>
        <v>6</v>
      </c>
      <c r="AE290" s="4">
        <f t="shared" si="19"/>
        <v>2019</v>
      </c>
    </row>
    <row r="291">
      <c r="A291" s="8">
        <v>43629.0</v>
      </c>
      <c r="B291" s="10" t="s">
        <v>16</v>
      </c>
      <c r="C291" s="12">
        <v>170.0</v>
      </c>
      <c r="D291" s="12" t="s">
        <v>225</v>
      </c>
      <c r="E291" s="13" t="s">
        <v>226</v>
      </c>
      <c r="F291" s="13">
        <v>1.0</v>
      </c>
      <c r="G291" s="13" t="b">
        <v>0</v>
      </c>
      <c r="H291" s="15"/>
      <c r="I291" s="15"/>
      <c r="J291" s="15"/>
      <c r="K291" s="15"/>
      <c r="L291" s="4"/>
      <c r="M291" s="4"/>
      <c r="N291" s="4"/>
      <c r="O291" s="4"/>
      <c r="P291" s="4"/>
      <c r="Q291" s="4"/>
      <c r="R291" s="4"/>
      <c r="S291" s="4"/>
      <c r="T291" s="4"/>
      <c r="U291" s="4"/>
      <c r="V291" s="4"/>
      <c r="W291" s="4"/>
      <c r="X291" s="4"/>
      <c r="Y291" s="4"/>
      <c r="Z291" s="4"/>
      <c r="AA291" s="4"/>
      <c r="AB291" s="4"/>
      <c r="AC291" s="17">
        <v>1.0</v>
      </c>
      <c r="AD291" s="4">
        <f t="shared" si="18"/>
        <v>6</v>
      </c>
      <c r="AE291" s="4">
        <f t="shared" si="19"/>
        <v>2019</v>
      </c>
    </row>
    <row r="292">
      <c r="A292" s="8">
        <v>43629.0</v>
      </c>
      <c r="B292" s="10" t="s">
        <v>13</v>
      </c>
      <c r="C292" s="12">
        <v>130.0</v>
      </c>
      <c r="D292" s="12" t="s">
        <v>295</v>
      </c>
      <c r="E292" s="35" t="s">
        <v>296</v>
      </c>
      <c r="F292" s="13">
        <v>1.0</v>
      </c>
      <c r="G292" s="13" t="b">
        <v>1</v>
      </c>
      <c r="H292" s="15"/>
      <c r="I292" s="15"/>
      <c r="J292" s="13">
        <v>5.0</v>
      </c>
      <c r="K292" s="15"/>
      <c r="L292" s="4"/>
      <c r="M292" s="4"/>
      <c r="N292" s="4"/>
      <c r="O292" s="4"/>
      <c r="P292" s="4"/>
      <c r="Q292" s="4"/>
      <c r="R292" s="4"/>
      <c r="S292" s="4"/>
      <c r="T292" s="4"/>
      <c r="U292" s="4"/>
      <c r="V292" s="4"/>
      <c r="W292" s="4"/>
      <c r="X292" s="4"/>
      <c r="Y292" s="4"/>
      <c r="Z292" s="4"/>
      <c r="AA292" s="4"/>
      <c r="AB292" s="4"/>
      <c r="AC292" s="17">
        <v>1.0</v>
      </c>
      <c r="AD292" s="4">
        <f t="shared" si="18"/>
        <v>6</v>
      </c>
      <c r="AE292" s="4">
        <f t="shared" si="19"/>
        <v>2019</v>
      </c>
    </row>
    <row r="293">
      <c r="A293" s="8">
        <v>43630.0</v>
      </c>
      <c r="B293" s="10" t="s">
        <v>13</v>
      </c>
      <c r="C293" s="12">
        <v>170.0</v>
      </c>
      <c r="D293" s="12" t="s">
        <v>111</v>
      </c>
      <c r="E293" s="13" t="s">
        <v>112</v>
      </c>
      <c r="F293" s="13">
        <v>1.0</v>
      </c>
      <c r="G293" s="13" t="b">
        <v>1</v>
      </c>
      <c r="H293" s="15"/>
      <c r="I293" s="13">
        <v>5.0</v>
      </c>
      <c r="J293" s="15"/>
      <c r="K293" s="13" t="s">
        <v>297</v>
      </c>
      <c r="L293" s="4"/>
      <c r="M293" s="4"/>
      <c r="N293" s="4"/>
      <c r="O293" s="4"/>
      <c r="P293" s="4"/>
      <c r="Q293" s="4"/>
      <c r="R293" s="4"/>
      <c r="S293" s="4"/>
      <c r="T293" s="4"/>
      <c r="U293" s="4"/>
      <c r="V293" s="4"/>
      <c r="W293" s="4"/>
      <c r="X293" s="4"/>
      <c r="Y293" s="4"/>
      <c r="Z293" s="4"/>
      <c r="AA293" s="4"/>
      <c r="AB293" s="4"/>
      <c r="AC293" s="17">
        <v>1.0</v>
      </c>
      <c r="AD293" s="4">
        <f t="shared" si="18"/>
        <v>6</v>
      </c>
      <c r="AE293" s="4">
        <f t="shared" si="19"/>
        <v>2019</v>
      </c>
    </row>
    <row r="294">
      <c r="A294" s="8">
        <v>43631.0</v>
      </c>
      <c r="B294" s="10" t="s">
        <v>13</v>
      </c>
      <c r="C294" s="12">
        <v>120.0</v>
      </c>
      <c r="D294" s="12" t="s">
        <v>133</v>
      </c>
      <c r="E294" s="13" t="s">
        <v>134</v>
      </c>
      <c r="F294" s="13">
        <v>1.0</v>
      </c>
      <c r="G294" s="13" t="b">
        <v>1</v>
      </c>
      <c r="H294" s="15"/>
      <c r="I294" s="13">
        <v>5.0</v>
      </c>
      <c r="J294" s="15"/>
      <c r="K294" s="15"/>
      <c r="L294" s="4"/>
      <c r="M294" s="4"/>
      <c r="N294" s="4"/>
      <c r="O294" s="4"/>
      <c r="P294" s="4"/>
      <c r="Q294" s="4"/>
      <c r="R294" s="4"/>
      <c r="S294" s="4"/>
      <c r="T294" s="4"/>
      <c r="U294" s="4"/>
      <c r="V294" s="4"/>
      <c r="W294" s="4"/>
      <c r="X294" s="4"/>
      <c r="Y294" s="4"/>
      <c r="Z294" s="4"/>
      <c r="AA294" s="4"/>
      <c r="AB294" s="4"/>
      <c r="AC294" s="17">
        <v>1.0</v>
      </c>
      <c r="AD294" s="4">
        <f t="shared" si="18"/>
        <v>6</v>
      </c>
      <c r="AE294" s="4">
        <f t="shared" si="19"/>
        <v>2019</v>
      </c>
    </row>
    <row r="295">
      <c r="A295" s="8">
        <v>43631.0</v>
      </c>
      <c r="B295" s="10" t="s">
        <v>16</v>
      </c>
      <c r="C295" s="12">
        <v>150.0</v>
      </c>
      <c r="D295" s="12" t="s">
        <v>256</v>
      </c>
      <c r="E295" s="10" t="s">
        <v>257</v>
      </c>
      <c r="F295" s="13">
        <v>1.0</v>
      </c>
      <c r="G295" s="13" t="b">
        <v>1</v>
      </c>
      <c r="H295" s="15"/>
      <c r="I295" s="13">
        <v>4.5</v>
      </c>
      <c r="J295" s="15"/>
      <c r="K295" s="15"/>
      <c r="L295" s="4"/>
      <c r="M295" s="4"/>
      <c r="N295" s="4"/>
      <c r="O295" s="4"/>
      <c r="P295" s="4"/>
      <c r="Q295" s="4"/>
      <c r="R295" s="4"/>
      <c r="S295" s="4"/>
      <c r="T295" s="4"/>
      <c r="U295" s="4"/>
      <c r="V295" s="4"/>
      <c r="W295" s="4"/>
      <c r="X295" s="4"/>
      <c r="Y295" s="4"/>
      <c r="Z295" s="4"/>
      <c r="AA295" s="4"/>
      <c r="AB295" s="4"/>
      <c r="AC295" s="17">
        <v>1.0</v>
      </c>
      <c r="AD295" s="4">
        <f t="shared" si="18"/>
        <v>6</v>
      </c>
      <c r="AE295" s="4">
        <f t="shared" si="19"/>
        <v>2019</v>
      </c>
    </row>
    <row r="296">
      <c r="A296" s="8">
        <v>43633.0</v>
      </c>
      <c r="B296" s="10" t="s">
        <v>13</v>
      </c>
      <c r="C296" s="12">
        <v>130.0</v>
      </c>
      <c r="D296" s="12" t="s">
        <v>244</v>
      </c>
      <c r="E296" s="13" t="s">
        <v>245</v>
      </c>
      <c r="F296" s="13">
        <v>1.0</v>
      </c>
      <c r="G296" s="13" t="b">
        <v>0</v>
      </c>
      <c r="H296" s="15"/>
      <c r="I296" s="15"/>
      <c r="J296" s="15"/>
      <c r="K296" s="15"/>
      <c r="L296" s="4"/>
      <c r="M296" s="4"/>
      <c r="N296" s="4"/>
      <c r="O296" s="4"/>
      <c r="P296" s="4"/>
      <c r="Q296" s="4"/>
      <c r="R296" s="4"/>
      <c r="S296" s="4"/>
      <c r="T296" s="4"/>
      <c r="U296" s="4"/>
      <c r="V296" s="4"/>
      <c r="W296" s="4"/>
      <c r="X296" s="4"/>
      <c r="Y296" s="4"/>
      <c r="Z296" s="4"/>
      <c r="AA296" s="4"/>
      <c r="AB296" s="4"/>
      <c r="AC296" s="17">
        <v>1.0</v>
      </c>
      <c r="AD296" s="4">
        <f t="shared" si="18"/>
        <v>6</v>
      </c>
      <c r="AE296" s="4">
        <f t="shared" si="19"/>
        <v>2019</v>
      </c>
    </row>
    <row r="297">
      <c r="A297" s="8">
        <v>43634.0</v>
      </c>
      <c r="B297" s="10" t="s">
        <v>13</v>
      </c>
      <c r="C297" s="12">
        <v>150.0</v>
      </c>
      <c r="D297" s="12" t="s">
        <v>191</v>
      </c>
      <c r="E297" s="13" t="s">
        <v>192</v>
      </c>
      <c r="F297" s="13">
        <v>1.0</v>
      </c>
      <c r="G297" s="13" t="b">
        <v>0</v>
      </c>
      <c r="H297" s="15"/>
      <c r="I297" s="15"/>
      <c r="J297" s="15"/>
      <c r="K297" s="15"/>
      <c r="L297" s="4"/>
      <c r="M297" s="4"/>
      <c r="N297" s="4"/>
      <c r="O297" s="4"/>
      <c r="P297" s="4"/>
      <c r="Q297" s="4"/>
      <c r="R297" s="4"/>
      <c r="S297" s="4"/>
      <c r="T297" s="4"/>
      <c r="U297" s="4"/>
      <c r="V297" s="4"/>
      <c r="W297" s="4"/>
      <c r="X297" s="4"/>
      <c r="Y297" s="4"/>
      <c r="Z297" s="4"/>
      <c r="AA297" s="4"/>
      <c r="AB297" s="4"/>
      <c r="AC297" s="17">
        <v>1.0</v>
      </c>
      <c r="AD297" s="4">
        <f t="shared" si="18"/>
        <v>6</v>
      </c>
      <c r="AE297" s="4">
        <f t="shared" si="19"/>
        <v>2019</v>
      </c>
    </row>
    <row r="298">
      <c r="A298" s="8">
        <v>43634.0</v>
      </c>
      <c r="B298" s="10" t="s">
        <v>26</v>
      </c>
      <c r="C298" s="12">
        <v>100.0</v>
      </c>
      <c r="D298" s="84" t="s">
        <v>14</v>
      </c>
      <c r="E298" s="89" t="s">
        <v>15</v>
      </c>
      <c r="F298" s="13">
        <v>1.0</v>
      </c>
      <c r="G298" s="13" t="b">
        <v>0</v>
      </c>
      <c r="H298" s="15"/>
      <c r="I298" s="15"/>
      <c r="J298" s="15"/>
      <c r="K298" s="15"/>
      <c r="L298" s="4"/>
      <c r="M298" s="4"/>
      <c r="N298" s="4"/>
      <c r="O298" s="4"/>
      <c r="P298" s="4"/>
      <c r="Q298" s="4"/>
      <c r="R298" s="4"/>
      <c r="S298" s="4"/>
      <c r="T298" s="4"/>
      <c r="U298" s="4"/>
      <c r="V298" s="4"/>
      <c r="W298" s="4"/>
      <c r="X298" s="4"/>
      <c r="Y298" s="4"/>
      <c r="Z298" s="4"/>
      <c r="AA298" s="4"/>
      <c r="AB298" s="4"/>
      <c r="AC298" s="17">
        <v>1.0</v>
      </c>
      <c r="AD298" s="4">
        <f t="shared" si="18"/>
        <v>6</v>
      </c>
      <c r="AE298" s="4">
        <f t="shared" si="19"/>
        <v>2019</v>
      </c>
    </row>
    <row r="299">
      <c r="A299" s="8">
        <v>43634.0</v>
      </c>
      <c r="B299" s="10" t="s">
        <v>16</v>
      </c>
      <c r="C299" s="12">
        <v>150.0</v>
      </c>
      <c r="D299" s="12" t="s">
        <v>228</v>
      </c>
      <c r="E299" s="13" t="s">
        <v>124</v>
      </c>
      <c r="F299" s="13">
        <v>0.0</v>
      </c>
      <c r="G299" s="13" t="b">
        <v>0</v>
      </c>
      <c r="H299" s="15"/>
      <c r="I299" s="13"/>
      <c r="J299" s="15"/>
      <c r="K299" s="13" t="s">
        <v>298</v>
      </c>
      <c r="L299" s="4"/>
      <c r="M299" s="4"/>
      <c r="N299" s="4"/>
      <c r="O299" s="4"/>
      <c r="P299" s="4"/>
      <c r="Q299" s="4"/>
      <c r="R299" s="4"/>
      <c r="S299" s="4"/>
      <c r="T299" s="4"/>
      <c r="U299" s="4"/>
      <c r="V299" s="4"/>
      <c r="W299" s="4"/>
      <c r="X299" s="4"/>
      <c r="Y299" s="4"/>
      <c r="Z299" s="4"/>
      <c r="AA299" s="4"/>
      <c r="AB299" s="4"/>
      <c r="AC299" s="17">
        <v>1.0</v>
      </c>
      <c r="AD299" s="4">
        <f t="shared" si="18"/>
        <v>6</v>
      </c>
      <c r="AE299" s="4">
        <f t="shared" si="19"/>
        <v>2019</v>
      </c>
    </row>
    <row r="300">
      <c r="A300" s="8">
        <v>43635.0</v>
      </c>
      <c r="B300" s="10" t="s">
        <v>13</v>
      </c>
      <c r="C300" s="12">
        <v>170.0</v>
      </c>
      <c r="D300" s="12" t="s">
        <v>219</v>
      </c>
      <c r="E300" s="13" t="s">
        <v>198</v>
      </c>
      <c r="F300" s="13">
        <v>1.0</v>
      </c>
      <c r="G300" s="13" t="b">
        <v>1</v>
      </c>
      <c r="H300" s="15"/>
      <c r="I300" s="13">
        <v>4.5</v>
      </c>
      <c r="J300" s="15"/>
      <c r="K300" s="13" t="s">
        <v>299</v>
      </c>
      <c r="L300" s="4"/>
      <c r="M300" s="4"/>
      <c r="N300" s="4"/>
      <c r="O300" s="4"/>
      <c r="P300" s="4"/>
      <c r="Q300" s="4"/>
      <c r="R300" s="4"/>
      <c r="S300" s="4"/>
      <c r="T300" s="4"/>
      <c r="U300" s="4"/>
      <c r="V300" s="4"/>
      <c r="W300" s="4"/>
      <c r="X300" s="4"/>
      <c r="Y300" s="4"/>
      <c r="Z300" s="4"/>
      <c r="AA300" s="4"/>
      <c r="AB300" s="4"/>
      <c r="AC300" s="17">
        <v>1.0</v>
      </c>
      <c r="AD300" s="4">
        <f t="shared" si="18"/>
        <v>6</v>
      </c>
      <c r="AE300" s="4">
        <f t="shared" si="19"/>
        <v>2019</v>
      </c>
    </row>
    <row r="301">
      <c r="A301" s="8">
        <v>43635.0</v>
      </c>
      <c r="B301" s="10" t="s">
        <v>26</v>
      </c>
      <c r="C301" s="12">
        <v>130.0</v>
      </c>
      <c r="D301" s="12" t="s">
        <v>79</v>
      </c>
      <c r="E301" s="10" t="s">
        <v>102</v>
      </c>
      <c r="F301" s="13">
        <v>1.0</v>
      </c>
      <c r="G301" s="13" t="b">
        <v>1</v>
      </c>
      <c r="H301" s="15"/>
      <c r="I301" s="13">
        <v>4.5</v>
      </c>
      <c r="J301" s="15"/>
      <c r="K301" s="15"/>
      <c r="L301" s="4"/>
      <c r="M301" s="4"/>
      <c r="N301" s="4"/>
      <c r="O301" s="4"/>
      <c r="P301" s="4"/>
      <c r="Q301" s="4"/>
      <c r="R301" s="4"/>
      <c r="S301" s="4"/>
      <c r="T301" s="4"/>
      <c r="U301" s="4"/>
      <c r="V301" s="4"/>
      <c r="W301" s="4"/>
      <c r="X301" s="4"/>
      <c r="Y301" s="4"/>
      <c r="Z301" s="4"/>
      <c r="AA301" s="4"/>
      <c r="AB301" s="4"/>
      <c r="AC301" s="17">
        <v>1.0</v>
      </c>
      <c r="AD301" s="4">
        <f t="shared" si="18"/>
        <v>6</v>
      </c>
      <c r="AE301" s="4">
        <f t="shared" si="19"/>
        <v>2019</v>
      </c>
    </row>
    <row r="302">
      <c r="A302" s="8">
        <v>43637.0</v>
      </c>
      <c r="B302" s="10" t="s">
        <v>13</v>
      </c>
      <c r="C302" s="12">
        <v>170.0</v>
      </c>
      <c r="D302" s="12" t="s">
        <v>67</v>
      </c>
      <c r="E302" s="35" t="s">
        <v>68</v>
      </c>
      <c r="F302" s="13">
        <v>1.0</v>
      </c>
      <c r="G302" s="13" t="b">
        <v>0</v>
      </c>
      <c r="H302" s="15"/>
      <c r="I302" s="15"/>
      <c r="J302" s="15"/>
      <c r="K302" s="13"/>
      <c r="L302" s="4"/>
      <c r="M302" s="4"/>
      <c r="N302" s="4"/>
      <c r="O302" s="4"/>
      <c r="P302" s="4"/>
      <c r="Q302" s="4"/>
      <c r="R302" s="4"/>
      <c r="S302" s="4"/>
      <c r="T302" s="4"/>
      <c r="U302" s="4"/>
      <c r="V302" s="4"/>
      <c r="W302" s="4"/>
      <c r="X302" s="4"/>
      <c r="Y302" s="4"/>
      <c r="Z302" s="4"/>
      <c r="AA302" s="4"/>
      <c r="AB302" s="4"/>
      <c r="AC302" s="17">
        <v>1.0</v>
      </c>
      <c r="AD302" s="4">
        <f t="shared" si="18"/>
        <v>6</v>
      </c>
      <c r="AE302" s="4">
        <f t="shared" si="19"/>
        <v>2019</v>
      </c>
    </row>
    <row r="303">
      <c r="A303" s="8">
        <v>43640.0</v>
      </c>
      <c r="B303" s="10" t="s">
        <v>16</v>
      </c>
      <c r="C303" s="12">
        <v>150.0</v>
      </c>
      <c r="D303" s="12" t="s">
        <v>228</v>
      </c>
      <c r="E303" s="13" t="s">
        <v>124</v>
      </c>
      <c r="F303" s="13">
        <v>1.0</v>
      </c>
      <c r="G303" s="13" t="b">
        <v>1</v>
      </c>
      <c r="H303" s="15"/>
      <c r="I303" s="13">
        <v>5.0</v>
      </c>
      <c r="J303" s="15"/>
      <c r="K303" s="13" t="s">
        <v>298</v>
      </c>
      <c r="L303" s="4"/>
      <c r="M303" s="4"/>
      <c r="N303" s="4"/>
      <c r="O303" s="4"/>
      <c r="P303" s="4"/>
      <c r="Q303" s="4"/>
      <c r="R303" s="4"/>
      <c r="S303" s="4"/>
      <c r="T303" s="4"/>
      <c r="U303" s="4"/>
      <c r="V303" s="4"/>
      <c r="W303" s="4"/>
      <c r="X303" s="4"/>
      <c r="Y303" s="4"/>
      <c r="Z303" s="4"/>
      <c r="AA303" s="4"/>
      <c r="AB303" s="4"/>
      <c r="AC303" s="17">
        <v>1.0</v>
      </c>
      <c r="AD303" s="4">
        <f t="shared" si="18"/>
        <v>6</v>
      </c>
      <c r="AE303" s="4">
        <f t="shared" si="19"/>
        <v>2019</v>
      </c>
    </row>
    <row r="304">
      <c r="A304" s="8">
        <v>43641.0</v>
      </c>
      <c r="B304" s="10" t="s">
        <v>26</v>
      </c>
      <c r="C304" s="12">
        <v>100.0</v>
      </c>
      <c r="D304" s="84" t="s">
        <v>14</v>
      </c>
      <c r="E304" s="89" t="s">
        <v>15</v>
      </c>
      <c r="F304" s="13">
        <v>1.0</v>
      </c>
      <c r="G304" s="13" t="b">
        <v>0</v>
      </c>
      <c r="H304" s="15"/>
      <c r="I304" s="15"/>
      <c r="J304" s="15"/>
      <c r="K304" s="15"/>
      <c r="L304" s="4"/>
      <c r="M304" s="4"/>
      <c r="N304" s="4"/>
      <c r="O304" s="4"/>
      <c r="P304" s="4"/>
      <c r="Q304" s="4"/>
      <c r="R304" s="4"/>
      <c r="S304" s="4"/>
      <c r="T304" s="4"/>
      <c r="U304" s="4"/>
      <c r="V304" s="4"/>
      <c r="W304" s="4"/>
      <c r="X304" s="4"/>
      <c r="Y304" s="4"/>
      <c r="Z304" s="4"/>
      <c r="AA304" s="4"/>
      <c r="AB304" s="4"/>
      <c r="AC304" s="17">
        <v>1.0</v>
      </c>
      <c r="AD304" s="4">
        <f t="shared" si="18"/>
        <v>6</v>
      </c>
      <c r="AE304" s="4">
        <f t="shared" si="19"/>
        <v>2019</v>
      </c>
    </row>
    <row r="305">
      <c r="A305" s="8">
        <v>43642.0</v>
      </c>
      <c r="B305" s="10" t="s">
        <v>26</v>
      </c>
      <c r="C305" s="12">
        <v>130.0</v>
      </c>
      <c r="D305" s="12" t="s">
        <v>79</v>
      </c>
      <c r="E305" s="10" t="s">
        <v>102</v>
      </c>
      <c r="F305" s="13">
        <v>1.0</v>
      </c>
      <c r="G305" s="13" t="b">
        <v>0</v>
      </c>
      <c r="H305" s="15"/>
      <c r="I305" s="15"/>
      <c r="J305" s="15"/>
      <c r="K305" s="15"/>
      <c r="L305" s="4"/>
      <c r="M305" s="4"/>
      <c r="N305" s="4"/>
      <c r="O305" s="4"/>
      <c r="P305" s="4"/>
      <c r="Q305" s="4"/>
      <c r="R305" s="4"/>
      <c r="S305" s="4"/>
      <c r="T305" s="4"/>
      <c r="U305" s="4"/>
      <c r="V305" s="4"/>
      <c r="W305" s="4"/>
      <c r="X305" s="4"/>
      <c r="Y305" s="4"/>
      <c r="Z305" s="4"/>
      <c r="AA305" s="4"/>
      <c r="AB305" s="4"/>
      <c r="AC305" s="17">
        <v>1.0</v>
      </c>
      <c r="AD305" s="4">
        <f t="shared" si="18"/>
        <v>6</v>
      </c>
      <c r="AE305" s="4">
        <f t="shared" si="19"/>
        <v>2019</v>
      </c>
    </row>
    <row r="306">
      <c r="A306" s="8">
        <v>43642.0</v>
      </c>
      <c r="B306" s="10" t="s">
        <v>13</v>
      </c>
      <c r="C306" s="12">
        <v>170.0</v>
      </c>
      <c r="D306" s="12" t="s">
        <v>219</v>
      </c>
      <c r="E306" s="13" t="s">
        <v>198</v>
      </c>
      <c r="F306" s="13">
        <v>1.0</v>
      </c>
      <c r="G306" s="13" t="b">
        <v>1</v>
      </c>
      <c r="H306" s="15"/>
      <c r="I306" s="13">
        <v>4.5</v>
      </c>
      <c r="J306" s="15"/>
      <c r="K306" s="15"/>
      <c r="L306" s="4"/>
      <c r="M306" s="4"/>
      <c r="N306" s="4"/>
      <c r="O306" s="4"/>
      <c r="P306" s="4"/>
      <c r="Q306" s="4"/>
      <c r="R306" s="4"/>
      <c r="S306" s="4"/>
      <c r="T306" s="4"/>
      <c r="U306" s="4"/>
      <c r="V306" s="4"/>
      <c r="W306" s="4"/>
      <c r="X306" s="4"/>
      <c r="Y306" s="4"/>
      <c r="Z306" s="4"/>
      <c r="AA306" s="4"/>
      <c r="AB306" s="4"/>
      <c r="AC306" s="17">
        <v>1.0</v>
      </c>
      <c r="AD306" s="4">
        <f t="shared" si="18"/>
        <v>6</v>
      </c>
      <c r="AE306" s="4">
        <f t="shared" si="19"/>
        <v>2019</v>
      </c>
    </row>
    <row r="307">
      <c r="A307" s="8">
        <v>43642.0</v>
      </c>
      <c r="B307" s="10" t="s">
        <v>16</v>
      </c>
      <c r="C307" s="12">
        <v>170.0</v>
      </c>
      <c r="D307" s="12" t="s">
        <v>158</v>
      </c>
      <c r="E307" s="35" t="s">
        <v>269</v>
      </c>
      <c r="F307" s="13">
        <v>1.0</v>
      </c>
      <c r="G307" s="13" t="b">
        <v>0</v>
      </c>
      <c r="H307" s="15"/>
      <c r="I307" s="15"/>
      <c r="J307" s="15"/>
      <c r="K307" s="15"/>
      <c r="L307" s="4"/>
      <c r="M307" s="4"/>
      <c r="N307" s="4"/>
      <c r="O307" s="4"/>
      <c r="P307" s="4"/>
      <c r="Q307" s="4"/>
      <c r="R307" s="4"/>
      <c r="S307" s="4"/>
      <c r="T307" s="4"/>
      <c r="U307" s="4"/>
      <c r="V307" s="4"/>
      <c r="W307" s="4"/>
      <c r="X307" s="4"/>
      <c r="Y307" s="4"/>
      <c r="Z307" s="4"/>
      <c r="AA307" s="4"/>
      <c r="AB307" s="4"/>
      <c r="AC307" s="17">
        <v>1.0</v>
      </c>
      <c r="AD307" s="4">
        <f t="shared" si="18"/>
        <v>6</v>
      </c>
      <c r="AE307" s="4">
        <f t="shared" si="19"/>
        <v>2019</v>
      </c>
    </row>
    <row r="308">
      <c r="A308" s="8">
        <v>43643.0</v>
      </c>
      <c r="B308" s="10" t="s">
        <v>13</v>
      </c>
      <c r="C308" s="12">
        <v>80.0</v>
      </c>
      <c r="D308" s="12" t="s">
        <v>300</v>
      </c>
      <c r="E308" s="35" t="s">
        <v>301</v>
      </c>
      <c r="F308" s="13">
        <v>1.0</v>
      </c>
      <c r="G308" s="13" t="b">
        <v>0</v>
      </c>
      <c r="H308" s="15"/>
      <c r="I308" s="15"/>
      <c r="J308" s="15"/>
      <c r="K308" s="15"/>
      <c r="L308" s="4"/>
      <c r="M308" s="4"/>
      <c r="N308" s="4"/>
      <c r="O308" s="4"/>
      <c r="P308" s="4"/>
      <c r="Q308" s="4"/>
      <c r="R308" s="4"/>
      <c r="S308" s="4"/>
      <c r="T308" s="4"/>
      <c r="U308" s="4"/>
      <c r="V308" s="4"/>
      <c r="W308" s="4"/>
      <c r="X308" s="4"/>
      <c r="Y308" s="4"/>
      <c r="Z308" s="4"/>
      <c r="AA308" s="4"/>
      <c r="AB308" s="4"/>
      <c r="AC308" s="17">
        <v>1.0</v>
      </c>
      <c r="AD308" s="4">
        <f t="shared" si="18"/>
        <v>6</v>
      </c>
      <c r="AE308" s="4">
        <f t="shared" si="19"/>
        <v>2019</v>
      </c>
    </row>
    <row r="309">
      <c r="A309" s="8">
        <v>43648.0</v>
      </c>
      <c r="B309" s="10" t="s">
        <v>16</v>
      </c>
      <c r="C309" s="12">
        <v>170.0</v>
      </c>
      <c r="D309" s="12" t="s">
        <v>225</v>
      </c>
      <c r="E309" s="13" t="s">
        <v>226</v>
      </c>
      <c r="F309" s="13">
        <v>1.0</v>
      </c>
      <c r="G309" s="13" t="b">
        <v>0</v>
      </c>
      <c r="H309" s="15"/>
      <c r="I309" s="15"/>
      <c r="J309" s="15"/>
      <c r="K309" s="15"/>
      <c r="L309" s="4"/>
      <c r="M309" s="4"/>
      <c r="N309" s="4"/>
      <c r="O309" s="4"/>
      <c r="P309" s="4"/>
      <c r="Q309" s="4"/>
      <c r="R309" s="4"/>
      <c r="S309" s="4"/>
      <c r="T309" s="4"/>
      <c r="U309" s="4"/>
      <c r="V309" s="4"/>
      <c r="W309" s="4"/>
      <c r="X309" s="4"/>
      <c r="Y309" s="4"/>
      <c r="Z309" s="4"/>
      <c r="AA309" s="4"/>
      <c r="AB309" s="4"/>
      <c r="AC309" s="17">
        <v>1.0</v>
      </c>
      <c r="AD309" s="4">
        <f t="shared" si="18"/>
        <v>7</v>
      </c>
      <c r="AE309" s="4">
        <f t="shared" si="19"/>
        <v>2019</v>
      </c>
    </row>
    <row r="310">
      <c r="A310" s="8">
        <v>43648.0</v>
      </c>
      <c r="B310" s="10" t="s">
        <v>13</v>
      </c>
      <c r="C310" s="12">
        <v>150.0</v>
      </c>
      <c r="D310" s="12" t="s">
        <v>228</v>
      </c>
      <c r="E310" s="13" t="s">
        <v>124</v>
      </c>
      <c r="F310" s="13">
        <v>1.0</v>
      </c>
      <c r="G310" s="13" t="b">
        <v>0</v>
      </c>
      <c r="H310" s="15"/>
      <c r="I310" s="15"/>
      <c r="J310" s="15"/>
      <c r="K310" s="15"/>
      <c r="L310" s="4"/>
      <c r="M310" s="4"/>
      <c r="N310" s="4"/>
      <c r="O310" s="4"/>
      <c r="P310" s="4"/>
      <c r="Q310" s="4"/>
      <c r="R310" s="4"/>
      <c r="S310" s="4"/>
      <c r="T310" s="4"/>
      <c r="U310" s="4"/>
      <c r="V310" s="4"/>
      <c r="W310" s="4"/>
      <c r="X310" s="4"/>
      <c r="Y310" s="4"/>
      <c r="Z310" s="4"/>
      <c r="AA310" s="4"/>
      <c r="AB310" s="4"/>
      <c r="AC310" s="17">
        <v>1.0</v>
      </c>
      <c r="AD310" s="4">
        <f t="shared" si="18"/>
        <v>7</v>
      </c>
      <c r="AE310" s="4">
        <f t="shared" si="19"/>
        <v>2019</v>
      </c>
    </row>
    <row r="311">
      <c r="A311" s="8">
        <v>43648.0</v>
      </c>
      <c r="B311" s="10" t="s">
        <v>26</v>
      </c>
      <c r="C311" s="12">
        <v>100.0</v>
      </c>
      <c r="D311" s="84" t="s">
        <v>14</v>
      </c>
      <c r="E311" s="89" t="s">
        <v>15</v>
      </c>
      <c r="F311" s="13">
        <v>1.0</v>
      </c>
      <c r="G311" s="13" t="b">
        <v>0</v>
      </c>
      <c r="H311" s="15"/>
      <c r="I311" s="15"/>
      <c r="J311" s="15"/>
      <c r="K311" s="15"/>
      <c r="L311" s="4"/>
      <c r="M311" s="4"/>
      <c r="N311" s="4"/>
      <c r="O311" s="4"/>
      <c r="P311" s="4"/>
      <c r="Q311" s="4"/>
      <c r="R311" s="4"/>
      <c r="S311" s="4"/>
      <c r="T311" s="4"/>
      <c r="U311" s="4"/>
      <c r="V311" s="4"/>
      <c r="W311" s="4"/>
      <c r="X311" s="4"/>
      <c r="Y311" s="4"/>
      <c r="Z311" s="4"/>
      <c r="AA311" s="4"/>
      <c r="AB311" s="4"/>
      <c r="AC311" s="17">
        <v>1.0</v>
      </c>
      <c r="AD311" s="4">
        <f t="shared" si="18"/>
        <v>7</v>
      </c>
      <c r="AE311" s="4">
        <f t="shared" si="19"/>
        <v>2019</v>
      </c>
    </row>
    <row r="312">
      <c r="A312" s="8">
        <v>43649.0</v>
      </c>
      <c r="B312" s="10" t="s">
        <v>26</v>
      </c>
      <c r="C312" s="12">
        <v>130.0</v>
      </c>
      <c r="D312" s="12" t="s">
        <v>79</v>
      </c>
      <c r="E312" s="10" t="s">
        <v>102</v>
      </c>
      <c r="F312" s="13">
        <v>1.0</v>
      </c>
      <c r="G312" s="13" t="b">
        <v>0</v>
      </c>
      <c r="H312" s="15"/>
      <c r="I312" s="15"/>
      <c r="J312" s="15"/>
      <c r="K312" s="15"/>
      <c r="L312" s="4"/>
      <c r="M312" s="4"/>
      <c r="N312" s="4"/>
      <c r="O312" s="4"/>
      <c r="P312" s="4"/>
      <c r="Q312" s="4"/>
      <c r="R312" s="4"/>
      <c r="S312" s="4"/>
      <c r="T312" s="4"/>
      <c r="U312" s="4"/>
      <c r="V312" s="4"/>
      <c r="W312" s="4"/>
      <c r="X312" s="4"/>
      <c r="Y312" s="4"/>
      <c r="Z312" s="4"/>
      <c r="AA312" s="4"/>
      <c r="AB312" s="4"/>
      <c r="AC312" s="17">
        <v>1.0</v>
      </c>
      <c r="AD312" s="4">
        <f t="shared" si="18"/>
        <v>7</v>
      </c>
      <c r="AE312" s="4">
        <f t="shared" si="19"/>
        <v>2019</v>
      </c>
    </row>
    <row r="313">
      <c r="A313" s="8">
        <v>43650.0</v>
      </c>
      <c r="B313" s="10" t="s">
        <v>16</v>
      </c>
      <c r="C313" s="12">
        <v>80.0</v>
      </c>
      <c r="D313" s="12" t="s">
        <v>263</v>
      </c>
      <c r="E313" s="35" t="s">
        <v>264</v>
      </c>
      <c r="F313" s="13">
        <v>1.0</v>
      </c>
      <c r="G313" s="13" t="b">
        <v>0</v>
      </c>
      <c r="H313" s="15"/>
      <c r="I313" s="15"/>
      <c r="J313" s="15"/>
      <c r="K313" s="15"/>
      <c r="L313" s="4"/>
      <c r="M313" s="4"/>
      <c r="N313" s="4"/>
      <c r="O313" s="4"/>
      <c r="P313" s="4"/>
      <c r="Q313" s="4"/>
      <c r="R313" s="4"/>
      <c r="S313" s="4"/>
      <c r="T313" s="4"/>
      <c r="U313" s="4"/>
      <c r="V313" s="4"/>
      <c r="W313" s="4"/>
      <c r="X313" s="4"/>
      <c r="Y313" s="4"/>
      <c r="Z313" s="4"/>
      <c r="AA313" s="4"/>
      <c r="AB313" s="4"/>
      <c r="AC313" s="17">
        <v>1.0</v>
      </c>
      <c r="AD313" s="4">
        <f t="shared" si="18"/>
        <v>7</v>
      </c>
      <c r="AE313" s="4">
        <f t="shared" si="19"/>
        <v>2019</v>
      </c>
    </row>
    <row r="314">
      <c r="A314" s="8">
        <v>43654.0</v>
      </c>
      <c r="B314" s="10" t="s">
        <v>13</v>
      </c>
      <c r="C314" s="12">
        <v>80.0</v>
      </c>
      <c r="D314" s="12" t="s">
        <v>302</v>
      </c>
      <c r="E314" s="35" t="s">
        <v>303</v>
      </c>
      <c r="F314" s="13">
        <v>1.0</v>
      </c>
      <c r="G314" s="13" t="b">
        <v>0</v>
      </c>
      <c r="H314" s="15"/>
      <c r="I314" s="15"/>
      <c r="J314" s="15"/>
      <c r="K314" s="13" t="s">
        <v>304</v>
      </c>
      <c r="L314" s="4"/>
      <c r="M314" s="4"/>
      <c r="N314" s="4"/>
      <c r="O314" s="4"/>
      <c r="P314" s="4"/>
      <c r="Q314" s="4"/>
      <c r="R314" s="4"/>
      <c r="S314" s="4"/>
      <c r="T314" s="4"/>
      <c r="U314" s="4"/>
      <c r="V314" s="4"/>
      <c r="W314" s="4"/>
      <c r="X314" s="4"/>
      <c r="Y314" s="4"/>
      <c r="Z314" s="4"/>
      <c r="AA314" s="4"/>
      <c r="AB314" s="4"/>
      <c r="AC314" s="17">
        <v>1.0</v>
      </c>
      <c r="AD314" s="4">
        <f>MONTH(A318)</f>
        <v>7</v>
      </c>
      <c r="AE314" s="4">
        <f>YEAR(A318)</f>
        <v>2019</v>
      </c>
    </row>
    <row r="315">
      <c r="A315" s="8">
        <v>43655.0</v>
      </c>
      <c r="B315" s="10" t="s">
        <v>26</v>
      </c>
      <c r="C315" s="12">
        <v>100.0</v>
      </c>
      <c r="D315" s="84" t="s">
        <v>14</v>
      </c>
      <c r="E315" s="89" t="s">
        <v>15</v>
      </c>
      <c r="F315" s="13">
        <v>1.0</v>
      </c>
      <c r="G315" s="13" t="b">
        <v>0</v>
      </c>
      <c r="H315" s="15"/>
      <c r="I315" s="15"/>
      <c r="J315" s="15"/>
      <c r="K315" s="15"/>
      <c r="L315" s="4"/>
      <c r="M315" s="4"/>
      <c r="N315" s="4"/>
      <c r="O315" s="4"/>
      <c r="P315" s="4"/>
      <c r="Q315" s="4"/>
      <c r="R315" s="4"/>
      <c r="S315" s="4"/>
      <c r="T315" s="4"/>
      <c r="U315" s="4"/>
      <c r="V315" s="4"/>
      <c r="W315" s="4"/>
      <c r="X315" s="4"/>
      <c r="Y315" s="4"/>
      <c r="Z315" s="4"/>
      <c r="AA315" s="4"/>
      <c r="AB315" s="4"/>
      <c r="AC315" s="17">
        <v>1.0</v>
      </c>
      <c r="AD315" s="4">
        <f t="shared" ref="AD315:AD319" si="20">MONTH(A314)</f>
        <v>7</v>
      </c>
      <c r="AE315" s="4">
        <f t="shared" ref="AE315:AE319" si="21">YEAR(A314)</f>
        <v>2019</v>
      </c>
    </row>
    <row r="316">
      <c r="A316" s="8">
        <v>43656.0</v>
      </c>
      <c r="B316" s="10" t="s">
        <v>26</v>
      </c>
      <c r="C316" s="12">
        <v>130.0</v>
      </c>
      <c r="D316" s="12" t="s">
        <v>79</v>
      </c>
      <c r="E316" s="10" t="s">
        <v>102</v>
      </c>
      <c r="F316" s="13">
        <v>1.0</v>
      </c>
      <c r="G316" s="13" t="b">
        <v>0</v>
      </c>
      <c r="H316" s="15"/>
      <c r="I316" s="15"/>
      <c r="J316" s="15"/>
      <c r="K316" s="15"/>
      <c r="L316" s="4"/>
      <c r="M316" s="4"/>
      <c r="N316" s="4"/>
      <c r="O316" s="4"/>
      <c r="P316" s="4"/>
      <c r="Q316" s="4"/>
      <c r="R316" s="4"/>
      <c r="S316" s="4"/>
      <c r="T316" s="4"/>
      <c r="U316" s="4"/>
      <c r="V316" s="4"/>
      <c r="W316" s="4"/>
      <c r="X316" s="4"/>
      <c r="Y316" s="4"/>
      <c r="Z316" s="4"/>
      <c r="AA316" s="4"/>
      <c r="AB316" s="4"/>
      <c r="AC316" s="17">
        <v>1.0</v>
      </c>
      <c r="AD316" s="4">
        <f t="shared" si="20"/>
        <v>7</v>
      </c>
      <c r="AE316" s="4">
        <f t="shared" si="21"/>
        <v>2019</v>
      </c>
    </row>
    <row r="317">
      <c r="A317" s="8">
        <v>43656.0</v>
      </c>
      <c r="B317" s="10" t="s">
        <v>13</v>
      </c>
      <c r="C317" s="12">
        <v>150.0</v>
      </c>
      <c r="D317" s="12" t="s">
        <v>228</v>
      </c>
      <c r="E317" s="13" t="s">
        <v>124</v>
      </c>
      <c r="F317" s="13">
        <v>1.0</v>
      </c>
      <c r="G317" s="13" t="b">
        <v>1</v>
      </c>
      <c r="H317" s="15"/>
      <c r="I317" s="13">
        <v>5.0</v>
      </c>
      <c r="J317" s="15"/>
      <c r="K317" s="13" t="s">
        <v>305</v>
      </c>
      <c r="L317" s="4"/>
      <c r="M317" s="4"/>
      <c r="N317" s="4"/>
      <c r="O317" s="4"/>
      <c r="P317" s="4"/>
      <c r="Q317" s="4"/>
      <c r="R317" s="4"/>
      <c r="S317" s="4"/>
      <c r="T317" s="4"/>
      <c r="U317" s="4"/>
      <c r="V317" s="4"/>
      <c r="W317" s="4"/>
      <c r="X317" s="4"/>
      <c r="Y317" s="4"/>
      <c r="Z317" s="4"/>
      <c r="AA317" s="4"/>
      <c r="AB317" s="4"/>
      <c r="AC317" s="17">
        <v>1.0</v>
      </c>
      <c r="AD317" s="4">
        <f t="shared" si="20"/>
        <v>7</v>
      </c>
      <c r="AE317" s="4">
        <f t="shared" si="21"/>
        <v>2019</v>
      </c>
    </row>
    <row r="318">
      <c r="A318" s="8">
        <v>43657.0</v>
      </c>
      <c r="B318" s="10" t="s">
        <v>16</v>
      </c>
      <c r="C318" s="12">
        <v>170.0</v>
      </c>
      <c r="D318" s="12" t="s">
        <v>67</v>
      </c>
      <c r="E318" s="13" t="s">
        <v>68</v>
      </c>
      <c r="F318" s="13">
        <v>1.0</v>
      </c>
      <c r="G318" s="13" t="b">
        <v>1</v>
      </c>
      <c r="H318" s="15"/>
      <c r="I318" s="13">
        <v>5.0</v>
      </c>
      <c r="J318" s="15"/>
      <c r="K318" s="13" t="s">
        <v>306</v>
      </c>
      <c r="L318" s="4"/>
      <c r="M318" s="4"/>
      <c r="N318" s="4"/>
      <c r="O318" s="4"/>
      <c r="P318" s="4"/>
      <c r="Q318" s="4"/>
      <c r="R318" s="4"/>
      <c r="S318" s="4"/>
      <c r="T318" s="4"/>
      <c r="U318" s="4"/>
      <c r="V318" s="4"/>
      <c r="W318" s="4"/>
      <c r="X318" s="4"/>
      <c r="Y318" s="4"/>
      <c r="Z318" s="4"/>
      <c r="AA318" s="4"/>
      <c r="AB318" s="4"/>
      <c r="AC318" s="17">
        <v>1.0</v>
      </c>
      <c r="AD318" s="4">
        <f t="shared" si="20"/>
        <v>7</v>
      </c>
      <c r="AE318" s="4">
        <f t="shared" si="21"/>
        <v>2019</v>
      </c>
    </row>
    <row r="319">
      <c r="A319" s="8">
        <v>43657.0</v>
      </c>
      <c r="B319" s="10" t="s">
        <v>13</v>
      </c>
      <c r="C319" s="12">
        <v>130.0</v>
      </c>
      <c r="D319" s="12" t="s">
        <v>261</v>
      </c>
      <c r="E319" s="35" t="s">
        <v>262</v>
      </c>
      <c r="F319" s="13">
        <v>1.0</v>
      </c>
      <c r="G319" s="13" t="b">
        <v>1</v>
      </c>
      <c r="H319" s="15"/>
      <c r="I319" s="13"/>
      <c r="J319" s="15"/>
      <c r="K319" s="13"/>
      <c r="L319" s="4"/>
      <c r="M319" s="4"/>
      <c r="N319" s="4"/>
      <c r="O319" s="4"/>
      <c r="P319" s="4"/>
      <c r="Q319" s="4"/>
      <c r="R319" s="4"/>
      <c r="S319" s="4"/>
      <c r="T319" s="4"/>
      <c r="U319" s="4"/>
      <c r="V319" s="4"/>
      <c r="W319" s="4"/>
      <c r="X319" s="4"/>
      <c r="Y319" s="4"/>
      <c r="Z319" s="4"/>
      <c r="AA319" s="4"/>
      <c r="AB319" s="4"/>
      <c r="AC319" s="17">
        <v>1.0</v>
      </c>
      <c r="AD319" s="4">
        <f t="shared" si="20"/>
        <v>7</v>
      </c>
      <c r="AE319" s="4">
        <f t="shared" si="21"/>
        <v>2019</v>
      </c>
    </row>
    <row r="320">
      <c r="A320" s="8">
        <v>43658.0</v>
      </c>
      <c r="B320" s="10" t="s">
        <v>13</v>
      </c>
      <c r="C320" s="12">
        <v>150.0</v>
      </c>
      <c r="D320" s="12" t="s">
        <v>218</v>
      </c>
      <c r="E320" s="13" t="s">
        <v>241</v>
      </c>
      <c r="F320" s="13">
        <v>1.0</v>
      </c>
      <c r="G320" s="13" t="b">
        <v>0</v>
      </c>
      <c r="H320" s="15"/>
      <c r="I320" s="15"/>
      <c r="J320" s="15"/>
      <c r="K320" s="15"/>
      <c r="L320" s="4"/>
      <c r="M320" s="4"/>
      <c r="N320" s="4"/>
      <c r="O320" s="4"/>
      <c r="P320" s="4"/>
      <c r="Q320" s="4"/>
      <c r="R320" s="4"/>
      <c r="S320" s="4"/>
      <c r="T320" s="4"/>
      <c r="U320" s="4"/>
      <c r="V320" s="4"/>
      <c r="W320" s="4"/>
      <c r="X320" s="4"/>
      <c r="Y320" s="4"/>
      <c r="Z320" s="4"/>
      <c r="AA320" s="4"/>
      <c r="AB320" s="4"/>
      <c r="AC320" s="17">
        <v>1.0</v>
      </c>
      <c r="AD320" s="4">
        <f t="shared" ref="AD320:AD339" si="22">MONTH(A320)</f>
        <v>7</v>
      </c>
      <c r="AE320" s="4">
        <f t="shared" ref="AE320:AE339" si="23">YEAR(A320)</f>
        <v>2019</v>
      </c>
    </row>
    <row r="321">
      <c r="A321" s="8">
        <v>43661.0</v>
      </c>
      <c r="B321" s="10" t="s">
        <v>13</v>
      </c>
      <c r="C321" s="12">
        <v>80.0</v>
      </c>
      <c r="D321" s="12" t="s">
        <v>308</v>
      </c>
      <c r="E321" s="35" t="s">
        <v>309</v>
      </c>
      <c r="F321" s="13">
        <v>1.0</v>
      </c>
      <c r="G321" s="13" t="b">
        <v>1</v>
      </c>
      <c r="H321" s="15"/>
      <c r="I321" s="13">
        <v>5.0</v>
      </c>
      <c r="J321" s="15"/>
      <c r="K321" s="15"/>
      <c r="L321" s="4"/>
      <c r="M321" s="4"/>
      <c r="N321" s="4"/>
      <c r="O321" s="4"/>
      <c r="P321" s="4"/>
      <c r="Q321" s="4"/>
      <c r="R321" s="4"/>
      <c r="S321" s="4"/>
      <c r="T321" s="4"/>
      <c r="U321" s="4"/>
      <c r="V321" s="4"/>
      <c r="W321" s="4"/>
      <c r="X321" s="4"/>
      <c r="Y321" s="4"/>
      <c r="Z321" s="4"/>
      <c r="AA321" s="4"/>
      <c r="AB321" s="4"/>
      <c r="AC321" s="17">
        <v>1.0</v>
      </c>
      <c r="AD321" s="4">
        <f t="shared" si="22"/>
        <v>7</v>
      </c>
      <c r="AE321" s="4">
        <f t="shared" si="23"/>
        <v>2019</v>
      </c>
    </row>
    <row r="322">
      <c r="A322" s="8">
        <v>43662.0</v>
      </c>
      <c r="B322" s="10" t="s">
        <v>26</v>
      </c>
      <c r="C322" s="12">
        <v>100.0</v>
      </c>
      <c r="D322" s="84" t="s">
        <v>14</v>
      </c>
      <c r="E322" s="89" t="s">
        <v>15</v>
      </c>
      <c r="F322" s="13">
        <v>1.0</v>
      </c>
      <c r="G322" s="13" t="b">
        <v>0</v>
      </c>
      <c r="H322" s="15"/>
      <c r="I322" s="15"/>
      <c r="J322" s="15"/>
      <c r="K322" s="15"/>
      <c r="L322" s="4"/>
      <c r="M322" s="4"/>
      <c r="N322" s="4"/>
      <c r="O322" s="4"/>
      <c r="P322" s="4"/>
      <c r="Q322" s="4"/>
      <c r="R322" s="4"/>
      <c r="S322" s="4"/>
      <c r="T322" s="4"/>
      <c r="U322" s="4"/>
      <c r="V322" s="4"/>
      <c r="W322" s="4"/>
      <c r="X322" s="4"/>
      <c r="Y322" s="4"/>
      <c r="Z322" s="4"/>
      <c r="AA322" s="4"/>
      <c r="AB322" s="4"/>
      <c r="AC322" s="17">
        <v>1.0</v>
      </c>
      <c r="AD322" s="4">
        <f t="shared" si="22"/>
        <v>7</v>
      </c>
      <c r="AE322" s="4">
        <f t="shared" si="23"/>
        <v>2019</v>
      </c>
    </row>
    <row r="323">
      <c r="A323" s="8">
        <v>43662.0</v>
      </c>
      <c r="B323" s="10" t="s">
        <v>13</v>
      </c>
      <c r="C323" s="12">
        <v>120.0</v>
      </c>
      <c r="D323" s="12" t="s">
        <v>133</v>
      </c>
      <c r="E323" s="13" t="s">
        <v>134</v>
      </c>
      <c r="F323" s="13">
        <v>1.0</v>
      </c>
      <c r="G323" s="13" t="b">
        <v>0</v>
      </c>
      <c r="H323" s="15"/>
      <c r="I323" s="15"/>
      <c r="J323" s="15"/>
      <c r="K323" s="13" t="s">
        <v>310</v>
      </c>
      <c r="L323" s="4"/>
      <c r="M323" s="4"/>
      <c r="N323" s="4"/>
      <c r="O323" s="4"/>
      <c r="P323" s="4"/>
      <c r="Q323" s="4"/>
      <c r="R323" s="4"/>
      <c r="S323" s="4"/>
      <c r="T323" s="4"/>
      <c r="U323" s="4"/>
      <c r="V323" s="4"/>
      <c r="W323" s="4"/>
      <c r="X323" s="4"/>
      <c r="Y323" s="4"/>
      <c r="Z323" s="4"/>
      <c r="AA323" s="4"/>
      <c r="AB323" s="4"/>
      <c r="AC323" s="17">
        <v>1.0</v>
      </c>
      <c r="AD323" s="4">
        <f t="shared" si="22"/>
        <v>7</v>
      </c>
      <c r="AE323" s="4">
        <f t="shared" si="23"/>
        <v>2019</v>
      </c>
    </row>
    <row r="324">
      <c r="A324" s="8">
        <v>43663.0</v>
      </c>
      <c r="B324" s="10" t="s">
        <v>26</v>
      </c>
      <c r="C324" s="12">
        <v>130.0</v>
      </c>
      <c r="D324" s="12" t="s">
        <v>79</v>
      </c>
      <c r="E324" s="10" t="s">
        <v>102</v>
      </c>
      <c r="F324" s="13">
        <v>1.0</v>
      </c>
      <c r="G324" s="13" t="b">
        <v>0</v>
      </c>
      <c r="H324" s="15"/>
      <c r="I324" s="15"/>
      <c r="J324" s="15"/>
      <c r="K324" s="15"/>
      <c r="L324" s="4"/>
      <c r="M324" s="4"/>
      <c r="N324" s="4"/>
      <c r="O324" s="4"/>
      <c r="P324" s="4"/>
      <c r="Q324" s="4"/>
      <c r="R324" s="4"/>
      <c r="S324" s="4"/>
      <c r="T324" s="4"/>
      <c r="U324" s="4"/>
      <c r="V324" s="4"/>
      <c r="W324" s="4"/>
      <c r="X324" s="4"/>
      <c r="Y324" s="4"/>
      <c r="Z324" s="4"/>
      <c r="AA324" s="4"/>
      <c r="AB324" s="4"/>
      <c r="AC324" s="17">
        <v>1.0</v>
      </c>
      <c r="AD324" s="4">
        <f t="shared" si="22"/>
        <v>7</v>
      </c>
      <c r="AE324" s="4">
        <f t="shared" si="23"/>
        <v>2019</v>
      </c>
    </row>
    <row r="325">
      <c r="A325" s="8">
        <v>43664.0</v>
      </c>
      <c r="B325" s="10" t="s">
        <v>16</v>
      </c>
      <c r="C325" s="12">
        <v>170.0</v>
      </c>
      <c r="D325" s="12" t="s">
        <v>225</v>
      </c>
      <c r="E325" s="13" t="s">
        <v>226</v>
      </c>
      <c r="F325" s="13">
        <v>1.0</v>
      </c>
      <c r="G325" s="13" t="b">
        <v>0</v>
      </c>
      <c r="H325" s="15"/>
      <c r="I325" s="15"/>
      <c r="J325" s="15"/>
      <c r="K325" s="15"/>
      <c r="L325" s="4"/>
      <c r="M325" s="4"/>
      <c r="N325" s="4"/>
      <c r="O325" s="4"/>
      <c r="P325" s="4"/>
      <c r="Q325" s="4"/>
      <c r="R325" s="4"/>
      <c r="S325" s="4"/>
      <c r="T325" s="4"/>
      <c r="U325" s="4"/>
      <c r="V325" s="4"/>
      <c r="W325" s="4"/>
      <c r="X325" s="4"/>
      <c r="Y325" s="4"/>
      <c r="Z325" s="4"/>
      <c r="AA325" s="4"/>
      <c r="AB325" s="4"/>
      <c r="AC325" s="17">
        <v>1.0</v>
      </c>
      <c r="AD325" s="4">
        <f t="shared" si="22"/>
        <v>7</v>
      </c>
      <c r="AE325" s="4">
        <f t="shared" si="23"/>
        <v>2019</v>
      </c>
    </row>
    <row r="326">
      <c r="A326" s="8">
        <v>43665.0</v>
      </c>
      <c r="B326" s="10" t="s">
        <v>13</v>
      </c>
      <c r="C326" s="12">
        <v>170.0</v>
      </c>
      <c r="D326" s="12" t="s">
        <v>219</v>
      </c>
      <c r="E326" s="13" t="s">
        <v>198</v>
      </c>
      <c r="F326" s="13">
        <v>1.0</v>
      </c>
      <c r="G326" s="13" t="b">
        <v>1</v>
      </c>
      <c r="H326" s="15"/>
      <c r="I326" s="13">
        <v>4.5</v>
      </c>
      <c r="J326" s="15"/>
      <c r="K326" s="15"/>
      <c r="L326" s="4"/>
      <c r="M326" s="4"/>
      <c r="N326" s="4"/>
      <c r="O326" s="4"/>
      <c r="P326" s="4"/>
      <c r="Q326" s="4"/>
      <c r="R326" s="4"/>
      <c r="S326" s="4"/>
      <c r="T326" s="4"/>
      <c r="U326" s="4"/>
      <c r="V326" s="4"/>
      <c r="W326" s="4"/>
      <c r="X326" s="4"/>
      <c r="Y326" s="4"/>
      <c r="Z326" s="4"/>
      <c r="AA326" s="4"/>
      <c r="AB326" s="4"/>
      <c r="AC326" s="17">
        <v>1.0</v>
      </c>
      <c r="AD326" s="4">
        <f t="shared" si="22"/>
        <v>7</v>
      </c>
      <c r="AE326" s="4">
        <f t="shared" si="23"/>
        <v>2019</v>
      </c>
    </row>
    <row r="327">
      <c r="A327" s="8">
        <v>43666.0</v>
      </c>
      <c r="B327" s="10" t="s">
        <v>13</v>
      </c>
      <c r="C327" s="12">
        <v>150.0</v>
      </c>
      <c r="D327" s="12" t="s">
        <v>311</v>
      </c>
      <c r="E327" s="35" t="s">
        <v>312</v>
      </c>
      <c r="F327" s="13">
        <v>1.0</v>
      </c>
      <c r="G327" s="13" t="b">
        <v>0</v>
      </c>
      <c r="H327" s="15"/>
      <c r="I327" s="15"/>
      <c r="J327" s="15"/>
      <c r="K327" s="13" t="s">
        <v>313</v>
      </c>
      <c r="L327" s="4"/>
      <c r="M327" s="4"/>
      <c r="N327" s="4"/>
      <c r="O327" s="4"/>
      <c r="P327" s="4"/>
      <c r="Q327" s="4"/>
      <c r="R327" s="4"/>
      <c r="S327" s="4"/>
      <c r="T327" s="4"/>
      <c r="U327" s="4"/>
      <c r="V327" s="4"/>
      <c r="W327" s="4"/>
      <c r="X327" s="4"/>
      <c r="Y327" s="4"/>
      <c r="Z327" s="4"/>
      <c r="AA327" s="4"/>
      <c r="AB327" s="4"/>
      <c r="AC327" s="17">
        <v>1.0</v>
      </c>
      <c r="AD327" s="4">
        <f t="shared" si="22"/>
        <v>7</v>
      </c>
      <c r="AE327" s="4">
        <f t="shared" si="23"/>
        <v>2019</v>
      </c>
    </row>
    <row r="328">
      <c r="A328" s="8">
        <v>43669.0</v>
      </c>
      <c r="B328" s="10" t="s">
        <v>26</v>
      </c>
      <c r="C328" s="12">
        <v>100.0</v>
      </c>
      <c r="D328" s="84" t="s">
        <v>14</v>
      </c>
      <c r="E328" s="89" t="s">
        <v>15</v>
      </c>
      <c r="F328" s="13">
        <v>1.0</v>
      </c>
      <c r="G328" s="13" t="b">
        <v>0</v>
      </c>
      <c r="H328" s="15"/>
      <c r="I328" s="15"/>
      <c r="J328" s="15"/>
      <c r="K328" s="15"/>
      <c r="L328" s="4"/>
      <c r="M328" s="4"/>
      <c r="N328" s="4"/>
      <c r="O328" s="4"/>
      <c r="P328" s="4"/>
      <c r="Q328" s="4"/>
      <c r="R328" s="4"/>
      <c r="S328" s="4"/>
      <c r="T328" s="4"/>
      <c r="U328" s="4"/>
      <c r="V328" s="4"/>
      <c r="W328" s="4"/>
      <c r="X328" s="4"/>
      <c r="Y328" s="4"/>
      <c r="Z328" s="4"/>
      <c r="AA328" s="4"/>
      <c r="AB328" s="4"/>
      <c r="AC328" s="17">
        <v>1.0</v>
      </c>
      <c r="AD328" s="4">
        <f t="shared" si="22"/>
        <v>7</v>
      </c>
      <c r="AE328" s="4">
        <f t="shared" si="23"/>
        <v>2019</v>
      </c>
    </row>
    <row r="329">
      <c r="A329" s="8">
        <v>43670.0</v>
      </c>
      <c r="B329" s="10" t="s">
        <v>26</v>
      </c>
      <c r="C329" s="12">
        <v>130.0</v>
      </c>
      <c r="D329" s="12" t="s">
        <v>79</v>
      </c>
      <c r="E329" s="10" t="s">
        <v>102</v>
      </c>
      <c r="F329" s="13">
        <v>1.0</v>
      </c>
      <c r="G329" s="13" t="b">
        <v>0</v>
      </c>
      <c r="H329" s="15"/>
      <c r="I329" s="15"/>
      <c r="J329" s="15"/>
      <c r="K329" s="15"/>
      <c r="L329" s="4"/>
      <c r="M329" s="4"/>
      <c r="N329" s="4"/>
      <c r="O329" s="4"/>
      <c r="P329" s="4"/>
      <c r="Q329" s="4"/>
      <c r="R329" s="4"/>
      <c r="S329" s="4"/>
      <c r="T329" s="4"/>
      <c r="U329" s="4"/>
      <c r="V329" s="4"/>
      <c r="W329" s="4"/>
      <c r="X329" s="4"/>
      <c r="Y329" s="4"/>
      <c r="Z329" s="4"/>
      <c r="AA329" s="4"/>
      <c r="AB329" s="4"/>
      <c r="AC329" s="17">
        <v>1.0</v>
      </c>
      <c r="AD329" s="4">
        <f t="shared" si="22"/>
        <v>7</v>
      </c>
      <c r="AE329" s="4">
        <f t="shared" si="23"/>
        <v>2019</v>
      </c>
    </row>
    <row r="330">
      <c r="A330" s="8">
        <v>43671.0</v>
      </c>
      <c r="B330" s="10" t="s">
        <v>16</v>
      </c>
      <c r="C330" s="12">
        <v>130.0</v>
      </c>
      <c r="D330" s="12" t="s">
        <v>261</v>
      </c>
      <c r="E330" s="35" t="s">
        <v>262</v>
      </c>
      <c r="F330" s="13">
        <v>1.0</v>
      </c>
      <c r="G330" s="13" t="b">
        <v>1</v>
      </c>
      <c r="H330" s="15"/>
      <c r="I330" s="13">
        <v>4.5</v>
      </c>
      <c r="J330" s="15"/>
      <c r="K330" s="15"/>
      <c r="L330" s="4"/>
      <c r="M330" s="4"/>
      <c r="N330" s="4"/>
      <c r="O330" s="4"/>
      <c r="P330" s="4"/>
      <c r="Q330" s="4"/>
      <c r="R330" s="4"/>
      <c r="S330" s="4"/>
      <c r="T330" s="4"/>
      <c r="U330" s="4"/>
      <c r="V330" s="4"/>
      <c r="W330" s="4"/>
      <c r="X330" s="4"/>
      <c r="Y330" s="4"/>
      <c r="Z330" s="4"/>
      <c r="AA330" s="4"/>
      <c r="AB330" s="4"/>
      <c r="AC330" s="17">
        <v>1.0</v>
      </c>
      <c r="AD330" s="4">
        <f t="shared" si="22"/>
        <v>7</v>
      </c>
      <c r="AE330" s="4">
        <f t="shared" si="23"/>
        <v>2019</v>
      </c>
    </row>
    <row r="331">
      <c r="A331" s="8">
        <v>43673.0</v>
      </c>
      <c r="B331" s="10" t="s">
        <v>13</v>
      </c>
      <c r="C331" s="12">
        <v>170.0</v>
      </c>
      <c r="D331" s="12" t="s">
        <v>67</v>
      </c>
      <c r="E331" s="13" t="s">
        <v>68</v>
      </c>
      <c r="F331" s="13">
        <v>1.0</v>
      </c>
      <c r="G331" s="13" t="b">
        <v>0</v>
      </c>
      <c r="H331" s="15"/>
      <c r="I331" s="15"/>
      <c r="J331" s="15"/>
      <c r="K331" s="15"/>
      <c r="L331" s="4"/>
      <c r="M331" s="4"/>
      <c r="N331" s="4"/>
      <c r="O331" s="4"/>
      <c r="P331" s="4"/>
      <c r="Q331" s="4"/>
      <c r="R331" s="4"/>
      <c r="S331" s="4"/>
      <c r="T331" s="4"/>
      <c r="U331" s="4"/>
      <c r="V331" s="4"/>
      <c r="W331" s="4"/>
      <c r="X331" s="4"/>
      <c r="Y331" s="4"/>
      <c r="Z331" s="4"/>
      <c r="AA331" s="4"/>
      <c r="AB331" s="4"/>
      <c r="AC331" s="17">
        <v>1.0</v>
      </c>
      <c r="AD331" s="4">
        <f t="shared" si="22"/>
        <v>7</v>
      </c>
      <c r="AE331" s="4">
        <f t="shared" si="23"/>
        <v>2019</v>
      </c>
    </row>
    <row r="332">
      <c r="A332" s="8">
        <v>43676.0</v>
      </c>
      <c r="B332" s="10" t="s">
        <v>26</v>
      </c>
      <c r="C332" s="12">
        <v>100.0</v>
      </c>
      <c r="D332" s="84" t="s">
        <v>14</v>
      </c>
      <c r="E332" s="89" t="s">
        <v>15</v>
      </c>
      <c r="F332" s="13">
        <v>1.0</v>
      </c>
      <c r="G332" s="13" t="b">
        <v>0</v>
      </c>
      <c r="H332" s="15"/>
      <c r="I332" s="15"/>
      <c r="J332" s="15"/>
      <c r="K332" s="15"/>
      <c r="L332" s="4"/>
      <c r="M332" s="4"/>
      <c r="N332" s="4"/>
      <c r="O332" s="4"/>
      <c r="P332" s="4"/>
      <c r="Q332" s="4"/>
      <c r="R332" s="4"/>
      <c r="S332" s="4"/>
      <c r="T332" s="4"/>
      <c r="U332" s="4"/>
      <c r="V332" s="4"/>
      <c r="W332" s="4"/>
      <c r="X332" s="4"/>
      <c r="Y332" s="4"/>
      <c r="Z332" s="4"/>
      <c r="AA332" s="4"/>
      <c r="AB332" s="4"/>
      <c r="AC332" s="17">
        <v>1.0</v>
      </c>
      <c r="AD332" s="4">
        <f t="shared" si="22"/>
        <v>7</v>
      </c>
      <c r="AE332" s="4">
        <f t="shared" si="23"/>
        <v>2019</v>
      </c>
    </row>
    <row r="333">
      <c r="A333" s="8">
        <v>43677.0</v>
      </c>
      <c r="B333" s="10" t="s">
        <v>26</v>
      </c>
      <c r="C333" s="12">
        <v>130.0</v>
      </c>
      <c r="D333" s="12" t="s">
        <v>79</v>
      </c>
      <c r="E333" s="10" t="s">
        <v>102</v>
      </c>
      <c r="F333" s="13">
        <v>1.0</v>
      </c>
      <c r="G333" s="13" t="b">
        <v>0</v>
      </c>
      <c r="H333" s="15"/>
      <c r="I333" s="15"/>
      <c r="J333" s="15"/>
      <c r="K333" s="15"/>
      <c r="L333" s="4"/>
      <c r="M333" s="4"/>
      <c r="N333" s="4"/>
      <c r="O333" s="4"/>
      <c r="P333" s="4"/>
      <c r="Q333" s="4"/>
      <c r="R333" s="4"/>
      <c r="S333" s="4"/>
      <c r="T333" s="4"/>
      <c r="U333" s="4"/>
      <c r="V333" s="4"/>
      <c r="W333" s="4"/>
      <c r="X333" s="4"/>
      <c r="Y333" s="4"/>
      <c r="Z333" s="4"/>
      <c r="AA333" s="4"/>
      <c r="AB333" s="4"/>
      <c r="AC333" s="17">
        <v>1.0</v>
      </c>
      <c r="AD333" s="4">
        <f t="shared" si="22"/>
        <v>7</v>
      </c>
      <c r="AE333" s="4">
        <f t="shared" si="23"/>
        <v>2019</v>
      </c>
    </row>
    <row r="334">
      <c r="A334" s="8">
        <v>43679.0</v>
      </c>
      <c r="B334" s="10" t="s">
        <v>13</v>
      </c>
      <c r="C334" s="12">
        <v>130.0</v>
      </c>
      <c r="D334" s="12" t="s">
        <v>261</v>
      </c>
      <c r="E334" s="35" t="s">
        <v>262</v>
      </c>
      <c r="F334" s="13">
        <v>1.0</v>
      </c>
      <c r="G334" s="13" t="b">
        <v>0</v>
      </c>
      <c r="H334" s="15"/>
      <c r="I334" s="15"/>
      <c r="J334" s="15"/>
      <c r="K334" s="15"/>
      <c r="L334" s="4"/>
      <c r="M334" s="4"/>
      <c r="N334" s="4"/>
      <c r="O334" s="4"/>
      <c r="P334" s="4"/>
      <c r="Q334" s="4"/>
      <c r="R334" s="4"/>
      <c r="S334" s="4"/>
      <c r="T334" s="4"/>
      <c r="U334" s="4"/>
      <c r="V334" s="4"/>
      <c r="W334" s="4"/>
      <c r="X334" s="4"/>
      <c r="Y334" s="4"/>
      <c r="Z334" s="4"/>
      <c r="AA334" s="4"/>
      <c r="AB334" s="4"/>
      <c r="AC334" s="17">
        <v>1.0</v>
      </c>
      <c r="AD334" s="4">
        <f t="shared" si="22"/>
        <v>8</v>
      </c>
      <c r="AE334" s="4">
        <f t="shared" si="23"/>
        <v>2019</v>
      </c>
    </row>
    <row r="335">
      <c r="A335" s="8">
        <v>43682.0</v>
      </c>
      <c r="B335" s="10" t="s">
        <v>13</v>
      </c>
      <c r="C335" s="12">
        <v>170.0</v>
      </c>
      <c r="D335" s="12" t="s">
        <v>219</v>
      </c>
      <c r="E335" s="13" t="s">
        <v>198</v>
      </c>
      <c r="F335" s="13">
        <v>1.0</v>
      </c>
      <c r="G335" s="13" t="b">
        <v>0</v>
      </c>
      <c r="H335" s="15"/>
      <c r="I335" s="15"/>
      <c r="J335" s="15"/>
      <c r="K335" s="15"/>
      <c r="L335" s="4"/>
      <c r="M335" s="4"/>
      <c r="N335" s="4"/>
      <c r="O335" s="4"/>
      <c r="P335" s="4"/>
      <c r="Q335" s="4"/>
      <c r="R335" s="4"/>
      <c r="S335" s="4"/>
      <c r="T335" s="4"/>
      <c r="U335" s="4"/>
      <c r="V335" s="4"/>
      <c r="W335" s="4"/>
      <c r="X335" s="4"/>
      <c r="Y335" s="4"/>
      <c r="Z335" s="4"/>
      <c r="AA335" s="4"/>
      <c r="AB335" s="4"/>
      <c r="AC335" s="17">
        <v>1.0</v>
      </c>
      <c r="AD335" s="4">
        <f t="shared" si="22"/>
        <v>8</v>
      </c>
      <c r="AE335" s="4">
        <f t="shared" si="23"/>
        <v>2019</v>
      </c>
    </row>
    <row r="336">
      <c r="A336" s="8">
        <v>43683.0</v>
      </c>
      <c r="B336" s="10" t="s">
        <v>13</v>
      </c>
      <c r="C336" s="12">
        <v>170.0</v>
      </c>
      <c r="D336" s="12" t="s">
        <v>228</v>
      </c>
      <c r="E336" s="13" t="s">
        <v>314</v>
      </c>
      <c r="F336" s="13">
        <v>1.0</v>
      </c>
      <c r="G336" s="13" t="b">
        <v>1</v>
      </c>
      <c r="H336" s="13" t="s">
        <v>315</v>
      </c>
      <c r="I336" s="13">
        <v>5.0</v>
      </c>
      <c r="J336" s="15"/>
      <c r="K336" s="15"/>
      <c r="L336" s="4"/>
      <c r="M336" s="4"/>
      <c r="N336" s="4"/>
      <c r="O336" s="4"/>
      <c r="P336" s="4"/>
      <c r="Q336" s="4"/>
      <c r="R336" s="4"/>
      <c r="S336" s="4"/>
      <c r="T336" s="4"/>
      <c r="U336" s="4"/>
      <c r="V336" s="4"/>
      <c r="W336" s="4"/>
      <c r="X336" s="4"/>
      <c r="Y336" s="4"/>
      <c r="Z336" s="4"/>
      <c r="AA336" s="4"/>
      <c r="AB336" s="4"/>
      <c r="AC336" s="17">
        <v>1.0</v>
      </c>
      <c r="AD336" s="4">
        <f t="shared" si="22"/>
        <v>8</v>
      </c>
      <c r="AE336" s="4">
        <f t="shared" si="23"/>
        <v>2019</v>
      </c>
    </row>
    <row r="337">
      <c r="A337" s="8">
        <v>43683.0</v>
      </c>
      <c r="B337" s="10" t="s">
        <v>26</v>
      </c>
      <c r="C337" s="12">
        <v>100.0</v>
      </c>
      <c r="D337" s="84" t="s">
        <v>14</v>
      </c>
      <c r="E337" s="89" t="s">
        <v>15</v>
      </c>
      <c r="F337" s="13">
        <v>1.0</v>
      </c>
      <c r="G337" s="13" t="b">
        <v>0</v>
      </c>
      <c r="H337" s="15"/>
      <c r="I337" s="15"/>
      <c r="J337" s="15"/>
      <c r="K337" s="15"/>
      <c r="L337" s="4"/>
      <c r="M337" s="4"/>
      <c r="N337" s="4"/>
      <c r="O337" s="4"/>
      <c r="P337" s="4"/>
      <c r="Q337" s="4"/>
      <c r="R337" s="4"/>
      <c r="S337" s="4"/>
      <c r="T337" s="4"/>
      <c r="U337" s="4"/>
      <c r="V337" s="4"/>
      <c r="W337" s="4"/>
      <c r="X337" s="4"/>
      <c r="Y337" s="4"/>
      <c r="Z337" s="4"/>
      <c r="AA337" s="4"/>
      <c r="AB337" s="4"/>
      <c r="AC337" s="17">
        <v>1.0</v>
      </c>
      <c r="AD337" s="4">
        <f t="shared" si="22"/>
        <v>8</v>
      </c>
      <c r="AE337" s="4">
        <f t="shared" si="23"/>
        <v>2019</v>
      </c>
    </row>
    <row r="338">
      <c r="A338" s="8">
        <v>43684.0</v>
      </c>
      <c r="B338" s="10" t="s">
        <v>26</v>
      </c>
      <c r="C338" s="12">
        <v>130.0</v>
      </c>
      <c r="D338" s="12" t="s">
        <v>79</v>
      </c>
      <c r="E338" s="10" t="s">
        <v>102</v>
      </c>
      <c r="F338" s="13">
        <v>1.0</v>
      </c>
      <c r="G338" s="13" t="b">
        <v>0</v>
      </c>
      <c r="H338" s="15"/>
      <c r="I338" s="15"/>
      <c r="J338" s="15"/>
      <c r="K338" s="15"/>
      <c r="L338" s="4"/>
      <c r="M338" s="4"/>
      <c r="N338" s="4"/>
      <c r="O338" s="4"/>
      <c r="P338" s="4"/>
      <c r="Q338" s="4"/>
      <c r="R338" s="4"/>
      <c r="S338" s="4"/>
      <c r="T338" s="4"/>
      <c r="U338" s="4"/>
      <c r="V338" s="4"/>
      <c r="W338" s="4"/>
      <c r="X338" s="4"/>
      <c r="Y338" s="4"/>
      <c r="Z338" s="4"/>
      <c r="AA338" s="4"/>
      <c r="AB338" s="4"/>
      <c r="AC338" s="17">
        <v>1.0</v>
      </c>
      <c r="AD338" s="4">
        <f t="shared" si="22"/>
        <v>8</v>
      </c>
      <c r="AE338" s="4">
        <f t="shared" si="23"/>
        <v>2019</v>
      </c>
    </row>
    <row r="339">
      <c r="A339" s="8">
        <v>43684.0</v>
      </c>
      <c r="B339" s="10" t="s">
        <v>16</v>
      </c>
      <c r="C339" s="12">
        <v>130.0</v>
      </c>
      <c r="D339" s="12" t="s">
        <v>86</v>
      </c>
      <c r="E339" s="13" t="s">
        <v>121</v>
      </c>
      <c r="F339" s="13">
        <v>1.0</v>
      </c>
      <c r="G339" s="13" t="b">
        <v>1</v>
      </c>
      <c r="H339" s="13" t="s">
        <v>315</v>
      </c>
      <c r="I339" s="13">
        <v>4.5</v>
      </c>
      <c r="J339" s="15"/>
      <c r="K339" s="13" t="s">
        <v>316</v>
      </c>
      <c r="L339" s="4"/>
      <c r="M339" s="4"/>
      <c r="N339" s="4"/>
      <c r="O339" s="4"/>
      <c r="P339" s="4"/>
      <c r="Q339" s="4"/>
      <c r="R339" s="4"/>
      <c r="S339" s="4"/>
      <c r="T339" s="4"/>
      <c r="U339" s="4"/>
      <c r="V339" s="4"/>
      <c r="W339" s="4"/>
      <c r="X339" s="4"/>
      <c r="Y339" s="4"/>
      <c r="Z339" s="4"/>
      <c r="AA339" s="4"/>
      <c r="AB339" s="4"/>
      <c r="AC339" s="17">
        <v>1.0</v>
      </c>
      <c r="AD339" s="4">
        <f t="shared" si="22"/>
        <v>8</v>
      </c>
      <c r="AE339" s="4">
        <f t="shared" si="23"/>
        <v>2019</v>
      </c>
    </row>
    <row r="340">
      <c r="A340" s="8">
        <v>43685.0</v>
      </c>
      <c r="B340" s="10" t="s">
        <v>13</v>
      </c>
      <c r="C340" s="12">
        <v>150.0</v>
      </c>
      <c r="D340" s="12" t="s">
        <v>149</v>
      </c>
      <c r="E340" s="10" t="s">
        <v>182</v>
      </c>
      <c r="F340" s="13">
        <v>0.0</v>
      </c>
      <c r="G340" s="13" t="b">
        <v>0</v>
      </c>
      <c r="H340" s="13"/>
      <c r="I340" s="13"/>
      <c r="J340" s="15"/>
      <c r="K340" s="13" t="s">
        <v>317</v>
      </c>
      <c r="L340" s="4"/>
      <c r="M340" s="4"/>
      <c r="N340" s="4"/>
      <c r="O340" s="4"/>
      <c r="P340" s="4"/>
      <c r="Q340" s="4"/>
      <c r="R340" s="4"/>
      <c r="S340" s="4"/>
      <c r="T340" s="4"/>
      <c r="U340" s="4"/>
      <c r="V340" s="4"/>
      <c r="W340" s="4"/>
      <c r="X340" s="4"/>
      <c r="Y340" s="4"/>
      <c r="Z340" s="4"/>
      <c r="AA340" s="4"/>
      <c r="AB340" s="4"/>
      <c r="AC340" s="17"/>
      <c r="AD340" s="4"/>
      <c r="AE340" s="4"/>
    </row>
    <row r="341">
      <c r="A341" s="8">
        <v>43685.0</v>
      </c>
      <c r="B341" s="10" t="s">
        <v>13</v>
      </c>
      <c r="C341" s="12">
        <v>130.0</v>
      </c>
      <c r="D341" s="12" t="s">
        <v>261</v>
      </c>
      <c r="E341" s="35" t="s">
        <v>262</v>
      </c>
      <c r="F341" s="13">
        <v>1.0</v>
      </c>
      <c r="G341" s="13" t="b">
        <v>1</v>
      </c>
      <c r="H341" s="13" t="s">
        <v>315</v>
      </c>
      <c r="I341" s="13">
        <v>4.5</v>
      </c>
      <c r="J341" s="15"/>
      <c r="K341" s="13"/>
      <c r="L341" s="4"/>
      <c r="M341" s="4"/>
      <c r="N341" s="4"/>
      <c r="O341" s="4"/>
      <c r="P341" s="4"/>
      <c r="Q341" s="4"/>
      <c r="R341" s="4"/>
      <c r="S341" s="4"/>
      <c r="T341" s="4"/>
      <c r="U341" s="4"/>
      <c r="V341" s="4"/>
      <c r="W341" s="4"/>
      <c r="X341" s="4"/>
      <c r="Y341" s="4"/>
      <c r="Z341" s="4"/>
      <c r="AA341" s="4"/>
      <c r="AB341" s="4"/>
      <c r="AC341" s="17">
        <v>1.0</v>
      </c>
      <c r="AD341" s="4">
        <f t="shared" ref="AD341:AD343" si="24">MONTH(A341)</f>
        <v>8</v>
      </c>
      <c r="AE341" s="4">
        <f t="shared" ref="AE341:AE343" si="25">YEAR(A341)</f>
        <v>2019</v>
      </c>
    </row>
    <row r="342">
      <c r="A342" s="8">
        <v>43685.0</v>
      </c>
      <c r="B342" s="10" t="s">
        <v>16</v>
      </c>
      <c r="C342" s="12">
        <v>130.0</v>
      </c>
      <c r="D342" s="12" t="s">
        <v>151</v>
      </c>
      <c r="E342" s="64" t="s">
        <v>270</v>
      </c>
      <c r="F342" s="13">
        <v>1.0</v>
      </c>
      <c r="G342" s="13" t="b">
        <v>0</v>
      </c>
      <c r="H342" s="15"/>
      <c r="I342" s="15"/>
      <c r="J342" s="15"/>
      <c r="K342" s="13" t="s">
        <v>318</v>
      </c>
      <c r="L342" s="4"/>
      <c r="M342" s="4"/>
      <c r="N342" s="4"/>
      <c r="O342" s="4"/>
      <c r="P342" s="4"/>
      <c r="Q342" s="4"/>
      <c r="R342" s="4"/>
      <c r="S342" s="4"/>
      <c r="T342" s="4"/>
      <c r="U342" s="4"/>
      <c r="V342" s="4"/>
      <c r="W342" s="4"/>
      <c r="X342" s="4"/>
      <c r="Y342" s="4"/>
      <c r="Z342" s="4"/>
      <c r="AA342" s="4"/>
      <c r="AB342" s="4"/>
      <c r="AC342" s="17">
        <v>1.0</v>
      </c>
      <c r="AD342" s="4">
        <f t="shared" si="24"/>
        <v>8</v>
      </c>
      <c r="AE342" s="4">
        <f t="shared" si="25"/>
        <v>2019</v>
      </c>
    </row>
    <row r="343">
      <c r="A343" s="8">
        <v>43686.0</v>
      </c>
      <c r="B343" s="10" t="s">
        <v>13</v>
      </c>
      <c r="C343" s="12">
        <v>170.0</v>
      </c>
      <c r="D343" s="12" t="s">
        <v>111</v>
      </c>
      <c r="E343" s="13" t="s">
        <v>112</v>
      </c>
      <c r="F343" s="13">
        <v>0.0</v>
      </c>
      <c r="G343" s="13" t="b">
        <v>0</v>
      </c>
      <c r="H343" s="15"/>
      <c r="I343" s="15"/>
      <c r="J343" s="15"/>
      <c r="K343" s="13" t="s">
        <v>317</v>
      </c>
      <c r="L343" s="4"/>
      <c r="M343" s="4"/>
      <c r="N343" s="4"/>
      <c r="O343" s="4"/>
      <c r="P343" s="4"/>
      <c r="Q343" s="4"/>
      <c r="R343" s="4"/>
      <c r="S343" s="4"/>
      <c r="T343" s="4"/>
      <c r="U343" s="4"/>
      <c r="V343" s="4"/>
      <c r="W343" s="4"/>
      <c r="X343" s="4"/>
      <c r="Y343" s="4"/>
      <c r="Z343" s="4"/>
      <c r="AA343" s="4"/>
      <c r="AB343" s="4"/>
      <c r="AC343" s="17">
        <v>1.0</v>
      </c>
      <c r="AD343" s="4">
        <f t="shared" si="24"/>
        <v>8</v>
      </c>
      <c r="AE343" s="4">
        <f t="shared" si="25"/>
        <v>2019</v>
      </c>
    </row>
    <row r="344">
      <c r="A344" s="8">
        <v>43689.0</v>
      </c>
      <c r="B344" s="10" t="s">
        <v>13</v>
      </c>
      <c r="C344" s="12">
        <v>130.0</v>
      </c>
      <c r="D344" s="12" t="s">
        <v>319</v>
      </c>
      <c r="E344" s="64" t="s">
        <v>320</v>
      </c>
      <c r="F344" s="13">
        <v>0.0</v>
      </c>
      <c r="G344" s="13" t="b">
        <v>0</v>
      </c>
      <c r="H344" s="15"/>
      <c r="I344" s="15"/>
      <c r="J344" s="15"/>
      <c r="K344" s="13" t="s">
        <v>317</v>
      </c>
      <c r="L344" s="4"/>
      <c r="M344" s="4"/>
      <c r="N344" s="4"/>
      <c r="O344" s="4"/>
      <c r="P344" s="4"/>
      <c r="Q344" s="4"/>
      <c r="R344" s="4"/>
      <c r="S344" s="4"/>
      <c r="T344" s="4"/>
      <c r="U344" s="4"/>
      <c r="V344" s="4"/>
      <c r="W344" s="4"/>
      <c r="X344" s="4"/>
      <c r="Y344" s="4"/>
      <c r="Z344" s="4"/>
      <c r="AA344" s="4"/>
      <c r="AB344" s="4"/>
      <c r="AC344" s="17"/>
      <c r="AD344" s="4"/>
      <c r="AE344" s="4"/>
    </row>
    <row r="345">
      <c r="A345" s="8">
        <v>43689.0</v>
      </c>
      <c r="B345" s="10" t="s">
        <v>16</v>
      </c>
      <c r="C345" s="12">
        <v>170.0</v>
      </c>
      <c r="D345" s="12" t="s">
        <v>225</v>
      </c>
      <c r="E345" s="13" t="s">
        <v>226</v>
      </c>
      <c r="F345" s="13">
        <v>1.0</v>
      </c>
      <c r="G345" s="13" t="b">
        <v>0</v>
      </c>
      <c r="H345" s="15"/>
      <c r="I345" s="15"/>
      <c r="J345" s="15"/>
      <c r="K345" s="13"/>
      <c r="L345" s="4"/>
      <c r="M345" s="4"/>
      <c r="N345" s="4"/>
      <c r="O345" s="4"/>
      <c r="P345" s="4"/>
      <c r="Q345" s="4"/>
      <c r="R345" s="4"/>
      <c r="S345" s="4"/>
      <c r="T345" s="4"/>
      <c r="U345" s="4"/>
      <c r="V345" s="4"/>
      <c r="W345" s="4"/>
      <c r="X345" s="4"/>
      <c r="Y345" s="4"/>
      <c r="Z345" s="4"/>
      <c r="AA345" s="4"/>
      <c r="AB345" s="4"/>
      <c r="AC345" s="17">
        <v>1.0</v>
      </c>
      <c r="AD345" s="4">
        <f t="shared" ref="AD345:AD376" si="26">MONTH(A345)</f>
        <v>8</v>
      </c>
      <c r="AE345" s="4">
        <f t="shared" ref="AE345:AE376" si="27">YEAR(A345)</f>
        <v>2019</v>
      </c>
    </row>
    <row r="346">
      <c r="A346" s="97">
        <v>43690.0</v>
      </c>
      <c r="B346" s="90" t="s">
        <v>16</v>
      </c>
      <c r="C346" s="12">
        <v>170.0</v>
      </c>
      <c r="D346" s="12" t="s">
        <v>67</v>
      </c>
      <c r="E346" s="13" t="s">
        <v>68</v>
      </c>
      <c r="F346" s="13">
        <v>1.0</v>
      </c>
      <c r="G346" s="13" t="b">
        <v>1</v>
      </c>
      <c r="H346" s="13" t="s">
        <v>315</v>
      </c>
      <c r="I346" s="100">
        <v>4.5</v>
      </c>
      <c r="J346" s="101"/>
      <c r="K346" s="101"/>
      <c r="L346" s="102"/>
      <c r="M346" s="102"/>
      <c r="N346" s="102"/>
      <c r="O346" s="102"/>
      <c r="P346" s="102"/>
      <c r="Q346" s="102"/>
      <c r="R346" s="102"/>
      <c r="S346" s="102"/>
      <c r="T346" s="102"/>
      <c r="U346" s="102"/>
      <c r="V346" s="102"/>
      <c r="W346" s="102"/>
      <c r="X346" s="102"/>
      <c r="Y346" s="102"/>
      <c r="Z346" s="102"/>
      <c r="AA346" s="102"/>
      <c r="AB346" s="102"/>
      <c r="AC346" s="103">
        <v>1.0</v>
      </c>
      <c r="AD346" s="4">
        <f t="shared" si="26"/>
        <v>8</v>
      </c>
      <c r="AE346" s="4">
        <f t="shared" si="27"/>
        <v>2019</v>
      </c>
    </row>
    <row r="347">
      <c r="A347" s="97">
        <v>43690.0</v>
      </c>
      <c r="B347" s="10" t="s">
        <v>13</v>
      </c>
      <c r="C347" s="12">
        <v>170.0</v>
      </c>
      <c r="D347" s="12" t="s">
        <v>219</v>
      </c>
      <c r="E347" s="13" t="s">
        <v>198</v>
      </c>
      <c r="F347" s="13">
        <v>1.0</v>
      </c>
      <c r="G347" s="13" t="b">
        <v>1</v>
      </c>
      <c r="H347" s="13" t="s">
        <v>315</v>
      </c>
      <c r="I347" s="79">
        <v>4.5</v>
      </c>
      <c r="J347" s="101"/>
      <c r="K347" s="101"/>
      <c r="L347" s="102"/>
      <c r="M347" s="102"/>
      <c r="N347" s="102"/>
      <c r="O347" s="102"/>
      <c r="P347" s="102"/>
      <c r="Q347" s="102"/>
      <c r="R347" s="102"/>
      <c r="S347" s="102"/>
      <c r="T347" s="102"/>
      <c r="U347" s="102"/>
      <c r="V347" s="102"/>
      <c r="W347" s="102"/>
      <c r="X347" s="102"/>
      <c r="Y347" s="102"/>
      <c r="Z347" s="102"/>
      <c r="AA347" s="102"/>
      <c r="AB347" s="102"/>
      <c r="AC347" s="103">
        <v>1.0</v>
      </c>
      <c r="AD347" s="4">
        <f t="shared" si="26"/>
        <v>8</v>
      </c>
      <c r="AE347" s="4">
        <f t="shared" si="27"/>
        <v>2019</v>
      </c>
    </row>
    <row r="348">
      <c r="A348" s="8">
        <v>43690.0</v>
      </c>
      <c r="B348" s="10" t="s">
        <v>26</v>
      </c>
      <c r="C348" s="12">
        <v>100.0</v>
      </c>
      <c r="D348" s="84" t="s">
        <v>14</v>
      </c>
      <c r="E348" s="89" t="s">
        <v>15</v>
      </c>
      <c r="F348" s="13">
        <v>1.0</v>
      </c>
      <c r="G348" s="13" t="b">
        <v>0</v>
      </c>
      <c r="H348" s="15"/>
      <c r="I348" s="101"/>
      <c r="J348" s="101"/>
      <c r="K348" s="101"/>
      <c r="L348" s="102"/>
      <c r="M348" s="102"/>
      <c r="N348" s="102"/>
      <c r="O348" s="102"/>
      <c r="P348" s="102"/>
      <c r="Q348" s="102"/>
      <c r="R348" s="102"/>
      <c r="S348" s="102"/>
      <c r="T348" s="102"/>
      <c r="U348" s="102"/>
      <c r="V348" s="102"/>
      <c r="W348" s="102"/>
      <c r="X348" s="102"/>
      <c r="Y348" s="102"/>
      <c r="Z348" s="102"/>
      <c r="AA348" s="102"/>
      <c r="AB348" s="102"/>
      <c r="AC348" s="103">
        <v>1.0</v>
      </c>
      <c r="AD348" s="4">
        <f t="shared" si="26"/>
        <v>8</v>
      </c>
      <c r="AE348" s="4">
        <f t="shared" si="27"/>
        <v>2019</v>
      </c>
    </row>
    <row r="349">
      <c r="A349" s="8">
        <v>43691.0</v>
      </c>
      <c r="B349" s="10" t="s">
        <v>26</v>
      </c>
      <c r="C349" s="12">
        <v>130.0</v>
      </c>
      <c r="D349" s="12" t="s">
        <v>79</v>
      </c>
      <c r="E349" s="10" t="s">
        <v>102</v>
      </c>
      <c r="F349" s="13">
        <v>1.0</v>
      </c>
      <c r="G349" s="13" t="b">
        <v>0</v>
      </c>
      <c r="H349" s="15"/>
      <c r="I349" s="101"/>
      <c r="J349" s="101"/>
      <c r="K349" s="101"/>
      <c r="L349" s="102"/>
      <c r="M349" s="102"/>
      <c r="N349" s="102"/>
      <c r="O349" s="102"/>
      <c r="P349" s="102"/>
      <c r="Q349" s="102"/>
      <c r="R349" s="102"/>
      <c r="S349" s="102"/>
      <c r="T349" s="102"/>
      <c r="U349" s="102"/>
      <c r="V349" s="102"/>
      <c r="W349" s="102"/>
      <c r="X349" s="102"/>
      <c r="Y349" s="102"/>
      <c r="Z349" s="102"/>
      <c r="AA349" s="102"/>
      <c r="AB349" s="102"/>
      <c r="AC349" s="103">
        <v>1.0</v>
      </c>
      <c r="AD349" s="4">
        <f t="shared" si="26"/>
        <v>8</v>
      </c>
      <c r="AE349" s="4">
        <f t="shared" si="27"/>
        <v>2019</v>
      </c>
    </row>
    <row r="350">
      <c r="A350" s="97">
        <v>43692.0</v>
      </c>
      <c r="B350" s="90" t="s">
        <v>13</v>
      </c>
      <c r="C350" s="78">
        <v>130.0</v>
      </c>
      <c r="D350" s="78" t="s">
        <v>322</v>
      </c>
      <c r="E350" s="79" t="s">
        <v>323</v>
      </c>
      <c r="F350" s="13">
        <v>1.0</v>
      </c>
      <c r="G350" s="13" t="b">
        <v>1</v>
      </c>
      <c r="H350" s="13" t="s">
        <v>315</v>
      </c>
      <c r="I350" s="79">
        <v>5.0</v>
      </c>
      <c r="J350" s="82"/>
      <c r="K350" s="79" t="s">
        <v>324</v>
      </c>
      <c r="L350" s="102"/>
      <c r="M350" s="102"/>
      <c r="N350" s="102"/>
      <c r="O350" s="102"/>
      <c r="P350" s="102"/>
      <c r="Q350" s="102"/>
      <c r="R350" s="102"/>
      <c r="S350" s="102"/>
      <c r="T350" s="102"/>
      <c r="U350" s="102"/>
      <c r="V350" s="102"/>
      <c r="W350" s="102"/>
      <c r="X350" s="102"/>
      <c r="Y350" s="102"/>
      <c r="Z350" s="102"/>
      <c r="AA350" s="102"/>
      <c r="AB350" s="102"/>
      <c r="AC350" s="103">
        <v>1.0</v>
      </c>
      <c r="AD350" s="4">
        <f t="shared" si="26"/>
        <v>8</v>
      </c>
      <c r="AE350" s="4">
        <f t="shared" si="27"/>
        <v>2019</v>
      </c>
    </row>
    <row r="351">
      <c r="A351" s="88">
        <v>43696.0</v>
      </c>
      <c r="B351" s="10" t="s">
        <v>13</v>
      </c>
      <c r="C351" s="12">
        <v>80.0</v>
      </c>
      <c r="D351" s="12" t="s">
        <v>325</v>
      </c>
      <c r="E351" s="13" t="s">
        <v>326</v>
      </c>
      <c r="F351" s="13">
        <v>1.0</v>
      </c>
      <c r="G351" s="13" t="b">
        <v>0</v>
      </c>
      <c r="H351" s="13"/>
      <c r="I351" s="79"/>
      <c r="J351" s="82"/>
      <c r="K351" s="79"/>
      <c r="L351" s="102"/>
      <c r="M351" s="102"/>
      <c r="N351" s="102"/>
      <c r="O351" s="102"/>
      <c r="P351" s="102"/>
      <c r="Q351" s="102"/>
      <c r="R351" s="102"/>
      <c r="S351" s="102"/>
      <c r="T351" s="102"/>
      <c r="U351" s="102"/>
      <c r="V351" s="102"/>
      <c r="W351" s="102"/>
      <c r="X351" s="102"/>
      <c r="Y351" s="102"/>
      <c r="Z351" s="102"/>
      <c r="AA351" s="102"/>
      <c r="AB351" s="102"/>
      <c r="AC351" s="103">
        <v>1.0</v>
      </c>
      <c r="AD351" s="4">
        <f t="shared" si="26"/>
        <v>8</v>
      </c>
      <c r="AE351" s="4">
        <f t="shared" si="27"/>
        <v>2019</v>
      </c>
    </row>
    <row r="352">
      <c r="A352" s="97">
        <v>43697.0</v>
      </c>
      <c r="B352" s="90" t="s">
        <v>26</v>
      </c>
      <c r="C352" s="78">
        <v>150.0</v>
      </c>
      <c r="D352" s="78" t="s">
        <v>14</v>
      </c>
      <c r="E352" s="79" t="s">
        <v>15</v>
      </c>
      <c r="F352" s="13">
        <v>1.0</v>
      </c>
      <c r="G352" s="13" t="b">
        <v>0</v>
      </c>
      <c r="H352" s="15"/>
      <c r="I352" s="101"/>
      <c r="J352" s="101"/>
      <c r="K352" s="100" t="s">
        <v>327</v>
      </c>
      <c r="L352" s="102"/>
      <c r="M352" s="102"/>
      <c r="N352" s="102"/>
      <c r="O352" s="102"/>
      <c r="P352" s="102"/>
      <c r="Q352" s="102"/>
      <c r="R352" s="102"/>
      <c r="S352" s="102"/>
      <c r="T352" s="102"/>
      <c r="U352" s="102"/>
      <c r="V352" s="102"/>
      <c r="W352" s="102"/>
      <c r="X352" s="102"/>
      <c r="Y352" s="102"/>
      <c r="Z352" s="102"/>
      <c r="AA352" s="102"/>
      <c r="AB352" s="102"/>
      <c r="AC352" s="103">
        <v>1.0</v>
      </c>
      <c r="AD352" s="4">
        <f t="shared" si="26"/>
        <v>8</v>
      </c>
      <c r="AE352" s="4">
        <f t="shared" si="27"/>
        <v>2019</v>
      </c>
    </row>
    <row r="353">
      <c r="A353" s="97">
        <v>43697.0</v>
      </c>
      <c r="B353" s="90" t="s">
        <v>13</v>
      </c>
      <c r="C353" s="78">
        <v>150.0</v>
      </c>
      <c r="D353" s="78" t="s">
        <v>219</v>
      </c>
      <c r="E353" s="79" t="s">
        <v>198</v>
      </c>
      <c r="F353" s="13">
        <v>1.0</v>
      </c>
      <c r="G353" s="13" t="b">
        <v>1</v>
      </c>
      <c r="H353" s="13" t="s">
        <v>315</v>
      </c>
      <c r="I353" s="79">
        <v>4.5</v>
      </c>
      <c r="J353" s="104"/>
      <c r="K353" s="104"/>
      <c r="L353" s="102"/>
      <c r="M353" s="102"/>
      <c r="N353" s="102"/>
      <c r="O353" s="102"/>
      <c r="P353" s="102"/>
      <c r="Q353" s="102"/>
      <c r="R353" s="102"/>
      <c r="S353" s="102"/>
      <c r="T353" s="102"/>
      <c r="U353" s="102"/>
      <c r="V353" s="102"/>
      <c r="W353" s="102"/>
      <c r="X353" s="102"/>
      <c r="Y353" s="102"/>
      <c r="Z353" s="102"/>
      <c r="AA353" s="102"/>
      <c r="AB353" s="102"/>
      <c r="AC353" s="103">
        <v>1.0</v>
      </c>
      <c r="AD353" s="4">
        <f t="shared" si="26"/>
        <v>8</v>
      </c>
      <c r="AE353" s="4">
        <f t="shared" si="27"/>
        <v>2019</v>
      </c>
    </row>
    <row r="354">
      <c r="A354" s="97">
        <v>43698.0</v>
      </c>
      <c r="B354" s="90" t="s">
        <v>26</v>
      </c>
      <c r="C354" s="78">
        <v>130.0</v>
      </c>
      <c r="D354" s="78" t="s">
        <v>79</v>
      </c>
      <c r="E354" s="79" t="s">
        <v>102</v>
      </c>
      <c r="F354" s="13">
        <v>1.0</v>
      </c>
      <c r="G354" s="13" t="b">
        <v>0</v>
      </c>
      <c r="H354" s="15"/>
      <c r="I354" s="105"/>
      <c r="J354" s="104"/>
      <c r="K354" s="100" t="s">
        <v>327</v>
      </c>
      <c r="L354" s="102"/>
      <c r="M354" s="102"/>
      <c r="N354" s="102"/>
      <c r="O354" s="102"/>
      <c r="P354" s="102"/>
      <c r="Q354" s="102"/>
      <c r="R354" s="102"/>
      <c r="S354" s="102"/>
      <c r="T354" s="102"/>
      <c r="U354" s="102"/>
      <c r="V354" s="102"/>
      <c r="W354" s="102"/>
      <c r="X354" s="102"/>
      <c r="Y354" s="102"/>
      <c r="Z354" s="102"/>
      <c r="AA354" s="102"/>
      <c r="AB354" s="102"/>
      <c r="AC354" s="103">
        <v>1.0</v>
      </c>
      <c r="AD354" s="4">
        <f t="shared" si="26"/>
        <v>8</v>
      </c>
      <c r="AE354" s="4">
        <f t="shared" si="27"/>
        <v>2019</v>
      </c>
    </row>
    <row r="355">
      <c r="A355" s="97">
        <v>43698.0</v>
      </c>
      <c r="B355" s="90" t="s">
        <v>13</v>
      </c>
      <c r="C355" s="78">
        <v>170.0</v>
      </c>
      <c r="D355" s="78" t="s">
        <v>67</v>
      </c>
      <c r="E355" s="79" t="s">
        <v>68</v>
      </c>
      <c r="F355" s="13">
        <v>1.0</v>
      </c>
      <c r="G355" s="13" t="b">
        <v>1</v>
      </c>
      <c r="H355" s="13" t="s">
        <v>315</v>
      </c>
      <c r="I355" s="79">
        <v>5.0</v>
      </c>
      <c r="J355" s="104"/>
      <c r="K355" s="104"/>
      <c r="L355" s="102"/>
      <c r="M355" s="102"/>
      <c r="N355" s="102"/>
      <c r="O355" s="102"/>
      <c r="P355" s="102"/>
      <c r="Q355" s="102"/>
      <c r="R355" s="102"/>
      <c r="S355" s="102"/>
      <c r="T355" s="102"/>
      <c r="U355" s="102"/>
      <c r="V355" s="102"/>
      <c r="W355" s="102"/>
      <c r="X355" s="102"/>
      <c r="Y355" s="102"/>
      <c r="Z355" s="102"/>
      <c r="AA355" s="102"/>
      <c r="AB355" s="102"/>
      <c r="AC355" s="103">
        <v>1.0</v>
      </c>
      <c r="AD355" s="4">
        <f t="shared" si="26"/>
        <v>8</v>
      </c>
      <c r="AE355" s="4">
        <f t="shared" si="27"/>
        <v>2019</v>
      </c>
    </row>
    <row r="356">
      <c r="A356" s="97">
        <v>43699.0</v>
      </c>
      <c r="B356" s="90" t="s">
        <v>16</v>
      </c>
      <c r="C356" s="78">
        <v>150.0</v>
      </c>
      <c r="D356" s="78" t="s">
        <v>328</v>
      </c>
      <c r="E356" s="79" t="s">
        <v>329</v>
      </c>
      <c r="F356" s="13">
        <v>1.0</v>
      </c>
      <c r="G356" s="13" t="b">
        <v>1</v>
      </c>
      <c r="H356" s="13" t="s">
        <v>315</v>
      </c>
      <c r="I356" s="79">
        <v>5.0</v>
      </c>
      <c r="J356" s="104"/>
      <c r="K356" s="100" t="s">
        <v>330</v>
      </c>
      <c r="L356" s="102"/>
      <c r="M356" s="102"/>
      <c r="N356" s="102"/>
      <c r="O356" s="102"/>
      <c r="P356" s="102"/>
      <c r="Q356" s="102"/>
      <c r="R356" s="102"/>
      <c r="S356" s="102"/>
      <c r="T356" s="102"/>
      <c r="U356" s="102"/>
      <c r="V356" s="102"/>
      <c r="W356" s="102"/>
      <c r="X356" s="102"/>
      <c r="Y356" s="102"/>
      <c r="Z356" s="102"/>
      <c r="AA356" s="102"/>
      <c r="AB356" s="102"/>
      <c r="AC356" s="103">
        <v>1.0</v>
      </c>
      <c r="AD356" s="4">
        <f t="shared" si="26"/>
        <v>8</v>
      </c>
      <c r="AE356" s="4">
        <f t="shared" si="27"/>
        <v>2019</v>
      </c>
    </row>
    <row r="357">
      <c r="A357" s="97">
        <v>43699.0</v>
      </c>
      <c r="B357" s="90" t="s">
        <v>13</v>
      </c>
      <c r="C357" s="78">
        <v>150.0</v>
      </c>
      <c r="D357" s="78" t="s">
        <v>158</v>
      </c>
      <c r="E357" s="79" t="s">
        <v>269</v>
      </c>
      <c r="F357" s="13">
        <v>1.0</v>
      </c>
      <c r="G357" s="13" t="b">
        <v>0</v>
      </c>
      <c r="H357" s="15"/>
      <c r="I357" s="105"/>
      <c r="J357" s="104"/>
      <c r="K357" s="104"/>
      <c r="L357" s="102"/>
      <c r="M357" s="102"/>
      <c r="N357" s="102"/>
      <c r="O357" s="102"/>
      <c r="P357" s="102"/>
      <c r="Q357" s="102"/>
      <c r="R357" s="102"/>
      <c r="S357" s="102"/>
      <c r="T357" s="102"/>
      <c r="U357" s="102"/>
      <c r="V357" s="102"/>
      <c r="W357" s="102"/>
      <c r="X357" s="102"/>
      <c r="Y357" s="102"/>
      <c r="Z357" s="102"/>
      <c r="AA357" s="102"/>
      <c r="AB357" s="102"/>
      <c r="AC357" s="103">
        <v>1.0</v>
      </c>
      <c r="AD357" s="4">
        <f t="shared" si="26"/>
        <v>8</v>
      </c>
      <c r="AE357" s="4">
        <f t="shared" si="27"/>
        <v>2019</v>
      </c>
    </row>
    <row r="358">
      <c r="A358" s="97">
        <v>43700.0</v>
      </c>
      <c r="B358" s="90" t="s">
        <v>13</v>
      </c>
      <c r="C358" s="78">
        <v>150.0</v>
      </c>
      <c r="D358" s="78" t="s">
        <v>331</v>
      </c>
      <c r="E358" s="79" t="s">
        <v>332</v>
      </c>
      <c r="F358" s="13">
        <v>1.0</v>
      </c>
      <c r="G358" s="13" t="b">
        <v>0</v>
      </c>
      <c r="H358" s="15"/>
      <c r="I358" s="105"/>
      <c r="J358" s="104"/>
      <c r="K358" s="104"/>
      <c r="L358" s="102"/>
      <c r="M358" s="102"/>
      <c r="N358" s="102"/>
      <c r="O358" s="102"/>
      <c r="P358" s="102"/>
      <c r="Q358" s="102"/>
      <c r="R358" s="102"/>
      <c r="S358" s="102"/>
      <c r="T358" s="102"/>
      <c r="U358" s="102"/>
      <c r="V358" s="102"/>
      <c r="W358" s="102"/>
      <c r="X358" s="102"/>
      <c r="Y358" s="102"/>
      <c r="Z358" s="102"/>
      <c r="AA358" s="102"/>
      <c r="AB358" s="102"/>
      <c r="AC358" s="103">
        <v>1.0</v>
      </c>
      <c r="AD358" s="4">
        <f t="shared" si="26"/>
        <v>8</v>
      </c>
      <c r="AE358" s="4">
        <f t="shared" si="27"/>
        <v>2019</v>
      </c>
    </row>
    <row r="359">
      <c r="A359" s="97">
        <v>43701.0</v>
      </c>
      <c r="B359" s="90" t="s">
        <v>13</v>
      </c>
      <c r="C359" s="78">
        <v>170.0</v>
      </c>
      <c r="D359" s="78" t="s">
        <v>256</v>
      </c>
      <c r="E359" s="79" t="s">
        <v>333</v>
      </c>
      <c r="F359" s="13">
        <v>1.0</v>
      </c>
      <c r="G359" s="13" t="b">
        <v>1</v>
      </c>
      <c r="H359" s="13" t="s">
        <v>315</v>
      </c>
      <c r="I359" s="79">
        <v>4.5</v>
      </c>
      <c r="J359" s="104"/>
      <c r="K359" s="104"/>
      <c r="L359" s="102"/>
      <c r="M359" s="102"/>
      <c r="N359" s="102"/>
      <c r="O359" s="102"/>
      <c r="P359" s="102"/>
      <c r="Q359" s="102"/>
      <c r="R359" s="102"/>
      <c r="S359" s="102"/>
      <c r="T359" s="102"/>
      <c r="U359" s="102"/>
      <c r="V359" s="102"/>
      <c r="W359" s="102"/>
      <c r="X359" s="102"/>
      <c r="Y359" s="102"/>
      <c r="Z359" s="102"/>
      <c r="AA359" s="102"/>
      <c r="AB359" s="102"/>
      <c r="AC359" s="103">
        <v>1.0</v>
      </c>
      <c r="AD359" s="4">
        <f t="shared" si="26"/>
        <v>8</v>
      </c>
      <c r="AE359" s="4">
        <f t="shared" si="27"/>
        <v>2019</v>
      </c>
    </row>
    <row r="360">
      <c r="A360" s="97">
        <v>43703.0</v>
      </c>
      <c r="B360" s="90" t="s">
        <v>13</v>
      </c>
      <c r="C360" s="78">
        <v>150.0</v>
      </c>
      <c r="D360" s="78" t="s">
        <v>219</v>
      </c>
      <c r="E360" s="79" t="s">
        <v>198</v>
      </c>
      <c r="F360" s="13">
        <v>1.0</v>
      </c>
      <c r="G360" s="13" t="b">
        <v>1</v>
      </c>
      <c r="H360" s="13" t="s">
        <v>315</v>
      </c>
      <c r="I360" s="79">
        <v>4.5</v>
      </c>
      <c r="J360" s="104"/>
      <c r="K360" s="104"/>
      <c r="L360" s="102"/>
      <c r="M360" s="102"/>
      <c r="N360" s="102"/>
      <c r="O360" s="102"/>
      <c r="P360" s="102"/>
      <c r="Q360" s="102"/>
      <c r="R360" s="102"/>
      <c r="S360" s="102"/>
      <c r="T360" s="102"/>
      <c r="U360" s="102"/>
      <c r="V360" s="102"/>
      <c r="W360" s="102"/>
      <c r="X360" s="102"/>
      <c r="Y360" s="102"/>
      <c r="Z360" s="102"/>
      <c r="AA360" s="102"/>
      <c r="AB360" s="102"/>
      <c r="AC360" s="103">
        <v>1.0</v>
      </c>
      <c r="AD360" s="4">
        <f t="shared" si="26"/>
        <v>8</v>
      </c>
      <c r="AE360" s="4">
        <f t="shared" si="27"/>
        <v>2019</v>
      </c>
    </row>
    <row r="361">
      <c r="A361" s="97">
        <v>43703.0</v>
      </c>
      <c r="B361" s="90" t="s">
        <v>16</v>
      </c>
      <c r="C361" s="78">
        <v>170.0</v>
      </c>
      <c r="D361" s="78" t="s">
        <v>228</v>
      </c>
      <c r="E361" s="79" t="s">
        <v>314</v>
      </c>
      <c r="F361" s="13">
        <v>1.0</v>
      </c>
      <c r="G361" s="13" t="b">
        <v>1</v>
      </c>
      <c r="H361" s="13" t="s">
        <v>315</v>
      </c>
      <c r="I361" s="79">
        <v>5.0</v>
      </c>
      <c r="J361" s="104"/>
      <c r="K361" s="104"/>
      <c r="L361" s="102"/>
      <c r="M361" s="102"/>
      <c r="N361" s="102"/>
      <c r="O361" s="102"/>
      <c r="P361" s="102"/>
      <c r="Q361" s="102"/>
      <c r="R361" s="102"/>
      <c r="S361" s="102"/>
      <c r="T361" s="102"/>
      <c r="U361" s="102"/>
      <c r="V361" s="102"/>
      <c r="W361" s="102"/>
      <c r="X361" s="102"/>
      <c r="Y361" s="102"/>
      <c r="Z361" s="102"/>
      <c r="AA361" s="102"/>
      <c r="AB361" s="102"/>
      <c r="AC361" s="103">
        <v>1.0</v>
      </c>
      <c r="AD361" s="4">
        <f t="shared" si="26"/>
        <v>8</v>
      </c>
      <c r="AE361" s="4">
        <f t="shared" si="27"/>
        <v>2019</v>
      </c>
    </row>
    <row r="362">
      <c r="A362" s="97">
        <v>43704.0</v>
      </c>
      <c r="B362" s="90" t="s">
        <v>16</v>
      </c>
      <c r="C362" s="78">
        <v>130.0</v>
      </c>
      <c r="D362" s="78" t="s">
        <v>334</v>
      </c>
      <c r="E362" s="79" t="s">
        <v>335</v>
      </c>
      <c r="F362" s="13">
        <v>0.0</v>
      </c>
      <c r="G362" s="13" t="b">
        <v>0</v>
      </c>
      <c r="H362" s="13" t="s">
        <v>315</v>
      </c>
      <c r="I362" s="105"/>
      <c r="J362" s="104"/>
      <c r="K362" s="100" t="s">
        <v>336</v>
      </c>
      <c r="L362" s="102"/>
      <c r="M362" s="102"/>
      <c r="N362" s="102"/>
      <c r="O362" s="102"/>
      <c r="P362" s="102"/>
      <c r="Q362" s="102"/>
      <c r="R362" s="102"/>
      <c r="S362" s="102"/>
      <c r="T362" s="102"/>
      <c r="U362" s="102"/>
      <c r="V362" s="102"/>
      <c r="W362" s="102"/>
      <c r="X362" s="102"/>
      <c r="Y362" s="102"/>
      <c r="Z362" s="102"/>
      <c r="AA362" s="102"/>
      <c r="AB362" s="102"/>
      <c r="AC362" s="103">
        <v>1.0</v>
      </c>
      <c r="AD362" s="4">
        <f t="shared" si="26"/>
        <v>8</v>
      </c>
      <c r="AE362" s="4">
        <f t="shared" si="27"/>
        <v>2019</v>
      </c>
    </row>
    <row r="363">
      <c r="A363" s="97">
        <v>43704.0</v>
      </c>
      <c r="B363" s="90" t="s">
        <v>26</v>
      </c>
      <c r="C363" s="78">
        <v>150.0</v>
      </c>
      <c r="D363" s="78" t="s">
        <v>14</v>
      </c>
      <c r="E363" s="79" t="s">
        <v>15</v>
      </c>
      <c r="F363" s="13">
        <v>1.0</v>
      </c>
      <c r="G363" s="13" t="b">
        <v>0</v>
      </c>
      <c r="H363" s="15"/>
      <c r="I363" s="105"/>
      <c r="J363" s="104"/>
      <c r="K363" s="104"/>
      <c r="L363" s="102"/>
      <c r="M363" s="102"/>
      <c r="N363" s="102"/>
      <c r="O363" s="102"/>
      <c r="P363" s="102"/>
      <c r="Q363" s="102"/>
      <c r="R363" s="102"/>
      <c r="S363" s="102"/>
      <c r="T363" s="102"/>
      <c r="U363" s="102"/>
      <c r="V363" s="102"/>
      <c r="W363" s="102"/>
      <c r="X363" s="102"/>
      <c r="Y363" s="102"/>
      <c r="Z363" s="102"/>
      <c r="AA363" s="102"/>
      <c r="AB363" s="102"/>
      <c r="AC363" s="103">
        <v>1.0</v>
      </c>
      <c r="AD363" s="4">
        <f t="shared" si="26"/>
        <v>8</v>
      </c>
      <c r="AE363" s="4">
        <f t="shared" si="27"/>
        <v>2019</v>
      </c>
    </row>
    <row r="364">
      <c r="A364" s="106">
        <v>43705.0</v>
      </c>
      <c r="B364" s="90" t="s">
        <v>26</v>
      </c>
      <c r="C364" s="78">
        <v>130.0</v>
      </c>
      <c r="D364" s="78" t="s">
        <v>79</v>
      </c>
      <c r="E364" s="79" t="s">
        <v>102</v>
      </c>
      <c r="F364" s="13">
        <v>1.0</v>
      </c>
      <c r="G364" s="13" t="b">
        <v>0</v>
      </c>
      <c r="H364" s="15"/>
      <c r="I364" s="105"/>
      <c r="J364" s="104"/>
      <c r="K364" s="104"/>
      <c r="L364" s="102"/>
      <c r="M364" s="102"/>
      <c r="N364" s="102"/>
      <c r="O364" s="102"/>
      <c r="P364" s="102"/>
      <c r="Q364" s="102"/>
      <c r="R364" s="102"/>
      <c r="S364" s="102"/>
      <c r="T364" s="102"/>
      <c r="U364" s="102"/>
      <c r="V364" s="102"/>
      <c r="W364" s="102"/>
      <c r="X364" s="102"/>
      <c r="Y364" s="102"/>
      <c r="Z364" s="102"/>
      <c r="AA364" s="102"/>
      <c r="AB364" s="102"/>
      <c r="AC364" s="103">
        <v>1.0</v>
      </c>
      <c r="AD364" s="4">
        <f t="shared" si="26"/>
        <v>8</v>
      </c>
      <c r="AE364" s="4">
        <f t="shared" si="27"/>
        <v>2019</v>
      </c>
    </row>
    <row r="365">
      <c r="A365" s="97">
        <v>43705.0</v>
      </c>
      <c r="B365" s="90" t="s">
        <v>13</v>
      </c>
      <c r="C365" s="78">
        <v>130.0</v>
      </c>
      <c r="D365" s="78" t="s">
        <v>244</v>
      </c>
      <c r="E365" s="79" t="s">
        <v>337</v>
      </c>
      <c r="F365" s="13">
        <v>1.0</v>
      </c>
      <c r="G365" s="13" t="b">
        <v>1</v>
      </c>
      <c r="H365" s="13" t="s">
        <v>315</v>
      </c>
      <c r="I365" s="79">
        <v>4.5</v>
      </c>
      <c r="J365" s="104"/>
      <c r="K365" s="104"/>
      <c r="L365" s="102"/>
      <c r="M365" s="102"/>
      <c r="N365" s="102"/>
      <c r="O365" s="102"/>
      <c r="P365" s="102"/>
      <c r="Q365" s="102"/>
      <c r="R365" s="102"/>
      <c r="S365" s="102"/>
      <c r="T365" s="102"/>
      <c r="U365" s="102"/>
      <c r="V365" s="102"/>
      <c r="W365" s="102"/>
      <c r="X365" s="102"/>
      <c r="Y365" s="102"/>
      <c r="Z365" s="102"/>
      <c r="AA365" s="102"/>
      <c r="AB365" s="102"/>
      <c r="AC365" s="103">
        <v>1.0</v>
      </c>
      <c r="AD365" s="4">
        <f t="shared" si="26"/>
        <v>8</v>
      </c>
      <c r="AE365" s="4">
        <f t="shared" si="27"/>
        <v>2019</v>
      </c>
    </row>
    <row r="366">
      <c r="A366" s="97">
        <v>43706.0</v>
      </c>
      <c r="B366" s="90" t="s">
        <v>13</v>
      </c>
      <c r="C366" s="78">
        <v>80.0</v>
      </c>
      <c r="D366" s="78" t="s">
        <v>263</v>
      </c>
      <c r="E366" s="79" t="s">
        <v>264</v>
      </c>
      <c r="F366" s="13">
        <v>1.0</v>
      </c>
      <c r="G366" s="13" t="b">
        <v>1</v>
      </c>
      <c r="H366" s="13" t="s">
        <v>315</v>
      </c>
      <c r="I366" s="79">
        <v>4.0</v>
      </c>
      <c r="J366" s="104"/>
      <c r="K366" s="100" t="s">
        <v>338</v>
      </c>
      <c r="L366" s="102"/>
      <c r="M366" s="102"/>
      <c r="N366" s="102"/>
      <c r="O366" s="102"/>
      <c r="P366" s="102"/>
      <c r="Q366" s="102"/>
      <c r="R366" s="102"/>
      <c r="S366" s="102"/>
      <c r="T366" s="102"/>
      <c r="U366" s="102"/>
      <c r="V366" s="102"/>
      <c r="W366" s="102"/>
      <c r="X366" s="102"/>
      <c r="Y366" s="102"/>
      <c r="Z366" s="102"/>
      <c r="AA366" s="102"/>
      <c r="AB366" s="102"/>
      <c r="AC366" s="103">
        <v>1.0</v>
      </c>
      <c r="AD366" s="4">
        <f t="shared" si="26"/>
        <v>8</v>
      </c>
      <c r="AE366" s="4">
        <f t="shared" si="27"/>
        <v>2019</v>
      </c>
    </row>
    <row r="367">
      <c r="A367" s="97">
        <v>43706.0</v>
      </c>
      <c r="B367" s="90" t="s">
        <v>16</v>
      </c>
      <c r="C367" s="78">
        <v>150.0</v>
      </c>
      <c r="D367" s="78" t="s">
        <v>339</v>
      </c>
      <c r="E367" s="79" t="s">
        <v>340</v>
      </c>
      <c r="F367" s="13">
        <v>0.0</v>
      </c>
      <c r="G367" s="13" t="b">
        <v>0</v>
      </c>
      <c r="H367" s="15"/>
      <c r="I367" s="105"/>
      <c r="J367" s="104"/>
      <c r="K367" s="100" t="s">
        <v>336</v>
      </c>
      <c r="L367" s="102"/>
      <c r="M367" s="102"/>
      <c r="N367" s="102"/>
      <c r="O367" s="102"/>
      <c r="P367" s="102"/>
      <c r="Q367" s="102"/>
      <c r="R367" s="102"/>
      <c r="S367" s="102"/>
      <c r="T367" s="102"/>
      <c r="U367" s="102"/>
      <c r="V367" s="102"/>
      <c r="W367" s="102"/>
      <c r="X367" s="102"/>
      <c r="Y367" s="102"/>
      <c r="Z367" s="102"/>
      <c r="AA367" s="102"/>
      <c r="AB367" s="102"/>
      <c r="AC367" s="103">
        <v>1.0</v>
      </c>
      <c r="AD367" s="4">
        <f t="shared" si="26"/>
        <v>8</v>
      </c>
      <c r="AE367" s="4">
        <f t="shared" si="27"/>
        <v>2019</v>
      </c>
    </row>
    <row r="368">
      <c r="A368" s="97">
        <v>43707.0</v>
      </c>
      <c r="B368" s="90" t="s">
        <v>13</v>
      </c>
      <c r="C368" s="78">
        <v>130.0</v>
      </c>
      <c r="D368" s="78" t="s">
        <v>261</v>
      </c>
      <c r="E368" s="79" t="s">
        <v>341</v>
      </c>
      <c r="F368" s="13">
        <v>1.0</v>
      </c>
      <c r="G368" s="13" t="b">
        <v>1</v>
      </c>
      <c r="H368" s="13" t="s">
        <v>315</v>
      </c>
      <c r="I368" s="79">
        <v>4.5</v>
      </c>
      <c r="J368" s="104"/>
      <c r="K368" s="104"/>
      <c r="L368" s="102"/>
      <c r="M368" s="102"/>
      <c r="N368" s="102"/>
      <c r="O368" s="102"/>
      <c r="P368" s="102"/>
      <c r="Q368" s="102"/>
      <c r="R368" s="102"/>
      <c r="S368" s="102"/>
      <c r="T368" s="102"/>
      <c r="U368" s="102"/>
      <c r="V368" s="102"/>
      <c r="W368" s="102"/>
      <c r="X368" s="102"/>
      <c r="Y368" s="102"/>
      <c r="Z368" s="102"/>
      <c r="AA368" s="102"/>
      <c r="AB368" s="102"/>
      <c r="AC368" s="103">
        <v>1.0</v>
      </c>
      <c r="AD368" s="4">
        <f t="shared" si="26"/>
        <v>8</v>
      </c>
      <c r="AE368" s="4">
        <f t="shared" si="27"/>
        <v>2019</v>
      </c>
    </row>
    <row r="369">
      <c r="A369" s="97">
        <v>43711.0</v>
      </c>
      <c r="B369" s="90" t="s">
        <v>13</v>
      </c>
      <c r="C369" s="78">
        <v>150.0</v>
      </c>
      <c r="D369" s="78" t="s">
        <v>219</v>
      </c>
      <c r="E369" s="79" t="s">
        <v>198</v>
      </c>
      <c r="F369" s="13">
        <v>1.0</v>
      </c>
      <c r="G369" s="13" t="b">
        <v>1</v>
      </c>
      <c r="H369" s="13" t="s">
        <v>315</v>
      </c>
      <c r="I369" s="79">
        <v>4.5</v>
      </c>
      <c r="J369" s="104"/>
      <c r="K369" s="104"/>
      <c r="L369" s="102"/>
      <c r="M369" s="102"/>
      <c r="N369" s="102"/>
      <c r="O369" s="102"/>
      <c r="P369" s="102"/>
      <c r="Q369" s="102"/>
      <c r="R369" s="102"/>
      <c r="S369" s="102"/>
      <c r="T369" s="102"/>
      <c r="U369" s="102"/>
      <c r="V369" s="102"/>
      <c r="W369" s="102"/>
      <c r="X369" s="102"/>
      <c r="Y369" s="102"/>
      <c r="Z369" s="102"/>
      <c r="AA369" s="102"/>
      <c r="AB369" s="102"/>
      <c r="AC369" s="103">
        <v>1.0</v>
      </c>
      <c r="AD369" s="4">
        <f t="shared" si="26"/>
        <v>9</v>
      </c>
      <c r="AE369" s="4">
        <f t="shared" si="27"/>
        <v>2019</v>
      </c>
    </row>
    <row r="370">
      <c r="A370" s="97">
        <v>43711.0</v>
      </c>
      <c r="B370" s="90" t="s">
        <v>16</v>
      </c>
      <c r="C370" s="78">
        <v>170.0</v>
      </c>
      <c r="D370" s="78" t="s">
        <v>67</v>
      </c>
      <c r="E370" s="79" t="s">
        <v>68</v>
      </c>
      <c r="F370" s="13">
        <v>1.0</v>
      </c>
      <c r="G370" s="13" t="b">
        <v>1</v>
      </c>
      <c r="H370" s="13" t="s">
        <v>315</v>
      </c>
      <c r="I370" s="79">
        <v>5.0</v>
      </c>
      <c r="J370" s="104"/>
      <c r="K370" s="104"/>
      <c r="L370" s="102"/>
      <c r="M370" s="102"/>
      <c r="N370" s="102"/>
      <c r="O370" s="102"/>
      <c r="P370" s="102"/>
      <c r="Q370" s="102"/>
      <c r="R370" s="102"/>
      <c r="S370" s="102"/>
      <c r="T370" s="102"/>
      <c r="U370" s="102"/>
      <c r="V370" s="102"/>
      <c r="W370" s="102"/>
      <c r="X370" s="102"/>
      <c r="Y370" s="102"/>
      <c r="Z370" s="102"/>
      <c r="AA370" s="102"/>
      <c r="AB370" s="102"/>
      <c r="AC370" s="103">
        <v>1.0</v>
      </c>
      <c r="AD370" s="4">
        <f t="shared" si="26"/>
        <v>9</v>
      </c>
      <c r="AE370" s="4">
        <f t="shared" si="27"/>
        <v>2019</v>
      </c>
    </row>
    <row r="371">
      <c r="A371" s="97">
        <v>43711.0</v>
      </c>
      <c r="B371" s="90" t="s">
        <v>26</v>
      </c>
      <c r="C371" s="78">
        <v>150.0</v>
      </c>
      <c r="D371" s="78" t="s">
        <v>14</v>
      </c>
      <c r="E371" s="79" t="s">
        <v>15</v>
      </c>
      <c r="F371" s="13">
        <v>1.0</v>
      </c>
      <c r="G371" s="13" t="b">
        <v>0</v>
      </c>
      <c r="H371" s="15"/>
      <c r="I371" s="105"/>
      <c r="J371" s="104"/>
      <c r="K371" s="104"/>
      <c r="L371" s="102"/>
      <c r="M371" s="102"/>
      <c r="N371" s="102"/>
      <c r="O371" s="102"/>
      <c r="P371" s="102"/>
      <c r="Q371" s="102"/>
      <c r="R371" s="102"/>
      <c r="S371" s="102"/>
      <c r="T371" s="102"/>
      <c r="U371" s="102"/>
      <c r="V371" s="102"/>
      <c r="W371" s="102"/>
      <c r="X371" s="102"/>
      <c r="Y371" s="102"/>
      <c r="Z371" s="102"/>
      <c r="AA371" s="102"/>
      <c r="AB371" s="102"/>
      <c r="AC371" s="103">
        <v>1.0</v>
      </c>
      <c r="AD371" s="4">
        <f t="shared" si="26"/>
        <v>9</v>
      </c>
      <c r="AE371" s="4">
        <f t="shared" si="27"/>
        <v>2019</v>
      </c>
    </row>
    <row r="372">
      <c r="A372" s="97">
        <v>43712.0</v>
      </c>
      <c r="B372" s="90" t="s">
        <v>26</v>
      </c>
      <c r="C372" s="78">
        <v>130.0</v>
      </c>
      <c r="D372" s="78" t="s">
        <v>79</v>
      </c>
      <c r="E372" s="79" t="s">
        <v>102</v>
      </c>
      <c r="F372" s="13">
        <v>1.0</v>
      </c>
      <c r="G372" s="13" t="b">
        <v>0</v>
      </c>
      <c r="H372" s="15"/>
      <c r="I372" s="105"/>
      <c r="J372" s="104"/>
      <c r="K372" s="104"/>
      <c r="L372" s="102"/>
      <c r="M372" s="102"/>
      <c r="N372" s="102"/>
      <c r="O372" s="102"/>
      <c r="P372" s="102"/>
      <c r="Q372" s="102"/>
      <c r="R372" s="102"/>
      <c r="S372" s="102"/>
      <c r="T372" s="102"/>
      <c r="U372" s="102"/>
      <c r="V372" s="102"/>
      <c r="W372" s="102"/>
      <c r="X372" s="102"/>
      <c r="Y372" s="102"/>
      <c r="Z372" s="102"/>
      <c r="AA372" s="102"/>
      <c r="AB372" s="102"/>
      <c r="AC372" s="103">
        <v>1.0</v>
      </c>
      <c r="AD372" s="4">
        <f t="shared" si="26"/>
        <v>9</v>
      </c>
      <c r="AE372" s="4">
        <f t="shared" si="27"/>
        <v>2019</v>
      </c>
    </row>
    <row r="373">
      <c r="A373" s="106">
        <v>43712.0</v>
      </c>
      <c r="B373" s="90" t="s">
        <v>13</v>
      </c>
      <c r="C373" s="78">
        <v>170.0</v>
      </c>
      <c r="D373" s="78" t="s">
        <v>225</v>
      </c>
      <c r="E373" s="13" t="s">
        <v>226</v>
      </c>
      <c r="F373" s="13">
        <v>1.0</v>
      </c>
      <c r="G373" s="13" t="b">
        <v>1</v>
      </c>
      <c r="H373" s="13" t="s">
        <v>342</v>
      </c>
      <c r="I373" s="79">
        <v>4.0</v>
      </c>
      <c r="J373" s="104"/>
      <c r="K373" s="100" t="s">
        <v>343</v>
      </c>
      <c r="L373" s="102"/>
      <c r="M373" s="102"/>
      <c r="N373" s="102"/>
      <c r="O373" s="102"/>
      <c r="P373" s="102"/>
      <c r="Q373" s="102"/>
      <c r="R373" s="102"/>
      <c r="S373" s="102"/>
      <c r="T373" s="102"/>
      <c r="U373" s="102"/>
      <c r="V373" s="102"/>
      <c r="W373" s="102"/>
      <c r="X373" s="102"/>
      <c r="Y373" s="102"/>
      <c r="Z373" s="102"/>
      <c r="AA373" s="102"/>
      <c r="AB373" s="102"/>
      <c r="AC373" s="103">
        <v>1.0</v>
      </c>
      <c r="AD373" s="4">
        <f t="shared" si="26"/>
        <v>9</v>
      </c>
      <c r="AE373" s="4">
        <f t="shared" si="27"/>
        <v>2019</v>
      </c>
    </row>
    <row r="374">
      <c r="A374" s="97">
        <v>43713.0</v>
      </c>
      <c r="B374" s="90" t="s">
        <v>16</v>
      </c>
      <c r="C374" s="78">
        <v>150.0</v>
      </c>
      <c r="D374" s="78" t="s">
        <v>344</v>
      </c>
      <c r="E374" s="79" t="s">
        <v>345</v>
      </c>
      <c r="F374" s="13">
        <v>1.0</v>
      </c>
      <c r="G374" s="13" t="b">
        <v>0</v>
      </c>
      <c r="H374" s="13"/>
      <c r="I374" s="105"/>
      <c r="J374" s="104"/>
      <c r="K374" s="100" t="s">
        <v>346</v>
      </c>
      <c r="L374" s="102"/>
      <c r="M374" s="102"/>
      <c r="N374" s="102"/>
      <c r="O374" s="102"/>
      <c r="P374" s="102"/>
      <c r="Q374" s="102"/>
      <c r="R374" s="102"/>
      <c r="S374" s="102"/>
      <c r="T374" s="102"/>
      <c r="U374" s="102"/>
      <c r="V374" s="102"/>
      <c r="W374" s="102"/>
      <c r="X374" s="102"/>
      <c r="Y374" s="102"/>
      <c r="Z374" s="102"/>
      <c r="AA374" s="102"/>
      <c r="AB374" s="102"/>
      <c r="AC374" s="103">
        <v>1.0</v>
      </c>
      <c r="AD374" s="4">
        <f t="shared" si="26"/>
        <v>9</v>
      </c>
      <c r="AE374" s="4">
        <f t="shared" si="27"/>
        <v>2019</v>
      </c>
    </row>
    <row r="375">
      <c r="A375" s="97">
        <v>43713.0</v>
      </c>
      <c r="B375" s="90" t="s">
        <v>13</v>
      </c>
      <c r="C375" s="78">
        <v>170.0</v>
      </c>
      <c r="D375" s="78" t="s">
        <v>228</v>
      </c>
      <c r="E375" s="79" t="s">
        <v>314</v>
      </c>
      <c r="F375" s="13">
        <v>1.0</v>
      </c>
      <c r="G375" s="13" t="b">
        <v>1</v>
      </c>
      <c r="H375" s="13" t="s">
        <v>315</v>
      </c>
      <c r="I375" s="79">
        <v>5.0</v>
      </c>
      <c r="J375" s="104"/>
      <c r="K375" s="104"/>
      <c r="L375" s="4"/>
      <c r="M375" s="4"/>
      <c r="N375" s="4"/>
      <c r="O375" s="4"/>
      <c r="P375" s="4"/>
      <c r="Q375" s="4"/>
      <c r="R375" s="4"/>
      <c r="S375" s="4"/>
      <c r="T375" s="4"/>
      <c r="U375" s="4"/>
      <c r="V375" s="4"/>
      <c r="W375" s="4"/>
      <c r="X375" s="4"/>
      <c r="Y375" s="4"/>
      <c r="Z375" s="4"/>
      <c r="AA375" s="4"/>
      <c r="AB375" s="4"/>
      <c r="AC375" s="103">
        <v>1.0</v>
      </c>
      <c r="AD375" s="4">
        <f t="shared" si="26"/>
        <v>9</v>
      </c>
      <c r="AE375" s="4">
        <f t="shared" si="27"/>
        <v>2019</v>
      </c>
    </row>
    <row r="376">
      <c r="A376" s="97">
        <v>43714.0</v>
      </c>
      <c r="B376" s="90" t="s">
        <v>13</v>
      </c>
      <c r="C376" s="78">
        <v>130.0</v>
      </c>
      <c r="D376" s="78" t="s">
        <v>322</v>
      </c>
      <c r="E376" s="79" t="s">
        <v>347</v>
      </c>
      <c r="F376" s="13">
        <v>1.0</v>
      </c>
      <c r="G376" s="13" t="b">
        <v>1</v>
      </c>
      <c r="H376" s="13" t="s">
        <v>315</v>
      </c>
      <c r="I376" s="79">
        <v>5.0</v>
      </c>
      <c r="J376" s="104"/>
      <c r="K376" s="104"/>
      <c r="L376" s="4"/>
      <c r="M376" s="4"/>
      <c r="N376" s="4"/>
      <c r="O376" s="4"/>
      <c r="P376" s="4"/>
      <c r="Q376" s="4"/>
      <c r="R376" s="4"/>
      <c r="S376" s="4"/>
      <c r="T376" s="4"/>
      <c r="U376" s="4"/>
      <c r="V376" s="4"/>
      <c r="W376" s="4"/>
      <c r="X376" s="4"/>
      <c r="Y376" s="4"/>
      <c r="Z376" s="4"/>
      <c r="AA376" s="4"/>
      <c r="AB376" s="4"/>
      <c r="AC376" s="103">
        <v>1.0</v>
      </c>
      <c r="AD376" s="4">
        <f t="shared" si="26"/>
        <v>9</v>
      </c>
      <c r="AE376" s="4">
        <f t="shared" si="27"/>
        <v>2019</v>
      </c>
    </row>
    <row r="377">
      <c r="A377" s="97">
        <v>43715.0</v>
      </c>
      <c r="B377" s="90" t="s">
        <v>13</v>
      </c>
      <c r="C377" s="78">
        <v>130.0</v>
      </c>
      <c r="D377" s="78" t="s">
        <v>348</v>
      </c>
      <c r="E377" s="79" t="s">
        <v>349</v>
      </c>
      <c r="F377" s="13">
        <v>0.0</v>
      </c>
      <c r="G377" s="13" t="b">
        <v>0</v>
      </c>
      <c r="H377" s="15"/>
      <c r="I377" s="105"/>
      <c r="J377" s="104"/>
      <c r="K377" s="100" t="s">
        <v>350</v>
      </c>
      <c r="L377" s="4"/>
      <c r="M377" s="4"/>
      <c r="N377" s="4"/>
      <c r="O377" s="4"/>
      <c r="P377" s="4"/>
      <c r="Q377" s="4"/>
      <c r="R377" s="4"/>
      <c r="S377" s="4"/>
      <c r="T377" s="4"/>
      <c r="U377" s="4"/>
      <c r="V377" s="4"/>
      <c r="W377" s="4"/>
      <c r="X377" s="4"/>
      <c r="Y377" s="4"/>
      <c r="Z377" s="4"/>
      <c r="AA377" s="4"/>
      <c r="AB377" s="4"/>
      <c r="AC377" s="103"/>
      <c r="AD377" s="4"/>
      <c r="AE377" s="4"/>
    </row>
    <row r="378">
      <c r="A378" s="97">
        <v>43715.0</v>
      </c>
      <c r="B378" s="90" t="s">
        <v>13</v>
      </c>
      <c r="C378" s="78">
        <v>150.0</v>
      </c>
      <c r="D378" s="78" t="s">
        <v>351</v>
      </c>
      <c r="E378" s="79" t="s">
        <v>329</v>
      </c>
      <c r="F378" s="13">
        <v>0.0</v>
      </c>
      <c r="G378" s="13" t="b">
        <v>0</v>
      </c>
      <c r="H378" s="15"/>
      <c r="I378" s="105"/>
      <c r="J378" s="104"/>
      <c r="K378" s="100" t="s">
        <v>350</v>
      </c>
      <c r="L378" s="4"/>
      <c r="M378" s="4"/>
      <c r="N378" s="4"/>
      <c r="O378" s="4"/>
      <c r="P378" s="4"/>
      <c r="Q378" s="4"/>
      <c r="R378" s="4"/>
      <c r="S378" s="4"/>
      <c r="T378" s="4"/>
      <c r="U378" s="4"/>
      <c r="V378" s="4"/>
      <c r="W378" s="4"/>
      <c r="X378" s="4"/>
      <c r="Y378" s="4"/>
      <c r="Z378" s="4"/>
      <c r="AA378" s="4"/>
      <c r="AB378" s="4"/>
      <c r="AC378" s="103"/>
      <c r="AD378" s="4"/>
      <c r="AE378" s="4"/>
    </row>
    <row r="379">
      <c r="A379" s="97">
        <v>43717.0</v>
      </c>
      <c r="B379" s="90" t="s">
        <v>16</v>
      </c>
      <c r="C379" s="78">
        <v>100.0</v>
      </c>
      <c r="D379" s="78" t="s">
        <v>292</v>
      </c>
      <c r="E379" s="35" t="s">
        <v>293</v>
      </c>
      <c r="F379" s="13">
        <v>1.0</v>
      </c>
      <c r="G379" s="13" t="b">
        <v>1</v>
      </c>
      <c r="H379" s="13" t="s">
        <v>352</v>
      </c>
      <c r="I379" s="79">
        <v>5.0</v>
      </c>
      <c r="J379" s="104"/>
      <c r="K379" s="100" t="s">
        <v>353</v>
      </c>
      <c r="L379" s="4"/>
      <c r="M379" s="4"/>
      <c r="N379" s="4"/>
      <c r="O379" s="4"/>
      <c r="P379" s="4"/>
      <c r="Q379" s="4"/>
      <c r="R379" s="4"/>
      <c r="S379" s="4"/>
      <c r="T379" s="4"/>
      <c r="U379" s="4"/>
      <c r="V379" s="4"/>
      <c r="W379" s="4"/>
      <c r="X379" s="4"/>
      <c r="Y379" s="4"/>
      <c r="Z379" s="4"/>
      <c r="AA379" s="4"/>
      <c r="AB379" s="4"/>
      <c r="AC379" s="103">
        <v>1.0</v>
      </c>
      <c r="AD379" s="4">
        <f t="shared" ref="AD379:AD385" si="28">MONTH(A379)</f>
        <v>9</v>
      </c>
      <c r="AE379" s="4">
        <f t="shared" ref="AE379:AE385" si="29">YEAR(A379)</f>
        <v>2019</v>
      </c>
    </row>
    <row r="380">
      <c r="A380" s="97">
        <v>43718.0</v>
      </c>
      <c r="B380" s="90" t="s">
        <v>16</v>
      </c>
      <c r="C380" s="78">
        <v>170.0</v>
      </c>
      <c r="D380" s="78" t="s">
        <v>351</v>
      </c>
      <c r="E380" s="79" t="s">
        <v>329</v>
      </c>
      <c r="F380" s="13">
        <v>1.0</v>
      </c>
      <c r="G380" s="13" t="b">
        <v>1</v>
      </c>
      <c r="H380" s="13" t="s">
        <v>342</v>
      </c>
      <c r="I380" s="79">
        <v>5.0</v>
      </c>
      <c r="J380" s="104"/>
      <c r="K380" s="100" t="s">
        <v>355</v>
      </c>
      <c r="L380" s="4"/>
      <c r="M380" s="4"/>
      <c r="N380" s="4"/>
      <c r="O380" s="4"/>
      <c r="P380" s="4"/>
      <c r="Q380" s="4"/>
      <c r="R380" s="4"/>
      <c r="S380" s="4"/>
      <c r="T380" s="4"/>
      <c r="U380" s="4"/>
      <c r="V380" s="4"/>
      <c r="W380" s="4"/>
      <c r="X380" s="4"/>
      <c r="Y380" s="4"/>
      <c r="Z380" s="4"/>
      <c r="AA380" s="4"/>
      <c r="AB380" s="4"/>
      <c r="AC380" s="103">
        <v>1.0</v>
      </c>
      <c r="AD380" s="4">
        <f t="shared" si="28"/>
        <v>9</v>
      </c>
      <c r="AE380" s="4">
        <f t="shared" si="29"/>
        <v>2019</v>
      </c>
    </row>
    <row r="381">
      <c r="A381" s="97">
        <v>43718.0</v>
      </c>
      <c r="B381" s="90" t="s">
        <v>26</v>
      </c>
      <c r="C381" s="78">
        <v>150.0</v>
      </c>
      <c r="D381" s="78" t="s">
        <v>14</v>
      </c>
      <c r="E381" s="79" t="s">
        <v>15</v>
      </c>
      <c r="F381" s="13">
        <v>1.0</v>
      </c>
      <c r="G381" s="13" t="b">
        <v>0</v>
      </c>
      <c r="H381" s="13"/>
      <c r="I381" s="79"/>
      <c r="J381" s="104"/>
      <c r="K381" s="100"/>
      <c r="L381" s="4"/>
      <c r="M381" s="4"/>
      <c r="N381" s="4"/>
      <c r="O381" s="4"/>
      <c r="P381" s="4"/>
      <c r="Q381" s="4"/>
      <c r="R381" s="4"/>
      <c r="S381" s="4"/>
      <c r="T381" s="4"/>
      <c r="U381" s="4"/>
      <c r="V381" s="4"/>
      <c r="W381" s="4"/>
      <c r="X381" s="4"/>
      <c r="Y381" s="4"/>
      <c r="Z381" s="4"/>
      <c r="AA381" s="4"/>
      <c r="AB381" s="4"/>
      <c r="AC381" s="103">
        <v>1.0</v>
      </c>
      <c r="AD381" s="4">
        <f t="shared" si="28"/>
        <v>9</v>
      </c>
      <c r="AE381" s="4">
        <f t="shared" si="29"/>
        <v>2019</v>
      </c>
    </row>
    <row r="382">
      <c r="A382" s="97">
        <v>43718.0</v>
      </c>
      <c r="B382" s="90" t="s">
        <v>13</v>
      </c>
      <c r="C382" s="78">
        <v>150.0</v>
      </c>
      <c r="D382" s="78" t="s">
        <v>219</v>
      </c>
      <c r="E382" s="79" t="s">
        <v>198</v>
      </c>
      <c r="F382" s="13">
        <v>1.0</v>
      </c>
      <c r="G382" s="13" t="b">
        <v>1</v>
      </c>
      <c r="H382" s="13" t="s">
        <v>315</v>
      </c>
      <c r="I382" s="79">
        <v>4.5</v>
      </c>
      <c r="J382" s="104"/>
      <c r="K382" s="100" t="s">
        <v>356</v>
      </c>
      <c r="L382" s="4"/>
      <c r="M382" s="4"/>
      <c r="N382" s="4"/>
      <c r="O382" s="4"/>
      <c r="P382" s="4"/>
      <c r="Q382" s="4"/>
      <c r="R382" s="4"/>
      <c r="S382" s="4"/>
      <c r="T382" s="4"/>
      <c r="U382" s="4"/>
      <c r="V382" s="4"/>
      <c r="W382" s="4"/>
      <c r="X382" s="4"/>
      <c r="Y382" s="4"/>
      <c r="Z382" s="4"/>
      <c r="AA382" s="4"/>
      <c r="AB382" s="4"/>
      <c r="AC382" s="103">
        <v>1.0</v>
      </c>
      <c r="AD382" s="4">
        <f t="shared" si="28"/>
        <v>9</v>
      </c>
      <c r="AE382" s="17">
        <f t="shared" si="29"/>
        <v>2019</v>
      </c>
    </row>
    <row r="383">
      <c r="A383" s="97">
        <v>43719.0</v>
      </c>
      <c r="B383" s="90" t="s">
        <v>26</v>
      </c>
      <c r="C383" s="78">
        <v>130.0</v>
      </c>
      <c r="D383" s="78" t="s">
        <v>79</v>
      </c>
      <c r="E383" s="79" t="s">
        <v>102</v>
      </c>
      <c r="F383" s="13">
        <v>1.0</v>
      </c>
      <c r="G383" s="61" t="b">
        <v>0</v>
      </c>
      <c r="H383" s="13"/>
      <c r="I383" s="108"/>
      <c r="J383" s="109"/>
      <c r="K383" s="111"/>
      <c r="L383" s="4"/>
      <c r="M383" s="4"/>
      <c r="N383" s="4"/>
      <c r="O383" s="4"/>
      <c r="P383" s="4"/>
      <c r="Q383" s="4"/>
      <c r="R383" s="4"/>
      <c r="S383" s="4"/>
      <c r="T383" s="4"/>
      <c r="U383" s="4"/>
      <c r="V383" s="4"/>
      <c r="W383" s="4"/>
      <c r="X383" s="4"/>
      <c r="Y383" s="4"/>
      <c r="Z383" s="4"/>
      <c r="AA383" s="4"/>
      <c r="AB383" s="4"/>
      <c r="AC383" s="103">
        <v>1.0</v>
      </c>
      <c r="AD383" s="4">
        <f t="shared" si="28"/>
        <v>9</v>
      </c>
      <c r="AE383" s="17">
        <f t="shared" si="29"/>
        <v>2019</v>
      </c>
    </row>
    <row r="384">
      <c r="A384" s="97">
        <v>43719.0</v>
      </c>
      <c r="B384" s="90" t="s">
        <v>13</v>
      </c>
      <c r="C384" s="114">
        <v>130.0</v>
      </c>
      <c r="D384" s="114" t="s">
        <v>362</v>
      </c>
      <c r="E384" s="108" t="s">
        <v>363</v>
      </c>
      <c r="F384" s="61">
        <v>1.0</v>
      </c>
      <c r="G384" s="61" t="b">
        <v>1</v>
      </c>
      <c r="H384" s="13" t="s">
        <v>315</v>
      </c>
      <c r="I384" s="108">
        <v>5.0</v>
      </c>
      <c r="J384" s="109"/>
      <c r="K384" s="111" t="s">
        <v>373</v>
      </c>
      <c r="L384" s="4"/>
      <c r="M384" s="4"/>
      <c r="N384" s="4"/>
      <c r="O384" s="4"/>
      <c r="P384" s="4"/>
      <c r="Q384" s="4"/>
      <c r="R384" s="4"/>
      <c r="S384" s="4"/>
      <c r="T384" s="4"/>
      <c r="U384" s="4"/>
      <c r="V384" s="4"/>
      <c r="W384" s="4"/>
      <c r="X384" s="4"/>
      <c r="Y384" s="4"/>
      <c r="Z384" s="4"/>
      <c r="AA384" s="4"/>
      <c r="AB384" s="4"/>
      <c r="AC384" s="103">
        <v>1.0</v>
      </c>
      <c r="AD384" s="4">
        <f t="shared" si="28"/>
        <v>9</v>
      </c>
      <c r="AE384" s="4">
        <f t="shared" si="29"/>
        <v>2019</v>
      </c>
    </row>
    <row r="385">
      <c r="A385" s="97">
        <v>43720.0</v>
      </c>
      <c r="B385" s="116" t="s">
        <v>13</v>
      </c>
      <c r="C385" s="117">
        <v>130.0</v>
      </c>
      <c r="D385" s="117" t="s">
        <v>244</v>
      </c>
      <c r="E385" s="79" t="s">
        <v>337</v>
      </c>
      <c r="F385" s="64">
        <v>1.0</v>
      </c>
      <c r="G385" s="64" t="b">
        <v>1</v>
      </c>
      <c r="H385" s="13" t="s">
        <v>315</v>
      </c>
      <c r="I385" s="64">
        <v>4.5</v>
      </c>
      <c r="J385" s="118"/>
      <c r="K385" s="118"/>
      <c r="L385" s="4"/>
      <c r="M385" s="4"/>
      <c r="N385" s="4"/>
      <c r="O385" s="4"/>
      <c r="P385" s="4"/>
      <c r="Q385" s="4"/>
      <c r="R385" s="4"/>
      <c r="S385" s="4"/>
      <c r="T385" s="4"/>
      <c r="U385" s="4"/>
      <c r="V385" s="4"/>
      <c r="W385" s="4"/>
      <c r="X385" s="4"/>
      <c r="Y385" s="4"/>
      <c r="Z385" s="4"/>
      <c r="AA385" s="4"/>
      <c r="AB385" s="4"/>
      <c r="AC385" s="103">
        <v>1.0</v>
      </c>
      <c r="AD385" s="4">
        <f t="shared" si="28"/>
        <v>9</v>
      </c>
      <c r="AE385" s="4">
        <f t="shared" si="29"/>
        <v>2019</v>
      </c>
    </row>
    <row r="386">
      <c r="A386" s="97">
        <v>43720.0</v>
      </c>
      <c r="B386" s="116" t="s">
        <v>16</v>
      </c>
      <c r="C386" s="117">
        <v>130.0</v>
      </c>
      <c r="D386" s="64" t="s">
        <v>319</v>
      </c>
      <c r="E386" s="64" t="s">
        <v>320</v>
      </c>
      <c r="F386" s="64">
        <v>0.0</v>
      </c>
      <c r="G386" s="64" t="b">
        <v>0</v>
      </c>
      <c r="H386" s="15"/>
      <c r="I386" s="119"/>
      <c r="J386" s="119"/>
      <c r="K386" s="100" t="s">
        <v>350</v>
      </c>
      <c r="L386" s="4"/>
      <c r="M386" s="4"/>
      <c r="N386" s="4"/>
      <c r="O386" s="4"/>
      <c r="P386" s="4"/>
      <c r="Q386" s="4"/>
      <c r="R386" s="4"/>
      <c r="S386" s="4"/>
      <c r="T386" s="4"/>
      <c r="U386" s="4"/>
      <c r="V386" s="4"/>
      <c r="W386" s="4"/>
      <c r="X386" s="4"/>
      <c r="Y386" s="4"/>
      <c r="Z386" s="4"/>
      <c r="AA386" s="4"/>
      <c r="AB386" s="4"/>
      <c r="AC386" s="103"/>
      <c r="AD386" s="4"/>
      <c r="AE386" s="4"/>
    </row>
    <row r="387">
      <c r="A387" s="97">
        <v>43721.0</v>
      </c>
      <c r="B387" s="116" t="s">
        <v>13</v>
      </c>
      <c r="C387" s="117">
        <v>170.0</v>
      </c>
      <c r="D387" s="64" t="s">
        <v>228</v>
      </c>
      <c r="E387" s="79" t="s">
        <v>314</v>
      </c>
      <c r="F387" s="64">
        <v>1.0</v>
      </c>
      <c r="G387" s="64" t="b">
        <v>1</v>
      </c>
      <c r="H387" s="13" t="s">
        <v>315</v>
      </c>
      <c r="I387" s="64">
        <v>5.0</v>
      </c>
      <c r="J387" s="119"/>
      <c r="K387" s="119"/>
      <c r="L387" s="4"/>
      <c r="M387" s="4"/>
      <c r="N387" s="4"/>
      <c r="O387" s="4"/>
      <c r="P387" s="4"/>
      <c r="Q387" s="4"/>
      <c r="R387" s="4"/>
      <c r="S387" s="4"/>
      <c r="T387" s="4"/>
      <c r="U387" s="4"/>
      <c r="V387" s="4"/>
      <c r="W387" s="4"/>
      <c r="X387" s="4"/>
      <c r="Y387" s="4"/>
      <c r="Z387" s="4"/>
      <c r="AA387" s="4"/>
      <c r="AB387" s="4"/>
      <c r="AC387" s="103">
        <v>1.0</v>
      </c>
      <c r="AD387" s="4">
        <f t="shared" ref="AD387:AD395" si="30">MONTH(A387)</f>
        <v>9</v>
      </c>
      <c r="AE387" s="4">
        <f t="shared" ref="AE387:AE395" si="31">YEAR(A387)</f>
        <v>2019</v>
      </c>
    </row>
    <row r="388">
      <c r="A388" s="97">
        <v>43722.0</v>
      </c>
      <c r="B388" s="116" t="s">
        <v>16</v>
      </c>
      <c r="C388" s="117">
        <v>130.0</v>
      </c>
      <c r="D388" s="64" t="s">
        <v>319</v>
      </c>
      <c r="E388" s="64" t="s">
        <v>320</v>
      </c>
      <c r="F388" s="64">
        <v>1.0</v>
      </c>
      <c r="G388" s="64" t="b">
        <v>1</v>
      </c>
      <c r="H388" s="13" t="s">
        <v>342</v>
      </c>
      <c r="I388" s="64">
        <v>5.0</v>
      </c>
      <c r="J388" s="119"/>
      <c r="K388" s="64" t="s">
        <v>479</v>
      </c>
      <c r="L388" s="4"/>
      <c r="M388" s="4"/>
      <c r="N388" s="4"/>
      <c r="O388" s="4"/>
      <c r="P388" s="4"/>
      <c r="Q388" s="4"/>
      <c r="R388" s="4"/>
      <c r="S388" s="4"/>
      <c r="T388" s="4"/>
      <c r="U388" s="4"/>
      <c r="V388" s="4"/>
      <c r="W388" s="4"/>
      <c r="X388" s="4"/>
      <c r="Y388" s="4"/>
      <c r="Z388" s="4"/>
      <c r="AA388" s="4"/>
      <c r="AB388" s="4"/>
      <c r="AC388" s="103">
        <v>1.0</v>
      </c>
      <c r="AD388" s="4">
        <f t="shared" si="30"/>
        <v>9</v>
      </c>
      <c r="AE388" s="4">
        <f t="shared" si="31"/>
        <v>2019</v>
      </c>
    </row>
    <row r="389">
      <c r="A389" s="97">
        <v>43722.0</v>
      </c>
      <c r="B389" s="116" t="s">
        <v>13</v>
      </c>
      <c r="C389" s="117">
        <v>170.0</v>
      </c>
      <c r="D389" s="64" t="s">
        <v>256</v>
      </c>
      <c r="E389" s="79" t="s">
        <v>333</v>
      </c>
      <c r="F389" s="64">
        <v>1.0</v>
      </c>
      <c r="G389" s="64" t="b">
        <v>0</v>
      </c>
      <c r="H389" s="13" t="s">
        <v>342</v>
      </c>
      <c r="I389" s="64">
        <v>1.0</v>
      </c>
      <c r="J389" s="119"/>
      <c r="K389" s="64" t="s">
        <v>491</v>
      </c>
      <c r="L389" s="4"/>
      <c r="M389" s="4"/>
      <c r="N389" s="4"/>
      <c r="O389" s="4"/>
      <c r="P389" s="4"/>
      <c r="Q389" s="4"/>
      <c r="R389" s="4"/>
      <c r="S389" s="4"/>
      <c r="T389" s="4"/>
      <c r="U389" s="4"/>
      <c r="V389" s="4"/>
      <c r="W389" s="4"/>
      <c r="X389" s="4"/>
      <c r="Y389" s="4"/>
      <c r="Z389" s="4"/>
      <c r="AA389" s="4"/>
      <c r="AB389" s="4"/>
      <c r="AC389" s="103">
        <v>1.0</v>
      </c>
      <c r="AD389" s="4">
        <f t="shared" si="30"/>
        <v>9</v>
      </c>
      <c r="AE389" s="4">
        <f t="shared" si="31"/>
        <v>2019</v>
      </c>
    </row>
    <row r="390">
      <c r="A390" s="97">
        <v>43725.0</v>
      </c>
      <c r="B390" s="116" t="s">
        <v>16</v>
      </c>
      <c r="C390" s="117">
        <v>170.0</v>
      </c>
      <c r="D390" s="78" t="s">
        <v>219</v>
      </c>
      <c r="E390" s="79" t="s">
        <v>198</v>
      </c>
      <c r="F390" s="64">
        <v>1.0</v>
      </c>
      <c r="G390" s="64" t="b">
        <v>1</v>
      </c>
      <c r="H390" s="13" t="s">
        <v>315</v>
      </c>
      <c r="I390" s="64">
        <v>4.5</v>
      </c>
      <c r="J390" s="119"/>
      <c r="K390" s="64" t="s">
        <v>505</v>
      </c>
      <c r="L390" s="4"/>
      <c r="M390" s="4"/>
      <c r="N390" s="4"/>
      <c r="O390" s="4"/>
      <c r="P390" s="4"/>
      <c r="Q390" s="4"/>
      <c r="R390" s="4"/>
      <c r="S390" s="4"/>
      <c r="T390" s="4"/>
      <c r="U390" s="4"/>
      <c r="V390" s="4"/>
      <c r="W390" s="4"/>
      <c r="X390" s="4"/>
      <c r="Y390" s="4"/>
      <c r="Z390" s="4"/>
      <c r="AA390" s="4"/>
      <c r="AB390" s="4"/>
      <c r="AC390" s="103">
        <v>1.0</v>
      </c>
      <c r="AD390" s="4">
        <f t="shared" si="30"/>
        <v>9</v>
      </c>
      <c r="AE390" s="4">
        <f t="shared" si="31"/>
        <v>2019</v>
      </c>
    </row>
    <row r="391">
      <c r="A391" s="97">
        <v>43725.0</v>
      </c>
      <c r="B391" s="116" t="s">
        <v>13</v>
      </c>
      <c r="C391" s="117">
        <v>80.0</v>
      </c>
      <c r="D391" s="12" t="s">
        <v>153</v>
      </c>
      <c r="E391" s="79" t="s">
        <v>515</v>
      </c>
      <c r="F391" s="64">
        <v>1.0</v>
      </c>
      <c r="G391" s="64" t="b">
        <v>0</v>
      </c>
      <c r="H391" s="13" t="s">
        <v>342</v>
      </c>
      <c r="I391" s="119"/>
      <c r="J391" s="119"/>
      <c r="K391" s="64" t="s">
        <v>516</v>
      </c>
      <c r="L391" s="4"/>
      <c r="M391" s="4"/>
      <c r="N391" s="4"/>
      <c r="O391" s="4"/>
      <c r="P391" s="4"/>
      <c r="Q391" s="4"/>
      <c r="R391" s="4"/>
      <c r="S391" s="4"/>
      <c r="T391" s="4"/>
      <c r="U391" s="4"/>
      <c r="V391" s="4"/>
      <c r="W391" s="4"/>
      <c r="X391" s="4"/>
      <c r="Y391" s="4"/>
      <c r="Z391" s="4"/>
      <c r="AA391" s="4"/>
      <c r="AB391" s="4"/>
      <c r="AC391" s="103">
        <v>1.0</v>
      </c>
      <c r="AD391" s="4">
        <f t="shared" si="30"/>
        <v>9</v>
      </c>
      <c r="AE391" s="4">
        <f t="shared" si="31"/>
        <v>2019</v>
      </c>
    </row>
    <row r="392">
      <c r="A392" s="97">
        <v>43725.0</v>
      </c>
      <c r="B392" s="116" t="s">
        <v>26</v>
      </c>
      <c r="C392" s="117">
        <v>150.0</v>
      </c>
      <c r="D392" s="78" t="s">
        <v>14</v>
      </c>
      <c r="E392" s="79" t="s">
        <v>15</v>
      </c>
      <c r="F392" s="64">
        <v>1.0</v>
      </c>
      <c r="G392" s="64" t="b">
        <v>0</v>
      </c>
      <c r="H392" s="15"/>
      <c r="I392" s="119"/>
      <c r="J392" s="119"/>
      <c r="K392" s="119"/>
      <c r="L392" s="4"/>
      <c r="M392" s="4"/>
      <c r="N392" s="4"/>
      <c r="O392" s="4"/>
      <c r="P392" s="4"/>
      <c r="Q392" s="4"/>
      <c r="R392" s="4"/>
      <c r="S392" s="4"/>
      <c r="T392" s="4"/>
      <c r="U392" s="4"/>
      <c r="V392" s="4"/>
      <c r="W392" s="4"/>
      <c r="X392" s="4"/>
      <c r="Y392" s="4"/>
      <c r="Z392" s="4"/>
      <c r="AA392" s="4"/>
      <c r="AB392" s="4"/>
      <c r="AC392" s="103">
        <v>1.0</v>
      </c>
      <c r="AD392" s="4">
        <f t="shared" si="30"/>
        <v>9</v>
      </c>
      <c r="AE392" s="4">
        <f t="shared" si="31"/>
        <v>2019</v>
      </c>
    </row>
    <row r="393">
      <c r="A393" s="97">
        <v>43726.0</v>
      </c>
      <c r="B393" s="116" t="s">
        <v>13</v>
      </c>
      <c r="C393" s="117">
        <v>80.0</v>
      </c>
      <c r="D393" s="78" t="s">
        <v>308</v>
      </c>
      <c r="E393" s="79" t="s">
        <v>538</v>
      </c>
      <c r="F393" s="64">
        <v>1.0</v>
      </c>
      <c r="G393" s="64" t="b">
        <v>0</v>
      </c>
      <c r="H393" s="13"/>
      <c r="I393" s="119"/>
      <c r="J393" s="119"/>
      <c r="K393" s="64"/>
      <c r="L393" s="4"/>
      <c r="M393" s="4"/>
      <c r="N393" s="4"/>
      <c r="O393" s="4"/>
      <c r="P393" s="4"/>
      <c r="Q393" s="4"/>
      <c r="R393" s="4"/>
      <c r="S393" s="4"/>
      <c r="T393" s="4"/>
      <c r="U393" s="4"/>
      <c r="V393" s="4"/>
      <c r="W393" s="4"/>
      <c r="X393" s="4"/>
      <c r="Y393" s="4"/>
      <c r="Z393" s="4"/>
      <c r="AA393" s="4"/>
      <c r="AB393" s="4"/>
      <c r="AC393" s="103">
        <v>1.0</v>
      </c>
      <c r="AD393" s="4">
        <f t="shared" si="30"/>
        <v>9</v>
      </c>
      <c r="AE393" s="4">
        <f t="shared" si="31"/>
        <v>2019</v>
      </c>
    </row>
    <row r="394">
      <c r="A394" s="97">
        <v>43726.0</v>
      </c>
      <c r="B394" s="116" t="s">
        <v>13</v>
      </c>
      <c r="C394" s="117">
        <v>80.0</v>
      </c>
      <c r="D394" s="78" t="s">
        <v>553</v>
      </c>
      <c r="E394" s="79" t="s">
        <v>554</v>
      </c>
      <c r="F394" s="64">
        <v>1.0</v>
      </c>
      <c r="G394" s="64" t="b">
        <v>0</v>
      </c>
      <c r="H394" s="13"/>
      <c r="I394" s="119"/>
      <c r="J394" s="119"/>
      <c r="K394" s="64" t="s">
        <v>560</v>
      </c>
      <c r="L394" s="4"/>
      <c r="M394" s="4"/>
      <c r="N394" s="4"/>
      <c r="O394" s="4"/>
      <c r="P394" s="4"/>
      <c r="Q394" s="4"/>
      <c r="R394" s="4"/>
      <c r="S394" s="4"/>
      <c r="T394" s="4"/>
      <c r="U394" s="4"/>
      <c r="V394" s="4"/>
      <c r="W394" s="4"/>
      <c r="X394" s="4"/>
      <c r="Y394" s="4"/>
      <c r="Z394" s="4"/>
      <c r="AA394" s="4"/>
      <c r="AB394" s="4"/>
      <c r="AC394" s="103">
        <v>1.0</v>
      </c>
      <c r="AD394" s="4">
        <f t="shared" si="30"/>
        <v>9</v>
      </c>
      <c r="AE394" s="4">
        <f t="shared" si="31"/>
        <v>2019</v>
      </c>
    </row>
    <row r="395">
      <c r="A395" s="97">
        <v>43726.0</v>
      </c>
      <c r="B395" s="116" t="s">
        <v>26</v>
      </c>
      <c r="C395" s="117">
        <v>130.0</v>
      </c>
      <c r="D395" s="78" t="s">
        <v>79</v>
      </c>
      <c r="E395" s="79" t="s">
        <v>102</v>
      </c>
      <c r="F395" s="64">
        <v>1.0</v>
      </c>
      <c r="G395" s="64" t="b">
        <v>0</v>
      </c>
      <c r="H395" s="15"/>
      <c r="I395" s="119"/>
      <c r="J395" s="119"/>
      <c r="K395" s="119"/>
      <c r="L395" s="4"/>
      <c r="M395" s="4"/>
      <c r="N395" s="4"/>
      <c r="O395" s="4"/>
      <c r="P395" s="4"/>
      <c r="Q395" s="4"/>
      <c r="R395" s="4"/>
      <c r="S395" s="4"/>
      <c r="T395" s="4"/>
      <c r="U395" s="4"/>
      <c r="V395" s="4"/>
      <c r="W395" s="4"/>
      <c r="X395" s="4"/>
      <c r="Y395" s="4"/>
      <c r="Z395" s="4"/>
      <c r="AA395" s="4"/>
      <c r="AB395" s="4"/>
      <c r="AC395" s="103">
        <v>1.0</v>
      </c>
      <c r="AD395" s="4">
        <f t="shared" si="30"/>
        <v>9</v>
      </c>
      <c r="AE395" s="4">
        <f t="shared" si="31"/>
        <v>2019</v>
      </c>
    </row>
    <row r="396">
      <c r="A396" s="97">
        <v>43726.0</v>
      </c>
      <c r="B396" s="116" t="s">
        <v>16</v>
      </c>
      <c r="C396" s="117">
        <v>170.0</v>
      </c>
      <c r="D396" s="64" t="s">
        <v>225</v>
      </c>
      <c r="E396" s="13" t="s">
        <v>226</v>
      </c>
      <c r="F396" s="64">
        <v>0.0</v>
      </c>
      <c r="G396" s="64" t="b">
        <v>0</v>
      </c>
      <c r="H396" s="13"/>
      <c r="I396" s="119"/>
      <c r="J396" s="119"/>
      <c r="K396" s="64" t="s">
        <v>583</v>
      </c>
      <c r="L396" s="4"/>
      <c r="M396" s="4"/>
      <c r="N396" s="4"/>
      <c r="O396" s="4"/>
      <c r="P396" s="4"/>
      <c r="Q396" s="4"/>
      <c r="R396" s="4"/>
      <c r="S396" s="4"/>
      <c r="T396" s="4"/>
      <c r="U396" s="4"/>
      <c r="V396" s="4"/>
      <c r="W396" s="4"/>
      <c r="X396" s="4"/>
      <c r="Y396" s="4"/>
      <c r="Z396" s="4"/>
      <c r="AA396" s="4"/>
      <c r="AB396" s="4"/>
      <c r="AC396" s="103"/>
      <c r="AD396" s="4"/>
      <c r="AE396" s="4"/>
    </row>
    <row r="397">
      <c r="A397" s="97">
        <v>43727.0</v>
      </c>
      <c r="B397" s="116" t="s">
        <v>16</v>
      </c>
      <c r="C397" s="117">
        <v>150.0</v>
      </c>
      <c r="D397" s="64" t="s">
        <v>339</v>
      </c>
      <c r="E397" s="79" t="s">
        <v>345</v>
      </c>
      <c r="F397" s="64">
        <v>0.0</v>
      </c>
      <c r="G397" s="64" t="b">
        <v>0</v>
      </c>
      <c r="H397" s="15"/>
      <c r="I397" s="119"/>
      <c r="J397" s="119"/>
      <c r="K397" s="64" t="s">
        <v>591</v>
      </c>
      <c r="L397" s="4"/>
      <c r="M397" s="4"/>
      <c r="N397" s="4"/>
      <c r="O397" s="4"/>
      <c r="P397" s="4"/>
      <c r="Q397" s="4"/>
      <c r="R397" s="4"/>
      <c r="S397" s="4"/>
      <c r="T397" s="4"/>
      <c r="U397" s="4"/>
      <c r="V397" s="4"/>
      <c r="W397" s="4"/>
      <c r="X397" s="4"/>
      <c r="Y397" s="4"/>
      <c r="Z397" s="4"/>
      <c r="AA397" s="4"/>
      <c r="AB397" s="4"/>
      <c r="AC397" s="103"/>
      <c r="AD397" s="4"/>
      <c r="AE397" s="4"/>
    </row>
    <row r="398">
      <c r="A398" s="97">
        <v>43727.0</v>
      </c>
      <c r="B398" s="116" t="s">
        <v>13</v>
      </c>
      <c r="C398" s="117">
        <v>130.0</v>
      </c>
      <c r="D398" s="64" t="s">
        <v>334</v>
      </c>
      <c r="E398" s="13" t="s">
        <v>134</v>
      </c>
      <c r="F398" s="64">
        <v>1.0</v>
      </c>
      <c r="G398" s="64" t="b">
        <v>1</v>
      </c>
      <c r="H398" s="13" t="s">
        <v>315</v>
      </c>
      <c r="I398" s="64">
        <v>5.0</v>
      </c>
      <c r="J398" s="119"/>
      <c r="K398" s="119"/>
      <c r="L398" s="4"/>
      <c r="M398" s="4"/>
      <c r="N398" s="4"/>
      <c r="O398" s="4"/>
      <c r="P398" s="4"/>
      <c r="Q398" s="4"/>
      <c r="R398" s="4"/>
      <c r="S398" s="4"/>
      <c r="T398" s="4"/>
      <c r="U398" s="4"/>
      <c r="V398" s="4"/>
      <c r="W398" s="4"/>
      <c r="X398" s="4"/>
      <c r="Y398" s="4"/>
      <c r="Z398" s="4"/>
      <c r="AA398" s="4"/>
      <c r="AB398" s="4"/>
      <c r="AC398" s="103">
        <v>1.0</v>
      </c>
      <c r="AD398" s="4">
        <f t="shared" ref="AD398:AD399" si="32">MONTH(A398)</f>
        <v>9</v>
      </c>
      <c r="AE398" s="4">
        <f t="shared" ref="AE398:AE399" si="33">YEAR(A398)</f>
        <v>2019</v>
      </c>
    </row>
    <row r="399">
      <c r="A399" s="97">
        <v>43728.0</v>
      </c>
      <c r="B399" s="116" t="s">
        <v>13</v>
      </c>
      <c r="C399" s="117">
        <v>130.0</v>
      </c>
      <c r="D399" s="64" t="s">
        <v>261</v>
      </c>
      <c r="E399" s="35" t="s">
        <v>262</v>
      </c>
      <c r="F399" s="64">
        <v>1.0</v>
      </c>
      <c r="G399" s="64" t="b">
        <v>0</v>
      </c>
      <c r="H399" s="13" t="s">
        <v>315</v>
      </c>
      <c r="I399" s="119"/>
      <c r="J399" s="119"/>
      <c r="K399" s="119"/>
      <c r="L399" s="4"/>
      <c r="M399" s="4"/>
      <c r="N399" s="4"/>
      <c r="O399" s="4"/>
      <c r="P399" s="4"/>
      <c r="Q399" s="4"/>
      <c r="R399" s="4"/>
      <c r="S399" s="4"/>
      <c r="T399" s="4"/>
      <c r="U399" s="4"/>
      <c r="V399" s="4"/>
      <c r="W399" s="4"/>
      <c r="X399" s="4"/>
      <c r="Y399" s="4"/>
      <c r="Z399" s="4"/>
      <c r="AA399" s="4"/>
      <c r="AB399" s="4"/>
      <c r="AC399" s="103">
        <v>1.0</v>
      </c>
      <c r="AD399" s="4">
        <f t="shared" si="32"/>
        <v>9</v>
      </c>
      <c r="AE399" s="4">
        <f t="shared" si="33"/>
        <v>2019</v>
      </c>
    </row>
    <row r="400">
      <c r="A400" s="97">
        <v>43731.0</v>
      </c>
      <c r="B400" s="116" t="s">
        <v>13</v>
      </c>
      <c r="C400" s="117">
        <v>80.0</v>
      </c>
      <c r="D400" s="64" t="s">
        <v>633</v>
      </c>
      <c r="E400" s="119"/>
      <c r="F400" s="64">
        <v>0.0</v>
      </c>
      <c r="G400" s="64" t="b">
        <v>0</v>
      </c>
      <c r="H400" s="15"/>
      <c r="I400" s="119"/>
      <c r="J400" s="119"/>
      <c r="K400" s="64" t="s">
        <v>336</v>
      </c>
      <c r="L400" s="4"/>
      <c r="M400" s="4"/>
      <c r="N400" s="4"/>
      <c r="O400" s="4"/>
      <c r="P400" s="4"/>
      <c r="Q400" s="4"/>
      <c r="R400" s="4"/>
      <c r="S400" s="4"/>
      <c r="T400" s="4"/>
      <c r="U400" s="4"/>
      <c r="V400" s="4"/>
      <c r="W400" s="4"/>
      <c r="X400" s="4"/>
      <c r="Y400" s="4"/>
      <c r="Z400" s="4"/>
      <c r="AA400" s="4"/>
      <c r="AB400" s="4"/>
      <c r="AC400" s="103"/>
      <c r="AD400" s="4"/>
      <c r="AE400" s="4"/>
    </row>
    <row r="401">
      <c r="A401" s="97">
        <v>43732.0</v>
      </c>
      <c r="B401" s="116" t="s">
        <v>16</v>
      </c>
      <c r="C401" s="117">
        <v>170.0</v>
      </c>
      <c r="D401" s="64" t="s">
        <v>67</v>
      </c>
      <c r="E401" s="15" t="s">
        <v>68</v>
      </c>
      <c r="F401" s="64">
        <v>1.0</v>
      </c>
      <c r="G401" s="64" t="b">
        <v>1</v>
      </c>
      <c r="H401" s="13" t="s">
        <v>315</v>
      </c>
      <c r="I401" s="64">
        <v>5.0</v>
      </c>
      <c r="J401" s="119"/>
      <c r="K401" s="119"/>
      <c r="L401" s="4"/>
      <c r="M401" s="4"/>
      <c r="N401" s="4"/>
      <c r="O401" s="4"/>
      <c r="P401" s="4"/>
      <c r="Q401" s="4"/>
      <c r="R401" s="4"/>
      <c r="S401" s="4"/>
      <c r="T401" s="4"/>
      <c r="U401" s="4"/>
      <c r="V401" s="4"/>
      <c r="W401" s="4"/>
      <c r="X401" s="4"/>
      <c r="Y401" s="4"/>
      <c r="Z401" s="4"/>
      <c r="AA401" s="4"/>
      <c r="AB401" s="4"/>
      <c r="AC401" s="103">
        <v>1.0</v>
      </c>
      <c r="AD401" s="4">
        <f t="shared" ref="AD401:AD404" si="34">MONTH(A401)</f>
        <v>9</v>
      </c>
      <c r="AE401" s="4">
        <f t="shared" ref="AE401:AE404" si="35">YEAR(A401)</f>
        <v>2019</v>
      </c>
    </row>
    <row r="402">
      <c r="A402" s="97">
        <v>43732.0</v>
      </c>
      <c r="B402" s="116" t="s">
        <v>13</v>
      </c>
      <c r="C402" s="117">
        <v>170.0</v>
      </c>
      <c r="D402" s="64" t="s">
        <v>228</v>
      </c>
      <c r="E402" s="79" t="s">
        <v>314</v>
      </c>
      <c r="F402" s="64">
        <v>1.0</v>
      </c>
      <c r="G402" s="64" t="b">
        <v>1</v>
      </c>
      <c r="H402" s="13" t="s">
        <v>315</v>
      </c>
      <c r="I402" s="64">
        <v>5.0</v>
      </c>
      <c r="J402" s="119"/>
      <c r="K402" s="119"/>
      <c r="L402" s="4"/>
      <c r="M402" s="4"/>
      <c r="N402" s="4"/>
      <c r="O402" s="4"/>
      <c r="P402" s="4"/>
      <c r="Q402" s="4"/>
      <c r="R402" s="4"/>
      <c r="S402" s="4"/>
      <c r="T402" s="4"/>
      <c r="U402" s="4"/>
      <c r="V402" s="4"/>
      <c r="W402" s="4"/>
      <c r="X402" s="4"/>
      <c r="Y402" s="4"/>
      <c r="Z402" s="4"/>
      <c r="AA402" s="4"/>
      <c r="AB402" s="4"/>
      <c r="AC402" s="103">
        <v>1.0</v>
      </c>
      <c r="AD402" s="4">
        <f t="shared" si="34"/>
        <v>9</v>
      </c>
      <c r="AE402" s="4">
        <f t="shared" si="35"/>
        <v>2019</v>
      </c>
    </row>
    <row r="403">
      <c r="A403" s="97">
        <v>43732.0</v>
      </c>
      <c r="B403" s="116" t="s">
        <v>26</v>
      </c>
      <c r="C403" s="117">
        <v>150.0</v>
      </c>
      <c r="D403" s="78" t="s">
        <v>14</v>
      </c>
      <c r="E403" s="79" t="s">
        <v>15</v>
      </c>
      <c r="F403" s="64">
        <v>1.0</v>
      </c>
      <c r="G403" s="64" t="b">
        <v>0</v>
      </c>
      <c r="H403" s="15"/>
      <c r="I403" s="119"/>
      <c r="J403" s="119"/>
      <c r="K403" s="119"/>
      <c r="L403" s="4"/>
      <c r="M403" s="4"/>
      <c r="N403" s="4"/>
      <c r="O403" s="4"/>
      <c r="P403" s="4"/>
      <c r="Q403" s="4"/>
      <c r="R403" s="4"/>
      <c r="S403" s="4"/>
      <c r="T403" s="4"/>
      <c r="U403" s="4"/>
      <c r="V403" s="4"/>
      <c r="W403" s="4"/>
      <c r="X403" s="4"/>
      <c r="Y403" s="4"/>
      <c r="Z403" s="4"/>
      <c r="AA403" s="4"/>
      <c r="AB403" s="4"/>
      <c r="AC403" s="103">
        <v>1.0</v>
      </c>
      <c r="AD403" s="4">
        <f t="shared" si="34"/>
        <v>9</v>
      </c>
      <c r="AE403" s="4">
        <f t="shared" si="35"/>
        <v>2019</v>
      </c>
    </row>
    <row r="404">
      <c r="A404" s="97">
        <v>43733.0</v>
      </c>
      <c r="B404" s="116" t="s">
        <v>26</v>
      </c>
      <c r="C404" s="117">
        <v>130.0</v>
      </c>
      <c r="D404" s="78" t="s">
        <v>79</v>
      </c>
      <c r="E404" s="79" t="s">
        <v>102</v>
      </c>
      <c r="F404" s="64">
        <v>1.0</v>
      </c>
      <c r="G404" s="64" t="b">
        <v>0</v>
      </c>
      <c r="H404" s="15"/>
      <c r="I404" s="119"/>
      <c r="J404" s="119"/>
      <c r="K404" s="119"/>
      <c r="L404" s="4"/>
      <c r="M404" s="4"/>
      <c r="N404" s="4"/>
      <c r="O404" s="4"/>
      <c r="P404" s="4"/>
      <c r="Q404" s="4"/>
      <c r="R404" s="4"/>
      <c r="S404" s="4"/>
      <c r="T404" s="4"/>
      <c r="U404" s="4"/>
      <c r="V404" s="4"/>
      <c r="W404" s="4"/>
      <c r="X404" s="4"/>
      <c r="Y404" s="4"/>
      <c r="Z404" s="4"/>
      <c r="AA404" s="4"/>
      <c r="AB404" s="4"/>
      <c r="AC404" s="103">
        <v>1.0</v>
      </c>
      <c r="AD404" s="4">
        <f t="shared" si="34"/>
        <v>9</v>
      </c>
      <c r="AE404" s="4">
        <f t="shared" si="35"/>
        <v>2019</v>
      </c>
    </row>
    <row r="405">
      <c r="A405" s="97">
        <v>43733.0</v>
      </c>
      <c r="B405" s="116" t="s">
        <v>16</v>
      </c>
      <c r="C405" s="117">
        <v>150.0</v>
      </c>
      <c r="D405" s="64" t="s">
        <v>339</v>
      </c>
      <c r="E405" s="79" t="s">
        <v>345</v>
      </c>
      <c r="F405" s="64">
        <v>0.0</v>
      </c>
      <c r="G405" s="64" t="b">
        <v>0</v>
      </c>
      <c r="H405" s="15"/>
      <c r="I405" s="119"/>
      <c r="J405" s="119"/>
      <c r="K405" s="64" t="s">
        <v>317</v>
      </c>
      <c r="L405" s="4"/>
      <c r="M405" s="4"/>
      <c r="N405" s="4"/>
      <c r="O405" s="4"/>
      <c r="P405" s="4"/>
      <c r="Q405" s="4"/>
      <c r="R405" s="4"/>
      <c r="S405" s="4"/>
      <c r="T405" s="4"/>
      <c r="U405" s="4"/>
      <c r="V405" s="4"/>
      <c r="W405" s="4"/>
      <c r="X405" s="4"/>
      <c r="Y405" s="4"/>
      <c r="Z405" s="4"/>
      <c r="AA405" s="4"/>
      <c r="AB405" s="4"/>
      <c r="AC405" s="103"/>
      <c r="AD405" s="4"/>
      <c r="AE405" s="4"/>
    </row>
    <row r="406">
      <c r="A406" s="97">
        <v>43733.0</v>
      </c>
      <c r="B406" s="116" t="s">
        <v>13</v>
      </c>
      <c r="C406" s="117">
        <v>130.0</v>
      </c>
      <c r="D406" s="12" t="s">
        <v>151</v>
      </c>
      <c r="E406" s="64" t="s">
        <v>270</v>
      </c>
      <c r="F406" s="64">
        <v>0.0</v>
      </c>
      <c r="G406" s="64" t="b">
        <v>0</v>
      </c>
      <c r="H406" s="13" t="s">
        <v>342</v>
      </c>
      <c r="I406" s="119"/>
      <c r="J406" s="119"/>
      <c r="K406" s="64" t="s">
        <v>670</v>
      </c>
      <c r="L406" s="4"/>
      <c r="M406" s="4"/>
      <c r="N406" s="4"/>
      <c r="O406" s="4"/>
      <c r="P406" s="4"/>
      <c r="Q406" s="4"/>
      <c r="R406" s="4"/>
      <c r="S406" s="4"/>
      <c r="T406" s="4"/>
      <c r="U406" s="4"/>
      <c r="V406" s="4"/>
      <c r="W406" s="4"/>
      <c r="X406" s="4"/>
      <c r="Y406" s="4"/>
      <c r="Z406" s="4"/>
      <c r="AA406" s="4"/>
      <c r="AB406" s="4"/>
      <c r="AC406" s="103"/>
      <c r="AD406" s="4"/>
      <c r="AE406" s="4"/>
    </row>
    <row r="407">
      <c r="A407" s="97">
        <v>43734.0</v>
      </c>
      <c r="B407" s="116" t="s">
        <v>16</v>
      </c>
      <c r="C407" s="117">
        <v>170.0</v>
      </c>
      <c r="D407" s="64" t="s">
        <v>225</v>
      </c>
      <c r="E407" s="13" t="s">
        <v>226</v>
      </c>
      <c r="F407" s="64">
        <v>1.0</v>
      </c>
      <c r="G407" s="64" t="b">
        <v>0</v>
      </c>
      <c r="H407" s="13" t="s">
        <v>342</v>
      </c>
      <c r="I407" s="119"/>
      <c r="J407" s="119"/>
      <c r="K407" s="119"/>
      <c r="L407" s="4"/>
      <c r="M407" s="4"/>
      <c r="N407" s="4"/>
      <c r="O407" s="4"/>
      <c r="P407" s="4"/>
      <c r="Q407" s="4"/>
      <c r="R407" s="4"/>
      <c r="S407" s="4"/>
      <c r="T407" s="4"/>
      <c r="U407" s="4"/>
      <c r="V407" s="4"/>
      <c r="W407" s="4"/>
      <c r="X407" s="4"/>
      <c r="Y407" s="4"/>
      <c r="Z407" s="4"/>
      <c r="AA407" s="4"/>
      <c r="AB407" s="4"/>
      <c r="AC407" s="103">
        <v>1.0</v>
      </c>
      <c r="AD407" s="4">
        <f t="shared" ref="AD407:AD411" si="36">MONTH(A407)</f>
        <v>9</v>
      </c>
      <c r="AE407" s="4">
        <f t="shared" ref="AE407:AE411" si="37">YEAR(A407)</f>
        <v>2019</v>
      </c>
    </row>
    <row r="408">
      <c r="A408" s="97">
        <v>43734.0</v>
      </c>
      <c r="B408" s="116" t="s">
        <v>13</v>
      </c>
      <c r="C408" s="117" t="s">
        <v>671</v>
      </c>
      <c r="D408" s="64" t="s">
        <v>219</v>
      </c>
      <c r="E408" s="64" t="s">
        <v>198</v>
      </c>
      <c r="F408" s="64">
        <v>1.0</v>
      </c>
      <c r="G408" s="64" t="b">
        <v>1</v>
      </c>
      <c r="H408" s="13" t="s">
        <v>315</v>
      </c>
      <c r="I408" s="64">
        <v>4.5</v>
      </c>
      <c r="J408" s="119"/>
      <c r="K408" s="119"/>
      <c r="L408" s="4"/>
      <c r="M408" s="4"/>
      <c r="N408" s="4"/>
      <c r="O408" s="4"/>
      <c r="P408" s="4"/>
      <c r="Q408" s="4"/>
      <c r="R408" s="4"/>
      <c r="S408" s="4"/>
      <c r="T408" s="4"/>
      <c r="U408" s="4"/>
      <c r="V408" s="4"/>
      <c r="W408" s="4"/>
      <c r="X408" s="4"/>
      <c r="Y408" s="4"/>
      <c r="Z408" s="4"/>
      <c r="AA408" s="4"/>
      <c r="AB408" s="4"/>
      <c r="AC408" s="103">
        <v>1.0</v>
      </c>
      <c r="AD408" s="4">
        <f t="shared" si="36"/>
        <v>9</v>
      </c>
      <c r="AE408" s="4">
        <f t="shared" si="37"/>
        <v>2019</v>
      </c>
    </row>
    <row r="409">
      <c r="A409" s="97">
        <v>43735.0</v>
      </c>
      <c r="B409" s="116" t="s">
        <v>13</v>
      </c>
      <c r="C409" s="117" t="s">
        <v>672</v>
      </c>
      <c r="D409" s="64" t="s">
        <v>263</v>
      </c>
      <c r="E409" s="64" t="s">
        <v>673</v>
      </c>
      <c r="F409" s="64">
        <v>1.0</v>
      </c>
      <c r="G409" s="64" t="b">
        <v>0</v>
      </c>
      <c r="H409" s="15"/>
      <c r="I409" s="119"/>
      <c r="J409" s="119"/>
      <c r="K409" s="119"/>
      <c r="L409" s="4"/>
      <c r="M409" s="4"/>
      <c r="N409" s="4"/>
      <c r="O409" s="4"/>
      <c r="P409" s="4"/>
      <c r="Q409" s="4"/>
      <c r="R409" s="4"/>
      <c r="S409" s="4"/>
      <c r="T409" s="4"/>
      <c r="U409" s="4"/>
      <c r="V409" s="4"/>
      <c r="W409" s="4"/>
      <c r="X409" s="4"/>
      <c r="Y409" s="4"/>
      <c r="Z409" s="4"/>
      <c r="AA409" s="4"/>
      <c r="AB409" s="4"/>
      <c r="AC409" s="103">
        <v>1.0</v>
      </c>
      <c r="AD409" s="4">
        <f t="shared" si="36"/>
        <v>9</v>
      </c>
      <c r="AE409" s="4">
        <f t="shared" si="37"/>
        <v>2019</v>
      </c>
    </row>
    <row r="410">
      <c r="A410" s="97">
        <v>43738.0</v>
      </c>
      <c r="B410" s="116" t="s">
        <v>16</v>
      </c>
      <c r="C410" s="78">
        <v>170.0</v>
      </c>
      <c r="D410" s="78" t="s">
        <v>86</v>
      </c>
      <c r="E410" s="90" t="s">
        <v>241</v>
      </c>
      <c r="F410" s="64">
        <v>1.0</v>
      </c>
      <c r="G410" s="64" t="b">
        <v>0</v>
      </c>
      <c r="H410" s="15"/>
      <c r="I410" s="119"/>
      <c r="J410" s="119"/>
      <c r="K410" s="119"/>
      <c r="L410" s="4"/>
      <c r="M410" s="4"/>
      <c r="N410" s="4"/>
      <c r="O410" s="4"/>
      <c r="P410" s="4"/>
      <c r="Q410" s="4"/>
      <c r="R410" s="4"/>
      <c r="S410" s="4"/>
      <c r="T410" s="4"/>
      <c r="U410" s="4"/>
      <c r="V410" s="4"/>
      <c r="W410" s="4"/>
      <c r="X410" s="4"/>
      <c r="Y410" s="4"/>
      <c r="Z410" s="4"/>
      <c r="AA410" s="4"/>
      <c r="AB410" s="4"/>
      <c r="AC410" s="103">
        <v>1.0</v>
      </c>
      <c r="AD410" s="4">
        <f t="shared" si="36"/>
        <v>9</v>
      </c>
      <c r="AE410" s="4">
        <f t="shared" si="37"/>
        <v>2019</v>
      </c>
    </row>
    <row r="411">
      <c r="A411" s="97">
        <v>43739.0</v>
      </c>
      <c r="B411" s="116" t="s">
        <v>13</v>
      </c>
      <c r="C411" s="117">
        <v>130.0</v>
      </c>
      <c r="D411" s="12" t="s">
        <v>151</v>
      </c>
      <c r="E411" s="64" t="s">
        <v>270</v>
      </c>
      <c r="F411" s="64">
        <v>1.0</v>
      </c>
      <c r="G411" s="64" t="b">
        <v>0</v>
      </c>
      <c r="H411" s="15"/>
      <c r="I411" s="119"/>
      <c r="J411" s="119"/>
      <c r="K411" s="119"/>
      <c r="L411" s="4"/>
      <c r="M411" s="4"/>
      <c r="N411" s="4"/>
      <c r="O411" s="4"/>
      <c r="P411" s="4"/>
      <c r="Q411" s="4"/>
      <c r="R411" s="4"/>
      <c r="S411" s="4"/>
      <c r="T411" s="4"/>
      <c r="U411" s="4"/>
      <c r="V411" s="4"/>
      <c r="W411" s="4"/>
      <c r="X411" s="4"/>
      <c r="Y411" s="4"/>
      <c r="Z411" s="4"/>
      <c r="AA411" s="4"/>
      <c r="AB411" s="4"/>
      <c r="AC411" s="103">
        <v>1.0</v>
      </c>
      <c r="AD411" s="4">
        <f t="shared" si="36"/>
        <v>10</v>
      </c>
      <c r="AE411" s="4">
        <f t="shared" si="37"/>
        <v>2019</v>
      </c>
    </row>
    <row r="412">
      <c r="A412" s="97">
        <v>43739.0</v>
      </c>
      <c r="B412" s="116" t="s">
        <v>674</v>
      </c>
      <c r="C412" s="78" t="s">
        <v>675</v>
      </c>
      <c r="D412" s="12" t="s">
        <v>111</v>
      </c>
      <c r="E412" s="13" t="s">
        <v>112</v>
      </c>
      <c r="F412" s="64">
        <v>1.0</v>
      </c>
      <c r="G412" s="64" t="b">
        <v>1</v>
      </c>
      <c r="H412" s="13" t="s">
        <v>342</v>
      </c>
      <c r="I412" s="64" t="s">
        <v>676</v>
      </c>
      <c r="J412" s="119"/>
      <c r="K412" s="64" t="s">
        <v>677</v>
      </c>
      <c r="L412" s="4"/>
      <c r="M412" s="4"/>
      <c r="N412" s="4"/>
      <c r="O412" s="4"/>
      <c r="P412" s="4"/>
      <c r="Q412" s="4"/>
      <c r="R412" s="4"/>
      <c r="S412" s="4"/>
      <c r="T412" s="4"/>
      <c r="U412" s="4"/>
      <c r="V412" s="4"/>
      <c r="W412" s="4"/>
      <c r="X412" s="4"/>
      <c r="Y412" s="4"/>
      <c r="Z412" s="4"/>
      <c r="AA412" s="4"/>
      <c r="AB412" s="4"/>
      <c r="AC412" s="103"/>
      <c r="AD412" s="4"/>
      <c r="AE412" s="4"/>
    </row>
    <row r="413">
      <c r="A413" s="97">
        <v>43739.0</v>
      </c>
      <c r="B413" s="116" t="s">
        <v>16</v>
      </c>
      <c r="C413" s="78">
        <v>100.0</v>
      </c>
      <c r="D413" s="78" t="s">
        <v>292</v>
      </c>
      <c r="E413" s="35" t="s">
        <v>293</v>
      </c>
      <c r="F413" s="64">
        <v>1.0</v>
      </c>
      <c r="G413" s="64" t="b">
        <v>0</v>
      </c>
      <c r="H413" s="15"/>
      <c r="I413" s="119"/>
      <c r="J413" s="119"/>
      <c r="K413" s="119"/>
      <c r="L413" s="4"/>
      <c r="M413" s="4"/>
      <c r="N413" s="4"/>
      <c r="O413" s="4"/>
      <c r="P413" s="4"/>
      <c r="Q413" s="4"/>
      <c r="R413" s="4"/>
      <c r="S413" s="4"/>
      <c r="T413" s="4"/>
      <c r="U413" s="4"/>
      <c r="V413" s="4"/>
      <c r="W413" s="4"/>
      <c r="X413" s="4"/>
      <c r="Y413" s="4"/>
      <c r="Z413" s="4"/>
      <c r="AA413" s="4"/>
      <c r="AB413" s="4"/>
      <c r="AC413" s="103"/>
      <c r="AD413" s="4"/>
      <c r="AE413" s="4"/>
    </row>
    <row r="414">
      <c r="A414" s="97">
        <v>43739.0</v>
      </c>
      <c r="B414" s="116" t="s">
        <v>16</v>
      </c>
      <c r="C414" s="117" t="s">
        <v>671</v>
      </c>
      <c r="D414" s="64" t="s">
        <v>219</v>
      </c>
      <c r="E414" s="64" t="s">
        <v>198</v>
      </c>
      <c r="F414" s="64">
        <v>0.0</v>
      </c>
      <c r="G414" s="64" t="b">
        <v>0</v>
      </c>
      <c r="H414" s="15"/>
      <c r="I414" s="119"/>
      <c r="J414" s="119"/>
      <c r="K414" s="64" t="s">
        <v>678</v>
      </c>
      <c r="L414" s="4"/>
      <c r="M414" s="4"/>
      <c r="N414" s="4"/>
      <c r="O414" s="4"/>
      <c r="P414" s="4"/>
      <c r="Q414" s="4"/>
      <c r="R414" s="4"/>
      <c r="S414" s="4"/>
      <c r="T414" s="4"/>
      <c r="U414" s="4"/>
      <c r="V414" s="4"/>
      <c r="W414" s="4"/>
      <c r="X414" s="4"/>
      <c r="Y414" s="4"/>
      <c r="Z414" s="4"/>
      <c r="AA414" s="4"/>
      <c r="AB414" s="4"/>
      <c r="AC414" s="103"/>
      <c r="AD414" s="4"/>
      <c r="AE414" s="4"/>
    </row>
    <row r="415">
      <c r="A415" s="97">
        <v>43739.0</v>
      </c>
      <c r="B415" s="116" t="s">
        <v>26</v>
      </c>
      <c r="C415" s="117">
        <v>150.0</v>
      </c>
      <c r="D415" s="78" t="s">
        <v>14</v>
      </c>
      <c r="E415" s="79" t="s">
        <v>15</v>
      </c>
      <c r="F415" s="64">
        <v>1.0</v>
      </c>
      <c r="G415" s="64" t="b">
        <v>0</v>
      </c>
      <c r="H415" s="15"/>
      <c r="I415" s="119"/>
      <c r="J415" s="119"/>
      <c r="K415" s="119"/>
      <c r="L415" s="4"/>
      <c r="M415" s="4"/>
      <c r="N415" s="4"/>
      <c r="O415" s="4"/>
      <c r="P415" s="4"/>
      <c r="Q415" s="4"/>
      <c r="R415" s="4"/>
      <c r="S415" s="4"/>
      <c r="T415" s="4"/>
      <c r="U415" s="4"/>
      <c r="V415" s="4"/>
      <c r="W415" s="4"/>
      <c r="X415" s="4"/>
      <c r="Y415" s="4"/>
      <c r="Z415" s="4"/>
      <c r="AA415" s="4"/>
      <c r="AB415" s="4"/>
      <c r="AC415" s="17">
        <v>1.0</v>
      </c>
      <c r="AD415" s="4">
        <f t="shared" ref="AD415:AD430" si="38">MONTH(A415)</f>
        <v>10</v>
      </c>
      <c r="AE415" s="4">
        <f t="shared" ref="AE415:AE430" si="39">YEAR(A415)</f>
        <v>2019</v>
      </c>
    </row>
    <row r="416">
      <c r="A416" s="97">
        <v>43740.0</v>
      </c>
      <c r="B416" s="116" t="s">
        <v>26</v>
      </c>
      <c r="C416" s="117">
        <v>130.0</v>
      </c>
      <c r="D416" s="78" t="s">
        <v>79</v>
      </c>
      <c r="E416" s="79" t="s">
        <v>102</v>
      </c>
      <c r="F416" s="64">
        <v>1.0</v>
      </c>
      <c r="G416" s="64" t="b">
        <v>0</v>
      </c>
      <c r="H416" s="15"/>
      <c r="I416" s="119"/>
      <c r="J416" s="119"/>
      <c r="K416" s="119"/>
      <c r="L416" s="4"/>
      <c r="M416" s="4"/>
      <c r="N416" s="4"/>
      <c r="O416" s="4"/>
      <c r="P416" s="4"/>
      <c r="Q416" s="4"/>
      <c r="R416" s="4"/>
      <c r="S416" s="4"/>
      <c r="T416" s="4"/>
      <c r="U416" s="4"/>
      <c r="V416" s="4"/>
      <c r="W416" s="4"/>
      <c r="X416" s="4"/>
      <c r="Y416" s="4"/>
      <c r="Z416" s="4"/>
      <c r="AA416" s="4"/>
      <c r="AB416" s="4"/>
      <c r="AC416" s="17">
        <v>1.0</v>
      </c>
      <c r="AD416" s="4">
        <f t="shared" si="38"/>
        <v>10</v>
      </c>
      <c r="AE416" s="4">
        <f t="shared" si="39"/>
        <v>2019</v>
      </c>
    </row>
    <row r="417">
      <c r="A417" s="97">
        <v>43740.0</v>
      </c>
      <c r="B417" s="116" t="s">
        <v>16</v>
      </c>
      <c r="C417" s="117">
        <v>150.0</v>
      </c>
      <c r="D417" s="64" t="s">
        <v>339</v>
      </c>
      <c r="E417" s="79" t="s">
        <v>345</v>
      </c>
      <c r="F417" s="64">
        <v>1.0</v>
      </c>
      <c r="G417" s="64" t="b">
        <v>0</v>
      </c>
      <c r="H417" s="15"/>
      <c r="I417" s="119"/>
      <c r="J417" s="122"/>
      <c r="K417" s="122"/>
      <c r="L417" s="4"/>
      <c r="M417" s="4"/>
      <c r="N417" s="4"/>
      <c r="O417" s="4"/>
      <c r="P417" s="4"/>
      <c r="Q417" s="4"/>
      <c r="R417" s="4"/>
      <c r="S417" s="4"/>
      <c r="T417" s="4"/>
      <c r="U417" s="4"/>
      <c r="V417" s="4"/>
      <c r="W417" s="4"/>
      <c r="X417" s="4"/>
      <c r="Y417" s="4"/>
      <c r="Z417" s="4"/>
      <c r="AA417" s="4"/>
      <c r="AB417" s="4"/>
      <c r="AC417" s="17">
        <v>1.0</v>
      </c>
      <c r="AD417" s="4">
        <f t="shared" si="38"/>
        <v>10</v>
      </c>
      <c r="AE417" s="4">
        <f t="shared" si="39"/>
        <v>2019</v>
      </c>
    </row>
    <row r="418">
      <c r="A418" s="97">
        <v>43740.0</v>
      </c>
      <c r="B418" s="116" t="s">
        <v>13</v>
      </c>
      <c r="C418" s="117">
        <v>170.0</v>
      </c>
      <c r="D418" s="64" t="s">
        <v>228</v>
      </c>
      <c r="E418" s="79" t="s">
        <v>314</v>
      </c>
      <c r="F418" s="64">
        <v>1.0</v>
      </c>
      <c r="G418" s="64" t="b">
        <v>0</v>
      </c>
      <c r="H418" s="15"/>
      <c r="I418" s="119"/>
      <c r="J418" s="122"/>
      <c r="K418" s="123" t="s">
        <v>679</v>
      </c>
      <c r="L418" s="4"/>
      <c r="M418" s="4"/>
      <c r="N418" s="4"/>
      <c r="O418" s="4"/>
      <c r="P418" s="4"/>
      <c r="Q418" s="4"/>
      <c r="R418" s="4"/>
      <c r="S418" s="4"/>
      <c r="T418" s="4"/>
      <c r="U418" s="4"/>
      <c r="V418" s="4"/>
      <c r="W418" s="4"/>
      <c r="X418" s="4"/>
      <c r="Y418" s="4"/>
      <c r="Z418" s="4"/>
      <c r="AA418" s="4"/>
      <c r="AB418" s="4"/>
      <c r="AC418" s="17">
        <v>1.0</v>
      </c>
      <c r="AD418" s="4">
        <f t="shared" si="38"/>
        <v>10</v>
      </c>
      <c r="AE418" s="4">
        <f t="shared" si="39"/>
        <v>2019</v>
      </c>
    </row>
    <row r="419">
      <c r="A419" s="97">
        <v>43741.0</v>
      </c>
      <c r="B419" s="116" t="s">
        <v>16</v>
      </c>
      <c r="C419" s="117" t="s">
        <v>671</v>
      </c>
      <c r="D419" s="64" t="s">
        <v>219</v>
      </c>
      <c r="E419" s="64" t="s">
        <v>198</v>
      </c>
      <c r="F419" s="64">
        <v>1.0</v>
      </c>
      <c r="G419" s="64" t="b">
        <v>0</v>
      </c>
      <c r="H419" s="15"/>
      <c r="I419" s="119"/>
      <c r="J419" s="122"/>
      <c r="K419" s="122"/>
      <c r="L419" s="4"/>
      <c r="M419" s="4"/>
      <c r="N419" s="4"/>
      <c r="O419" s="4"/>
      <c r="P419" s="4"/>
      <c r="Q419" s="4"/>
      <c r="R419" s="4"/>
      <c r="S419" s="4"/>
      <c r="T419" s="4"/>
      <c r="U419" s="4"/>
      <c r="V419" s="4"/>
      <c r="W419" s="4"/>
      <c r="X419" s="4"/>
      <c r="Y419" s="4"/>
      <c r="Z419" s="4"/>
      <c r="AA419" s="4"/>
      <c r="AB419" s="4"/>
      <c r="AC419" s="17">
        <v>1.0</v>
      </c>
      <c r="AD419" s="4">
        <f t="shared" si="38"/>
        <v>10</v>
      </c>
      <c r="AE419" s="4">
        <f t="shared" si="39"/>
        <v>2019</v>
      </c>
    </row>
    <row r="420">
      <c r="A420" s="97">
        <v>43741.0</v>
      </c>
      <c r="B420" s="116" t="s">
        <v>13</v>
      </c>
      <c r="C420" s="117" t="s">
        <v>675</v>
      </c>
      <c r="D420" s="123" t="s">
        <v>256</v>
      </c>
      <c r="E420" s="10" t="s">
        <v>257</v>
      </c>
      <c r="F420" s="64">
        <v>0.0</v>
      </c>
      <c r="G420" s="64" t="b">
        <v>0</v>
      </c>
      <c r="H420" s="15"/>
      <c r="I420" s="119"/>
      <c r="J420" s="122"/>
      <c r="K420" s="123" t="s">
        <v>680</v>
      </c>
      <c r="L420" s="4"/>
      <c r="M420" s="4"/>
      <c r="N420" s="4"/>
      <c r="O420" s="4"/>
      <c r="P420" s="4"/>
      <c r="Q420" s="4"/>
      <c r="R420" s="4"/>
      <c r="S420" s="4"/>
      <c r="T420" s="4"/>
      <c r="U420" s="4"/>
      <c r="V420" s="4"/>
      <c r="W420" s="4"/>
      <c r="X420" s="4"/>
      <c r="Y420" s="4"/>
      <c r="Z420" s="4"/>
      <c r="AA420" s="4"/>
      <c r="AB420" s="4"/>
      <c r="AC420" s="17">
        <v>1.0</v>
      </c>
      <c r="AD420" s="4">
        <f t="shared" si="38"/>
        <v>10</v>
      </c>
      <c r="AE420" s="4">
        <f t="shared" si="39"/>
        <v>2019</v>
      </c>
    </row>
    <row r="421">
      <c r="A421" s="97">
        <v>43742.0</v>
      </c>
      <c r="B421" s="116" t="s">
        <v>13</v>
      </c>
      <c r="C421" s="117" t="s">
        <v>672</v>
      </c>
      <c r="D421" s="123" t="s">
        <v>681</v>
      </c>
      <c r="E421" s="123" t="s">
        <v>682</v>
      </c>
      <c r="F421" s="64">
        <v>1.0</v>
      </c>
      <c r="G421" s="64" t="b">
        <v>0</v>
      </c>
      <c r="H421" s="15"/>
      <c r="I421" s="119"/>
      <c r="J421" s="122"/>
      <c r="K421" s="122"/>
      <c r="L421" s="4"/>
      <c r="M421" s="4"/>
      <c r="N421" s="4"/>
      <c r="O421" s="4"/>
      <c r="P421" s="4"/>
      <c r="Q421" s="4"/>
      <c r="R421" s="4"/>
      <c r="S421" s="4"/>
      <c r="T421" s="4"/>
      <c r="U421" s="4"/>
      <c r="V421" s="4"/>
      <c r="W421" s="4"/>
      <c r="X421" s="4"/>
      <c r="Y421" s="4"/>
      <c r="Z421" s="4"/>
      <c r="AA421" s="4"/>
      <c r="AB421" s="4"/>
      <c r="AC421" s="17">
        <v>1.0</v>
      </c>
      <c r="AD421" s="4">
        <f t="shared" si="38"/>
        <v>10</v>
      </c>
      <c r="AE421" s="4">
        <f t="shared" si="39"/>
        <v>2019</v>
      </c>
    </row>
    <row r="422">
      <c r="A422" s="97">
        <v>43745.0</v>
      </c>
      <c r="B422" s="116" t="s">
        <v>16</v>
      </c>
      <c r="C422" s="117" t="s">
        <v>683</v>
      </c>
      <c r="D422" s="123" t="s">
        <v>334</v>
      </c>
      <c r="E422" s="79" t="s">
        <v>684</v>
      </c>
      <c r="F422" s="64">
        <v>1.0</v>
      </c>
      <c r="G422" s="64" t="b">
        <v>0</v>
      </c>
      <c r="H422" s="15"/>
      <c r="I422" s="119"/>
      <c r="J422" s="122"/>
      <c r="K422" s="123"/>
      <c r="L422" s="4"/>
      <c r="M422" s="4"/>
      <c r="N422" s="4"/>
      <c r="O422" s="4"/>
      <c r="P422" s="4"/>
      <c r="Q422" s="4"/>
      <c r="R422" s="4"/>
      <c r="S422" s="4"/>
      <c r="T422" s="4"/>
      <c r="U422" s="4"/>
      <c r="V422" s="4"/>
      <c r="W422" s="4"/>
      <c r="X422" s="4"/>
      <c r="Y422" s="4"/>
      <c r="Z422" s="4"/>
      <c r="AA422" s="4"/>
      <c r="AB422" s="4"/>
      <c r="AC422" s="17">
        <v>1.0</v>
      </c>
      <c r="AD422" s="4">
        <f t="shared" si="38"/>
        <v>10</v>
      </c>
      <c r="AE422" s="4">
        <f t="shared" si="39"/>
        <v>2019</v>
      </c>
    </row>
    <row r="423">
      <c r="A423" s="97">
        <v>43746.0</v>
      </c>
      <c r="B423" s="10" t="s">
        <v>16</v>
      </c>
      <c r="C423" s="12">
        <v>150.0</v>
      </c>
      <c r="D423" s="12" t="s">
        <v>256</v>
      </c>
      <c r="E423" s="10" t="s">
        <v>257</v>
      </c>
      <c r="F423" s="13">
        <v>1.0</v>
      </c>
      <c r="G423" s="13" t="b">
        <v>0</v>
      </c>
      <c r="H423" s="15"/>
      <c r="I423" s="119"/>
      <c r="J423" s="122"/>
      <c r="K423" s="123"/>
      <c r="L423" s="4"/>
      <c r="M423" s="4"/>
      <c r="N423" s="4"/>
      <c r="O423" s="4"/>
      <c r="P423" s="4"/>
      <c r="Q423" s="4"/>
      <c r="R423" s="4"/>
      <c r="S423" s="4"/>
      <c r="T423" s="4"/>
      <c r="U423" s="4"/>
      <c r="V423" s="4"/>
      <c r="W423" s="4"/>
      <c r="X423" s="4"/>
      <c r="Y423" s="4"/>
      <c r="Z423" s="4"/>
      <c r="AA423" s="4"/>
      <c r="AB423" s="4"/>
      <c r="AC423" s="17">
        <v>1.0</v>
      </c>
      <c r="AD423" s="4">
        <f t="shared" si="38"/>
        <v>10</v>
      </c>
      <c r="AE423" s="4">
        <f t="shared" si="39"/>
        <v>2019</v>
      </c>
    </row>
    <row r="424">
      <c r="A424" s="97">
        <v>43746.0</v>
      </c>
      <c r="B424" s="116" t="s">
        <v>13</v>
      </c>
      <c r="C424" s="124" t="s">
        <v>685</v>
      </c>
      <c r="D424" s="123" t="s">
        <v>67</v>
      </c>
      <c r="E424" s="125" t="s">
        <v>68</v>
      </c>
      <c r="F424" s="64">
        <v>1.0</v>
      </c>
      <c r="G424" s="64" t="b">
        <v>0</v>
      </c>
      <c r="H424" s="15"/>
      <c r="I424" s="119"/>
      <c r="J424" s="122"/>
      <c r="K424" s="123"/>
      <c r="L424" s="4"/>
      <c r="M424" s="4"/>
      <c r="N424" s="4"/>
      <c r="O424" s="4"/>
      <c r="P424" s="4"/>
      <c r="Q424" s="4"/>
      <c r="R424" s="4"/>
      <c r="S424" s="4"/>
      <c r="T424" s="4"/>
      <c r="U424" s="4"/>
      <c r="V424" s="4"/>
      <c r="W424" s="4"/>
      <c r="X424" s="4"/>
      <c r="Y424" s="4"/>
      <c r="Z424" s="4"/>
      <c r="AA424" s="4"/>
      <c r="AB424" s="4"/>
      <c r="AC424" s="17">
        <v>1.0</v>
      </c>
      <c r="AD424" s="4">
        <f t="shared" si="38"/>
        <v>10</v>
      </c>
      <c r="AE424" s="4">
        <f t="shared" si="39"/>
        <v>2019</v>
      </c>
    </row>
    <row r="425">
      <c r="A425" s="97">
        <v>43746.0</v>
      </c>
      <c r="B425" s="116" t="s">
        <v>26</v>
      </c>
      <c r="C425" s="124" t="s">
        <v>686</v>
      </c>
      <c r="D425" s="123" t="s">
        <v>14</v>
      </c>
      <c r="E425" s="125" t="s">
        <v>687</v>
      </c>
      <c r="F425" s="64">
        <v>1.0</v>
      </c>
      <c r="G425" s="64" t="b">
        <v>0</v>
      </c>
      <c r="H425" s="15"/>
      <c r="I425" s="119"/>
      <c r="J425" s="122"/>
      <c r="K425" s="123" t="s">
        <v>688</v>
      </c>
      <c r="L425" s="4"/>
      <c r="M425" s="4"/>
      <c r="N425" s="4"/>
      <c r="O425" s="4"/>
      <c r="P425" s="4"/>
      <c r="Q425" s="4"/>
      <c r="R425" s="4"/>
      <c r="S425" s="4"/>
      <c r="T425" s="4"/>
      <c r="U425" s="4"/>
      <c r="V425" s="4"/>
      <c r="W425" s="4"/>
      <c r="X425" s="4"/>
      <c r="Y425" s="4"/>
      <c r="Z425" s="4"/>
      <c r="AA425" s="4"/>
      <c r="AB425" s="4"/>
      <c r="AC425" s="17">
        <v>1.0</v>
      </c>
      <c r="AD425" s="4">
        <f t="shared" si="38"/>
        <v>10</v>
      </c>
      <c r="AE425" s="4">
        <f t="shared" si="39"/>
        <v>2019</v>
      </c>
    </row>
    <row r="426">
      <c r="A426" s="97">
        <v>43747.0</v>
      </c>
      <c r="B426" s="116" t="s">
        <v>26</v>
      </c>
      <c r="C426" s="124" t="s">
        <v>689</v>
      </c>
      <c r="D426" s="123" t="s">
        <v>79</v>
      </c>
      <c r="E426" s="125" t="s">
        <v>102</v>
      </c>
      <c r="F426" s="64">
        <v>1.0</v>
      </c>
      <c r="G426" s="64" t="b">
        <v>0</v>
      </c>
      <c r="H426" s="15"/>
      <c r="I426" s="119"/>
      <c r="J426" s="122"/>
      <c r="K426" s="123" t="s">
        <v>688</v>
      </c>
      <c r="L426" s="4"/>
      <c r="M426" s="4"/>
      <c r="N426" s="4"/>
      <c r="O426" s="4"/>
      <c r="P426" s="4"/>
      <c r="Q426" s="4"/>
      <c r="R426" s="4"/>
      <c r="S426" s="4"/>
      <c r="T426" s="4"/>
      <c r="U426" s="4"/>
      <c r="V426" s="4"/>
      <c r="W426" s="4"/>
      <c r="X426" s="4"/>
      <c r="Y426" s="4"/>
      <c r="Z426" s="4"/>
      <c r="AA426" s="4"/>
      <c r="AB426" s="4"/>
      <c r="AC426" s="17">
        <v>1.0</v>
      </c>
      <c r="AD426" s="4">
        <f t="shared" si="38"/>
        <v>10</v>
      </c>
      <c r="AE426" s="4">
        <f t="shared" si="39"/>
        <v>2019</v>
      </c>
    </row>
    <row r="427">
      <c r="A427" s="97">
        <v>43747.0</v>
      </c>
      <c r="B427" s="116" t="s">
        <v>13</v>
      </c>
      <c r="C427" s="124" t="s">
        <v>690</v>
      </c>
      <c r="D427" s="123" t="s">
        <v>691</v>
      </c>
      <c r="E427" s="125" t="s">
        <v>692</v>
      </c>
      <c r="F427" s="64">
        <v>1.0</v>
      </c>
      <c r="G427" s="64" t="b">
        <v>0</v>
      </c>
      <c r="H427" s="15"/>
      <c r="I427" s="119"/>
      <c r="J427" s="122"/>
      <c r="K427" s="122"/>
      <c r="L427" s="4"/>
      <c r="M427" s="4"/>
      <c r="N427" s="4"/>
      <c r="O427" s="4"/>
      <c r="P427" s="4"/>
      <c r="Q427" s="4"/>
      <c r="R427" s="4"/>
      <c r="S427" s="4"/>
      <c r="T427" s="4"/>
      <c r="U427" s="4"/>
      <c r="V427" s="4"/>
      <c r="W427" s="4"/>
      <c r="X427" s="4"/>
      <c r="Y427" s="4"/>
      <c r="Z427" s="4"/>
      <c r="AA427" s="4"/>
      <c r="AB427" s="4"/>
      <c r="AC427" s="17">
        <v>1.0</v>
      </c>
      <c r="AD427" s="4">
        <f t="shared" si="38"/>
        <v>10</v>
      </c>
      <c r="AE427" s="4">
        <f t="shared" si="39"/>
        <v>2019</v>
      </c>
    </row>
    <row r="428">
      <c r="A428" s="97">
        <v>43748.0</v>
      </c>
      <c r="B428" s="116" t="s">
        <v>13</v>
      </c>
      <c r="C428" s="124" t="s">
        <v>686</v>
      </c>
      <c r="D428" s="123" t="s">
        <v>219</v>
      </c>
      <c r="E428" s="125" t="s">
        <v>198</v>
      </c>
      <c r="F428" s="64">
        <v>1.0</v>
      </c>
      <c r="G428" s="64" t="b">
        <v>0</v>
      </c>
      <c r="H428" s="15"/>
      <c r="I428" s="119"/>
      <c r="J428" s="122"/>
      <c r="K428" s="122"/>
      <c r="L428" s="4"/>
      <c r="M428" s="4"/>
      <c r="N428" s="4"/>
      <c r="O428" s="4"/>
      <c r="P428" s="4"/>
      <c r="Q428" s="4"/>
      <c r="R428" s="4"/>
      <c r="S428" s="4"/>
      <c r="T428" s="4"/>
      <c r="U428" s="4"/>
      <c r="V428" s="4"/>
      <c r="W428" s="4"/>
      <c r="X428" s="4"/>
      <c r="Y428" s="4"/>
      <c r="Z428" s="4"/>
      <c r="AA428" s="4"/>
      <c r="AB428" s="4"/>
      <c r="AC428" s="17">
        <v>1.0</v>
      </c>
      <c r="AD428" s="4">
        <f t="shared" si="38"/>
        <v>10</v>
      </c>
      <c r="AE428" s="4">
        <f t="shared" si="39"/>
        <v>2019</v>
      </c>
    </row>
    <row r="429">
      <c r="A429" s="97">
        <v>43748.0</v>
      </c>
      <c r="B429" s="116" t="s">
        <v>16</v>
      </c>
      <c r="C429" s="124" t="s">
        <v>689</v>
      </c>
      <c r="D429" s="123" t="s">
        <v>693</v>
      </c>
      <c r="E429" s="125" t="s">
        <v>694</v>
      </c>
      <c r="F429" s="64">
        <v>1.0</v>
      </c>
      <c r="G429" s="64" t="b">
        <v>0</v>
      </c>
      <c r="H429" s="15"/>
      <c r="I429" s="119"/>
      <c r="J429" s="122"/>
      <c r="K429" s="122"/>
      <c r="L429" s="4"/>
      <c r="M429" s="4"/>
      <c r="N429" s="4"/>
      <c r="O429" s="4"/>
      <c r="P429" s="4"/>
      <c r="Q429" s="4"/>
      <c r="R429" s="4"/>
      <c r="S429" s="4"/>
      <c r="T429" s="4"/>
      <c r="U429" s="4"/>
      <c r="V429" s="4"/>
      <c r="W429" s="4"/>
      <c r="X429" s="4"/>
      <c r="Y429" s="4"/>
      <c r="Z429" s="4"/>
      <c r="AA429" s="4"/>
      <c r="AB429" s="4"/>
      <c r="AC429" s="17">
        <v>1.0</v>
      </c>
      <c r="AD429" s="4">
        <f t="shared" si="38"/>
        <v>10</v>
      </c>
      <c r="AE429" s="4">
        <f t="shared" si="39"/>
        <v>2019</v>
      </c>
    </row>
    <row r="430">
      <c r="A430" s="97">
        <v>43749.0</v>
      </c>
      <c r="B430" s="116" t="s">
        <v>13</v>
      </c>
      <c r="C430" s="124" t="s">
        <v>689</v>
      </c>
      <c r="D430" s="123" t="s">
        <v>695</v>
      </c>
      <c r="E430" s="125" t="s">
        <v>696</v>
      </c>
      <c r="F430" s="64" t="b">
        <v>0</v>
      </c>
      <c r="G430" s="64" t="b">
        <v>0</v>
      </c>
      <c r="H430" s="15"/>
      <c r="I430" s="119"/>
      <c r="J430" s="122"/>
      <c r="K430" s="122"/>
      <c r="L430" s="4"/>
      <c r="M430" s="4"/>
      <c r="N430" s="4"/>
      <c r="O430" s="4"/>
      <c r="P430" s="4"/>
      <c r="Q430" s="4"/>
      <c r="R430" s="4"/>
      <c r="S430" s="4"/>
      <c r="T430" s="4"/>
      <c r="U430" s="4"/>
      <c r="V430" s="4"/>
      <c r="W430" s="4"/>
      <c r="X430" s="4"/>
      <c r="Y430" s="4"/>
      <c r="Z430" s="4"/>
      <c r="AA430" s="4"/>
      <c r="AB430" s="4"/>
      <c r="AC430" s="17">
        <v>1.0</v>
      </c>
      <c r="AD430" s="4">
        <f t="shared" si="38"/>
        <v>10</v>
      </c>
      <c r="AE430" s="4">
        <f t="shared" si="39"/>
        <v>2019</v>
      </c>
    </row>
    <row r="431">
      <c r="A431" s="126">
        <v>43759.0</v>
      </c>
      <c r="B431" s="127"/>
      <c r="C431" s="128" t="s">
        <v>685</v>
      </c>
      <c r="D431" s="129" t="s">
        <v>67</v>
      </c>
      <c r="E431" s="129" t="s">
        <v>68</v>
      </c>
      <c r="F431" s="64" t="b">
        <v>0</v>
      </c>
      <c r="G431" s="64" t="b">
        <v>0</v>
      </c>
      <c r="H431" s="15"/>
      <c r="I431" s="119"/>
      <c r="J431" s="122"/>
      <c r="K431" s="122"/>
      <c r="L431" s="4"/>
      <c r="M431" s="4"/>
      <c r="N431" s="4"/>
      <c r="O431" s="4"/>
      <c r="P431" s="4"/>
      <c r="Q431" s="4"/>
      <c r="R431" s="4"/>
      <c r="S431" s="4"/>
      <c r="T431" s="4"/>
      <c r="U431" s="4"/>
      <c r="V431" s="4"/>
      <c r="W431" s="4"/>
      <c r="X431" s="4"/>
      <c r="Y431" s="4"/>
      <c r="Z431" s="4"/>
      <c r="AA431" s="4"/>
      <c r="AB431" s="4"/>
      <c r="AC431" s="17">
        <f>SUM(F300:F308,F130:F298)</f>
        <v>176</v>
      </c>
      <c r="AD431" s="4"/>
      <c r="AE431" s="4"/>
    </row>
    <row r="432">
      <c r="A432" s="130"/>
      <c r="B432" s="131"/>
      <c r="C432" s="132"/>
      <c r="D432" s="122"/>
      <c r="E432" s="122"/>
      <c r="F432" s="64" t="b">
        <v>0</v>
      </c>
      <c r="G432" s="64" t="b">
        <v>0</v>
      </c>
      <c r="H432" s="15"/>
      <c r="I432" s="119"/>
      <c r="J432" s="122"/>
      <c r="K432" s="122"/>
      <c r="L432" s="4"/>
      <c r="M432" s="4"/>
      <c r="N432" s="4"/>
      <c r="O432" s="4"/>
      <c r="P432" s="4"/>
      <c r="Q432" s="4"/>
      <c r="R432" s="4"/>
      <c r="S432" s="4"/>
      <c r="T432" s="4"/>
      <c r="U432" s="4"/>
      <c r="V432" s="4"/>
      <c r="W432" s="4"/>
      <c r="X432" s="4"/>
      <c r="Y432" s="4"/>
      <c r="Z432" s="4"/>
      <c r="AA432" s="4"/>
      <c r="AB432" s="4"/>
      <c r="AC432" s="17">
        <f>SUM(AC308)</f>
        <v>1</v>
      </c>
      <c r="AD432" s="4"/>
      <c r="AE432" s="17"/>
    </row>
    <row r="433">
      <c r="A433" s="130"/>
      <c r="B433" s="131"/>
      <c r="C433" s="132"/>
      <c r="D433" s="122"/>
      <c r="E433" s="122"/>
      <c r="F433" s="122"/>
      <c r="G433" s="122"/>
      <c r="H433" s="122"/>
      <c r="I433" s="119"/>
      <c r="J433" s="122"/>
      <c r="K433" s="122"/>
      <c r="L433" s="4"/>
      <c r="M433" s="4"/>
      <c r="N433" s="4"/>
      <c r="O433" s="4"/>
      <c r="P433" s="4"/>
      <c r="Q433" s="4"/>
      <c r="R433" s="4"/>
      <c r="S433" s="4"/>
      <c r="T433" s="4"/>
      <c r="U433" s="4"/>
      <c r="V433" s="4"/>
      <c r="W433" s="4"/>
      <c r="X433" s="4"/>
      <c r="Y433" s="4"/>
      <c r="Z433" s="4"/>
      <c r="AA433" s="4"/>
      <c r="AB433" s="4"/>
      <c r="AC433" s="17"/>
      <c r="AD433" s="4"/>
      <c r="AE433" s="17"/>
    </row>
    <row r="434">
      <c r="A434" s="130"/>
      <c r="B434" s="131"/>
      <c r="C434" s="132"/>
      <c r="D434" s="122"/>
      <c r="E434" s="122"/>
      <c r="F434" s="122"/>
      <c r="G434" s="122"/>
      <c r="H434" s="122"/>
      <c r="I434" s="119"/>
      <c r="J434" s="122"/>
      <c r="K434" s="122"/>
      <c r="L434" s="4"/>
      <c r="M434" s="4"/>
      <c r="N434" s="4"/>
      <c r="O434" s="4"/>
      <c r="P434" s="4"/>
      <c r="Q434" s="4"/>
      <c r="R434" s="4"/>
      <c r="S434" s="4"/>
      <c r="T434" s="4"/>
      <c r="U434" s="4"/>
      <c r="V434" s="4"/>
      <c r="W434" s="4"/>
      <c r="X434" s="4"/>
      <c r="Y434" s="4"/>
      <c r="Z434" s="4"/>
      <c r="AA434" s="4"/>
      <c r="AB434" s="4"/>
      <c r="AC434" s="17"/>
      <c r="AD434" s="4"/>
      <c r="AE434" s="17"/>
    </row>
    <row r="435">
      <c r="A435" s="130"/>
      <c r="B435" s="131"/>
      <c r="C435" s="132"/>
      <c r="D435" s="122"/>
      <c r="E435" s="122"/>
      <c r="F435" s="122"/>
      <c r="G435" s="122"/>
      <c r="H435" s="122"/>
      <c r="I435" s="119"/>
      <c r="J435" s="122"/>
      <c r="K435" s="122"/>
      <c r="L435" s="4"/>
      <c r="M435" s="4"/>
      <c r="N435" s="4"/>
      <c r="O435" s="4"/>
      <c r="P435" s="4"/>
      <c r="Q435" s="4"/>
      <c r="R435" s="4"/>
      <c r="S435" s="4"/>
      <c r="T435" s="4"/>
      <c r="U435" s="4"/>
      <c r="V435" s="4"/>
      <c r="W435" s="4"/>
      <c r="X435" s="4"/>
      <c r="Y435" s="4"/>
      <c r="Z435" s="4"/>
      <c r="AA435" s="4"/>
      <c r="AB435" s="4"/>
      <c r="AC435" s="17"/>
      <c r="AD435" s="4"/>
      <c r="AE435" s="17"/>
    </row>
    <row r="436">
      <c r="A436" s="130"/>
      <c r="B436" s="131"/>
      <c r="C436" s="132"/>
      <c r="D436" s="122"/>
      <c r="E436" s="122"/>
      <c r="F436" s="122"/>
      <c r="G436" s="122"/>
      <c r="H436" s="122"/>
      <c r="I436" s="119"/>
      <c r="J436" s="122"/>
      <c r="K436" s="122"/>
      <c r="L436" s="4"/>
      <c r="M436" s="4"/>
      <c r="N436" s="4"/>
      <c r="O436" s="4"/>
      <c r="P436" s="4"/>
      <c r="Q436" s="4"/>
      <c r="R436" s="4"/>
      <c r="S436" s="4"/>
      <c r="T436" s="4"/>
      <c r="U436" s="4"/>
      <c r="V436" s="4"/>
      <c r="W436" s="4"/>
      <c r="X436" s="4"/>
      <c r="Y436" s="4"/>
      <c r="Z436" s="4"/>
      <c r="AA436" s="4"/>
      <c r="AB436" s="4"/>
      <c r="AC436" s="17"/>
      <c r="AD436" s="4"/>
      <c r="AE436" s="17"/>
    </row>
    <row r="437">
      <c r="A437" s="130"/>
      <c r="B437" s="131"/>
      <c r="C437" s="132"/>
      <c r="D437" s="122"/>
      <c r="E437" s="122"/>
      <c r="F437" s="122"/>
      <c r="G437" s="122"/>
      <c r="H437" s="122"/>
      <c r="I437" s="119"/>
      <c r="J437" s="122"/>
      <c r="K437" s="122"/>
      <c r="L437" s="4"/>
      <c r="M437" s="4"/>
      <c r="N437" s="4"/>
      <c r="O437" s="4"/>
      <c r="P437" s="4"/>
      <c r="Q437" s="4"/>
      <c r="R437" s="4"/>
      <c r="S437" s="4"/>
      <c r="T437" s="4"/>
      <c r="U437" s="4"/>
      <c r="V437" s="4"/>
      <c r="W437" s="4"/>
      <c r="X437" s="4"/>
      <c r="Y437" s="4"/>
      <c r="Z437" s="4"/>
      <c r="AA437" s="4"/>
      <c r="AB437" s="4"/>
      <c r="AC437" s="17"/>
      <c r="AD437" s="4"/>
      <c r="AE437" s="17"/>
    </row>
    <row r="438">
      <c r="A438" s="130"/>
      <c r="B438" s="131"/>
      <c r="C438" s="132"/>
      <c r="D438" s="122"/>
      <c r="E438" s="122"/>
      <c r="F438" s="122"/>
      <c r="G438" s="122"/>
      <c r="H438" s="122"/>
      <c r="I438" s="122"/>
      <c r="J438" s="122"/>
      <c r="K438" s="122"/>
      <c r="L438" s="4"/>
      <c r="M438" s="4"/>
      <c r="N438" s="4"/>
      <c r="O438" s="4"/>
      <c r="P438" s="4"/>
      <c r="Q438" s="4"/>
      <c r="R438" s="4"/>
      <c r="S438" s="4"/>
      <c r="T438" s="4"/>
      <c r="U438" s="4"/>
      <c r="V438" s="4"/>
      <c r="W438" s="4"/>
      <c r="X438" s="4"/>
      <c r="Y438" s="4"/>
      <c r="Z438" s="4"/>
      <c r="AA438" s="4"/>
      <c r="AB438" s="4"/>
      <c r="AC438" s="17"/>
      <c r="AD438" s="4"/>
      <c r="AE438" s="17"/>
    </row>
    <row r="439">
      <c r="A439" s="130"/>
      <c r="B439" s="131"/>
      <c r="C439" s="132"/>
      <c r="D439" s="122"/>
      <c r="E439" s="122"/>
      <c r="F439" s="122"/>
      <c r="G439" s="122"/>
      <c r="H439" s="122"/>
      <c r="I439" s="122"/>
      <c r="J439" s="122"/>
      <c r="K439" s="122"/>
      <c r="L439" s="4"/>
      <c r="M439" s="4"/>
      <c r="N439" s="4"/>
      <c r="O439" s="4"/>
      <c r="P439" s="4"/>
      <c r="Q439" s="4"/>
      <c r="R439" s="4"/>
      <c r="S439" s="4"/>
      <c r="T439" s="4"/>
      <c r="U439" s="4"/>
      <c r="V439" s="4"/>
      <c r="W439" s="4"/>
      <c r="X439" s="4"/>
      <c r="Y439" s="4"/>
      <c r="Z439" s="4"/>
      <c r="AA439" s="4"/>
      <c r="AB439" s="4"/>
      <c r="AC439" s="17"/>
      <c r="AD439" s="4"/>
      <c r="AE439" s="17"/>
    </row>
    <row r="440">
      <c r="A440" s="133" t="s">
        <v>698</v>
      </c>
      <c r="B440" s="131"/>
      <c r="C440" s="132"/>
      <c r="D440" s="122"/>
      <c r="E440" s="122"/>
      <c r="F440" s="122"/>
      <c r="G440" s="122"/>
      <c r="H440" s="122"/>
      <c r="I440" s="122"/>
      <c r="J440" s="122"/>
      <c r="K440" s="122"/>
      <c r="L440" s="4"/>
      <c r="M440" s="4"/>
      <c r="N440" s="4"/>
      <c r="O440" s="4"/>
      <c r="P440" s="4"/>
      <c r="Q440" s="4"/>
      <c r="R440" s="4"/>
      <c r="S440" s="4"/>
      <c r="T440" s="4"/>
      <c r="U440" s="4"/>
      <c r="V440" s="4"/>
      <c r="W440" s="4"/>
      <c r="X440" s="4"/>
      <c r="Y440" s="4"/>
      <c r="Z440" s="4"/>
      <c r="AA440" s="4"/>
      <c r="AB440" s="4"/>
      <c r="AC440" s="17"/>
      <c r="AD440" s="4"/>
      <c r="AE440" s="17"/>
    </row>
    <row r="441">
      <c r="A441" s="130"/>
      <c r="B441" s="131"/>
      <c r="C441" s="132"/>
      <c r="D441" s="122"/>
      <c r="E441" s="122"/>
      <c r="F441" s="122"/>
      <c r="G441" s="122"/>
      <c r="H441" s="122"/>
      <c r="I441" s="122"/>
      <c r="J441" s="122"/>
      <c r="K441" s="122"/>
      <c r="L441" s="4"/>
      <c r="M441" s="4"/>
      <c r="N441" s="4"/>
      <c r="O441" s="4"/>
      <c r="P441" s="4"/>
      <c r="Q441" s="4"/>
      <c r="R441" s="4"/>
      <c r="S441" s="4"/>
      <c r="T441" s="4"/>
      <c r="U441" s="4"/>
      <c r="V441" s="4"/>
      <c r="W441" s="4"/>
      <c r="X441" s="4"/>
      <c r="Y441" s="4"/>
      <c r="Z441" s="4"/>
      <c r="AA441" s="4"/>
      <c r="AB441" s="4"/>
      <c r="AC441" s="17"/>
      <c r="AD441" s="4"/>
      <c r="AE441" s="17"/>
    </row>
    <row r="442">
      <c r="A442" s="130"/>
      <c r="B442" s="131"/>
      <c r="C442" s="132"/>
      <c r="D442" s="122"/>
      <c r="E442" s="122"/>
      <c r="F442" s="122"/>
      <c r="G442" s="122"/>
      <c r="H442" s="122"/>
      <c r="I442" s="122"/>
      <c r="J442" s="122"/>
      <c r="K442" s="122"/>
      <c r="L442" s="4"/>
      <c r="M442" s="4"/>
      <c r="N442" s="4"/>
      <c r="O442" s="4"/>
      <c r="P442" s="4"/>
      <c r="Q442" s="4"/>
      <c r="R442" s="4"/>
      <c r="S442" s="4"/>
      <c r="T442" s="4"/>
      <c r="U442" s="4"/>
      <c r="V442" s="4"/>
      <c r="W442" s="4"/>
      <c r="X442" s="4"/>
      <c r="Y442" s="4"/>
      <c r="Z442" s="4"/>
      <c r="AA442" s="4"/>
      <c r="AB442" s="4"/>
      <c r="AC442" s="17"/>
      <c r="AD442" s="4"/>
      <c r="AE442" s="17"/>
    </row>
    <row r="443">
      <c r="A443" s="130"/>
      <c r="B443" s="131"/>
      <c r="C443" s="132"/>
      <c r="D443" s="122"/>
      <c r="E443" s="122"/>
      <c r="F443" s="122"/>
      <c r="G443" s="122"/>
      <c r="H443" s="122"/>
      <c r="I443" s="122"/>
      <c r="J443" s="122"/>
      <c r="K443" s="122"/>
      <c r="L443" s="4"/>
      <c r="M443" s="4"/>
      <c r="N443" s="4"/>
      <c r="O443" s="4"/>
      <c r="P443" s="4"/>
      <c r="Q443" s="4"/>
      <c r="R443" s="4"/>
      <c r="S443" s="4"/>
      <c r="T443" s="4"/>
      <c r="U443" s="4"/>
      <c r="V443" s="4"/>
      <c r="W443" s="4"/>
      <c r="X443" s="4"/>
      <c r="Y443" s="4"/>
      <c r="Z443" s="4"/>
      <c r="AA443" s="4"/>
      <c r="AB443" s="4"/>
      <c r="AC443" s="17"/>
      <c r="AD443" s="4"/>
      <c r="AE443" s="17"/>
    </row>
    <row r="444">
      <c r="A444" s="130"/>
      <c r="B444" s="131"/>
      <c r="C444" s="132"/>
      <c r="D444" s="122"/>
      <c r="E444" s="122"/>
      <c r="F444" s="122"/>
      <c r="G444" s="122"/>
      <c r="H444" s="122"/>
      <c r="I444" s="122"/>
      <c r="J444" s="122"/>
      <c r="K444" s="122"/>
      <c r="L444" s="4"/>
      <c r="M444" s="4"/>
      <c r="N444" s="4"/>
      <c r="O444" s="4"/>
      <c r="P444" s="4"/>
      <c r="Q444" s="4"/>
      <c r="R444" s="4"/>
      <c r="S444" s="4"/>
      <c r="T444" s="4"/>
      <c r="U444" s="4"/>
      <c r="V444" s="4"/>
      <c r="W444" s="4"/>
      <c r="X444" s="4"/>
      <c r="Y444" s="4"/>
      <c r="Z444" s="4"/>
      <c r="AA444" s="4"/>
      <c r="AB444" s="4"/>
      <c r="AC444" s="17"/>
      <c r="AD444" s="4"/>
      <c r="AE444" s="17"/>
    </row>
    <row r="445">
      <c r="A445" s="130"/>
      <c r="B445" s="131"/>
      <c r="C445" s="132"/>
      <c r="D445" s="122"/>
      <c r="E445" s="122"/>
      <c r="F445" s="122"/>
      <c r="G445" s="122"/>
      <c r="H445" s="122"/>
      <c r="I445" s="122"/>
      <c r="J445" s="122"/>
      <c r="K445" s="122"/>
      <c r="L445" s="4"/>
      <c r="M445" s="4"/>
      <c r="N445" s="4"/>
      <c r="O445" s="4"/>
      <c r="P445" s="4"/>
      <c r="Q445" s="4"/>
      <c r="R445" s="4"/>
      <c r="S445" s="4"/>
      <c r="T445" s="4"/>
      <c r="U445" s="4"/>
      <c r="V445" s="4"/>
      <c r="W445" s="4"/>
      <c r="X445" s="4"/>
      <c r="Y445" s="4"/>
      <c r="Z445" s="4"/>
      <c r="AA445" s="4"/>
      <c r="AB445" s="4"/>
      <c r="AC445" s="17"/>
      <c r="AD445" s="4"/>
      <c r="AE445" s="17"/>
    </row>
    <row r="446">
      <c r="A446" s="130"/>
      <c r="B446" s="131"/>
      <c r="C446" s="132"/>
      <c r="D446" s="122"/>
      <c r="E446" s="122"/>
      <c r="F446" s="122"/>
      <c r="G446" s="122"/>
      <c r="H446" s="122"/>
      <c r="I446" s="122"/>
      <c r="J446" s="122"/>
      <c r="K446" s="122"/>
      <c r="L446" s="4"/>
      <c r="M446" s="4"/>
      <c r="N446" s="4"/>
      <c r="O446" s="4"/>
      <c r="P446" s="4"/>
      <c r="Q446" s="4"/>
      <c r="R446" s="4"/>
      <c r="S446" s="4"/>
      <c r="T446" s="4"/>
      <c r="U446" s="4"/>
      <c r="V446" s="4"/>
      <c r="W446" s="4"/>
      <c r="X446" s="4"/>
      <c r="Y446" s="4"/>
      <c r="Z446" s="4"/>
      <c r="AA446" s="4"/>
      <c r="AB446" s="4"/>
      <c r="AC446" s="17"/>
      <c r="AD446" s="4"/>
      <c r="AE446" s="17"/>
    </row>
    <row r="447">
      <c r="A447" s="130"/>
      <c r="B447" s="131"/>
      <c r="C447" s="132"/>
      <c r="D447" s="122"/>
      <c r="E447" s="122"/>
      <c r="F447" s="122"/>
      <c r="G447" s="122"/>
      <c r="H447" s="122"/>
      <c r="I447" s="122"/>
      <c r="J447" s="122"/>
      <c r="K447" s="122"/>
      <c r="L447" s="4"/>
      <c r="M447" s="4"/>
      <c r="N447" s="4"/>
      <c r="O447" s="4"/>
      <c r="P447" s="4"/>
      <c r="Q447" s="4"/>
      <c r="R447" s="4"/>
      <c r="S447" s="4"/>
      <c r="T447" s="4"/>
      <c r="U447" s="4"/>
      <c r="V447" s="4"/>
      <c r="W447" s="4"/>
      <c r="X447" s="4"/>
      <c r="Y447" s="4"/>
      <c r="Z447" s="4"/>
      <c r="AA447" s="4"/>
      <c r="AB447" s="4"/>
      <c r="AC447" s="17"/>
      <c r="AD447" s="4"/>
      <c r="AE447" s="17"/>
    </row>
    <row r="448">
      <c r="A448" s="130"/>
      <c r="B448" s="131"/>
      <c r="C448" s="132"/>
      <c r="D448" s="122"/>
      <c r="E448" s="122"/>
      <c r="F448" s="122"/>
      <c r="G448" s="122"/>
      <c r="H448" s="122"/>
      <c r="I448" s="122"/>
      <c r="J448" s="122"/>
      <c r="K448" s="122"/>
      <c r="L448" s="4"/>
      <c r="M448" s="4"/>
      <c r="N448" s="4"/>
      <c r="O448" s="4"/>
      <c r="P448" s="4"/>
      <c r="Q448" s="4"/>
      <c r="R448" s="4"/>
      <c r="S448" s="4"/>
      <c r="T448" s="4"/>
      <c r="U448" s="4"/>
      <c r="V448" s="4"/>
      <c r="W448" s="4"/>
      <c r="X448" s="4"/>
      <c r="Y448" s="4"/>
      <c r="Z448" s="4"/>
      <c r="AA448" s="4"/>
      <c r="AB448" s="4"/>
      <c r="AC448" s="17"/>
      <c r="AD448" s="4"/>
      <c r="AE448" s="17"/>
    </row>
    <row r="449">
      <c r="A449" s="130"/>
      <c r="B449" s="131"/>
      <c r="C449" s="132"/>
      <c r="D449" s="122"/>
      <c r="E449" s="122"/>
      <c r="F449" s="122"/>
      <c r="G449" s="122"/>
      <c r="H449" s="122"/>
      <c r="I449" s="122"/>
      <c r="J449" s="122"/>
      <c r="K449" s="122"/>
      <c r="L449" s="4"/>
      <c r="M449" s="4"/>
      <c r="N449" s="4"/>
      <c r="O449" s="4"/>
      <c r="P449" s="4"/>
      <c r="Q449" s="4"/>
      <c r="R449" s="4"/>
      <c r="S449" s="4"/>
      <c r="T449" s="4"/>
      <c r="U449" s="4"/>
      <c r="V449" s="4"/>
      <c r="W449" s="4"/>
      <c r="X449" s="4"/>
      <c r="Y449" s="4"/>
      <c r="Z449" s="4"/>
      <c r="AA449" s="4"/>
      <c r="AB449" s="4"/>
      <c r="AC449" s="17"/>
      <c r="AD449" s="4"/>
      <c r="AE449" s="17"/>
    </row>
    <row r="450">
      <c r="A450" s="130"/>
      <c r="B450" s="131"/>
      <c r="C450" s="132"/>
      <c r="D450" s="122"/>
      <c r="E450" s="122"/>
      <c r="F450" s="122"/>
      <c r="G450" s="122"/>
      <c r="H450" s="122"/>
      <c r="I450" s="122"/>
      <c r="J450" s="122"/>
      <c r="K450" s="122"/>
      <c r="L450" s="4"/>
      <c r="M450" s="4"/>
      <c r="N450" s="4"/>
      <c r="O450" s="4"/>
      <c r="P450" s="4"/>
      <c r="Q450" s="4"/>
      <c r="R450" s="4"/>
      <c r="S450" s="4"/>
      <c r="T450" s="4"/>
      <c r="U450" s="4"/>
      <c r="V450" s="4"/>
      <c r="W450" s="4"/>
      <c r="X450" s="4"/>
      <c r="Y450" s="4"/>
      <c r="Z450" s="4"/>
      <c r="AA450" s="4"/>
      <c r="AB450" s="4"/>
      <c r="AC450" s="17"/>
      <c r="AD450" s="4"/>
      <c r="AE450" s="17"/>
    </row>
    <row r="451">
      <c r="A451" s="130"/>
      <c r="B451" s="131"/>
      <c r="C451" s="132"/>
      <c r="D451" s="122"/>
      <c r="E451" s="122"/>
      <c r="F451" s="122"/>
      <c r="G451" s="122"/>
      <c r="H451" s="122"/>
      <c r="I451" s="122"/>
      <c r="J451" s="122"/>
      <c r="K451" s="122"/>
      <c r="L451" s="4"/>
      <c r="M451" s="4"/>
      <c r="N451" s="4"/>
      <c r="O451" s="4"/>
      <c r="P451" s="4"/>
      <c r="Q451" s="4"/>
      <c r="R451" s="4"/>
      <c r="S451" s="4"/>
      <c r="T451" s="4"/>
      <c r="U451" s="4"/>
      <c r="V451" s="4"/>
      <c r="W451" s="4"/>
      <c r="X451" s="4"/>
      <c r="Y451" s="4"/>
      <c r="Z451" s="4"/>
      <c r="AA451" s="4"/>
      <c r="AB451" s="4"/>
      <c r="AC451" s="17"/>
      <c r="AD451" s="4"/>
      <c r="AE451" s="17"/>
    </row>
    <row r="452">
      <c r="A452" s="130"/>
      <c r="B452" s="131"/>
      <c r="C452" s="132"/>
      <c r="D452" s="122"/>
      <c r="E452" s="122"/>
      <c r="F452" s="122"/>
      <c r="G452" s="122"/>
      <c r="H452" s="122"/>
      <c r="I452" s="122"/>
      <c r="J452" s="122"/>
      <c r="K452" s="122"/>
      <c r="L452" s="4"/>
      <c r="M452" s="4"/>
      <c r="N452" s="4"/>
      <c r="O452" s="4"/>
      <c r="P452" s="4"/>
      <c r="Q452" s="4"/>
      <c r="R452" s="4"/>
      <c r="S452" s="4"/>
      <c r="T452" s="4"/>
      <c r="U452" s="4"/>
      <c r="V452" s="4"/>
      <c r="W452" s="4"/>
      <c r="X452" s="4"/>
      <c r="Y452" s="4"/>
      <c r="Z452" s="4"/>
      <c r="AA452" s="4"/>
      <c r="AB452" s="4"/>
      <c r="AC452" s="17"/>
      <c r="AD452" s="4"/>
      <c r="AE452" s="17"/>
    </row>
    <row r="453">
      <c r="A453" s="130"/>
      <c r="B453" s="131"/>
      <c r="C453" s="132"/>
      <c r="D453" s="122"/>
      <c r="E453" s="122"/>
      <c r="F453" s="122"/>
      <c r="G453" s="122"/>
      <c r="H453" s="122"/>
      <c r="I453" s="122"/>
      <c r="J453" s="122"/>
      <c r="K453" s="122"/>
      <c r="L453" s="4"/>
      <c r="M453" s="4"/>
      <c r="N453" s="4"/>
      <c r="O453" s="4"/>
      <c r="P453" s="4"/>
      <c r="Q453" s="4"/>
      <c r="R453" s="4"/>
      <c r="S453" s="4"/>
      <c r="T453" s="4"/>
      <c r="U453" s="4"/>
      <c r="V453" s="4"/>
      <c r="W453" s="4"/>
      <c r="X453" s="4"/>
      <c r="Y453" s="4"/>
      <c r="Z453" s="4"/>
      <c r="AA453" s="4"/>
      <c r="AB453" s="4"/>
      <c r="AC453" s="17"/>
      <c r="AD453" s="4"/>
      <c r="AE453" s="17"/>
    </row>
    <row r="454">
      <c r="A454" s="130"/>
      <c r="B454" s="131"/>
      <c r="C454" s="132"/>
      <c r="D454" s="122"/>
      <c r="E454" s="122"/>
      <c r="F454" s="122"/>
      <c r="G454" s="122"/>
      <c r="H454" s="122"/>
      <c r="I454" s="122"/>
      <c r="J454" s="122"/>
      <c r="K454" s="122"/>
      <c r="L454" s="4"/>
      <c r="M454" s="4"/>
      <c r="N454" s="4"/>
      <c r="O454" s="4"/>
      <c r="P454" s="4"/>
      <c r="Q454" s="4"/>
      <c r="R454" s="4"/>
      <c r="S454" s="4"/>
      <c r="T454" s="4"/>
      <c r="U454" s="4"/>
      <c r="V454" s="4"/>
      <c r="W454" s="4"/>
      <c r="X454" s="4"/>
      <c r="Y454" s="4"/>
      <c r="Z454" s="4"/>
      <c r="AA454" s="4"/>
      <c r="AB454" s="4"/>
      <c r="AC454" s="17"/>
      <c r="AD454" s="4"/>
      <c r="AE454" s="17"/>
    </row>
    <row r="455">
      <c r="A455" s="130"/>
      <c r="B455" s="131"/>
      <c r="C455" s="132"/>
      <c r="D455" s="122"/>
      <c r="E455" s="122"/>
      <c r="F455" s="122"/>
      <c r="G455" s="122"/>
      <c r="H455" s="122"/>
      <c r="I455" s="122"/>
      <c r="J455" s="122"/>
      <c r="K455" s="122"/>
      <c r="L455" s="4"/>
      <c r="M455" s="4"/>
      <c r="N455" s="4"/>
      <c r="O455" s="4"/>
      <c r="P455" s="4"/>
      <c r="Q455" s="4"/>
      <c r="R455" s="4"/>
      <c r="S455" s="4"/>
      <c r="T455" s="4"/>
      <c r="U455" s="4"/>
      <c r="V455" s="4"/>
      <c r="W455" s="4"/>
      <c r="X455" s="4"/>
      <c r="Y455" s="4"/>
      <c r="Z455" s="4"/>
      <c r="AA455" s="4"/>
      <c r="AB455" s="4"/>
      <c r="AC455" s="17"/>
      <c r="AD455" s="4"/>
      <c r="AE455" s="17"/>
    </row>
    <row r="456">
      <c r="A456" s="130"/>
      <c r="B456" s="131"/>
      <c r="C456" s="132"/>
      <c r="D456" s="122"/>
      <c r="E456" s="122"/>
      <c r="F456" s="122"/>
      <c r="G456" s="122"/>
      <c r="H456" s="122"/>
      <c r="I456" s="122"/>
      <c r="J456" s="122"/>
      <c r="K456" s="122"/>
      <c r="L456" s="4"/>
      <c r="M456" s="4"/>
      <c r="N456" s="4"/>
      <c r="O456" s="4"/>
      <c r="P456" s="4"/>
      <c r="Q456" s="4"/>
      <c r="R456" s="4"/>
      <c r="S456" s="4"/>
      <c r="T456" s="4"/>
      <c r="U456" s="4"/>
      <c r="V456" s="4"/>
      <c r="W456" s="4"/>
      <c r="X456" s="4"/>
      <c r="Y456" s="4"/>
      <c r="Z456" s="4"/>
      <c r="AA456" s="4"/>
      <c r="AB456" s="4"/>
      <c r="AC456" s="17"/>
      <c r="AD456" s="4"/>
      <c r="AE456" s="17"/>
    </row>
    <row r="457">
      <c r="A457" s="130"/>
      <c r="B457" s="131"/>
      <c r="C457" s="132"/>
      <c r="D457" s="122"/>
      <c r="E457" s="122"/>
      <c r="F457" s="122"/>
      <c r="G457" s="122"/>
      <c r="H457" s="122"/>
      <c r="I457" s="122"/>
      <c r="J457" s="122"/>
      <c r="K457" s="122"/>
      <c r="L457" s="4"/>
      <c r="M457" s="4"/>
      <c r="N457" s="4"/>
      <c r="O457" s="4"/>
      <c r="P457" s="4"/>
      <c r="Q457" s="4"/>
      <c r="R457" s="4"/>
      <c r="S457" s="4"/>
      <c r="T457" s="4"/>
      <c r="U457" s="4"/>
      <c r="V457" s="4"/>
      <c r="W457" s="4"/>
      <c r="X457" s="4"/>
      <c r="Y457" s="4"/>
      <c r="Z457" s="4"/>
      <c r="AA457" s="4"/>
      <c r="AB457" s="4"/>
      <c r="AC457" s="17"/>
      <c r="AD457" s="4"/>
      <c r="AE457" s="17"/>
    </row>
    <row r="458">
      <c r="A458" s="130"/>
      <c r="B458" s="131"/>
      <c r="C458" s="132"/>
      <c r="D458" s="122"/>
      <c r="E458" s="122"/>
      <c r="F458" s="122"/>
      <c r="G458" s="122"/>
      <c r="H458" s="122"/>
      <c r="I458" s="122"/>
      <c r="J458" s="122"/>
      <c r="K458" s="122"/>
      <c r="L458" s="4"/>
      <c r="M458" s="4"/>
      <c r="N458" s="4"/>
      <c r="O458" s="4"/>
      <c r="P458" s="4"/>
      <c r="Q458" s="4"/>
      <c r="R458" s="4"/>
      <c r="S458" s="4"/>
      <c r="T458" s="4"/>
      <c r="U458" s="4"/>
      <c r="V458" s="4"/>
      <c r="W458" s="4"/>
      <c r="X458" s="4"/>
      <c r="Y458" s="4"/>
      <c r="Z458" s="4"/>
      <c r="AA458" s="4"/>
      <c r="AB458" s="4"/>
      <c r="AC458" s="17"/>
      <c r="AD458" s="4"/>
      <c r="AE458" s="17"/>
    </row>
    <row r="459">
      <c r="A459" s="130"/>
      <c r="B459" s="131"/>
      <c r="C459" s="132"/>
      <c r="D459" s="122"/>
      <c r="E459" s="122"/>
      <c r="F459" s="122"/>
      <c r="G459" s="122"/>
      <c r="H459" s="122"/>
      <c r="I459" s="122"/>
      <c r="J459" s="122"/>
      <c r="K459" s="122"/>
      <c r="L459" s="4"/>
      <c r="M459" s="4"/>
      <c r="N459" s="4"/>
      <c r="O459" s="4"/>
      <c r="P459" s="4"/>
      <c r="Q459" s="4"/>
      <c r="R459" s="4"/>
      <c r="S459" s="4"/>
      <c r="T459" s="4"/>
      <c r="U459" s="4"/>
      <c r="V459" s="4"/>
      <c r="W459" s="4"/>
      <c r="X459" s="4"/>
      <c r="Y459" s="4"/>
      <c r="Z459" s="4"/>
      <c r="AA459" s="4"/>
      <c r="AB459" s="4"/>
      <c r="AC459" s="17"/>
      <c r="AD459" s="4"/>
      <c r="AE459" s="17"/>
    </row>
    <row r="460">
      <c r="A460" s="130"/>
      <c r="B460" s="131"/>
      <c r="C460" s="132"/>
      <c r="D460" s="122"/>
      <c r="E460" s="122"/>
      <c r="F460" s="122"/>
      <c r="G460" s="122"/>
      <c r="H460" s="122"/>
      <c r="I460" s="122"/>
      <c r="J460" s="122"/>
      <c r="K460" s="122"/>
      <c r="L460" s="4"/>
      <c r="M460" s="4"/>
      <c r="N460" s="4"/>
      <c r="O460" s="4"/>
      <c r="P460" s="4"/>
      <c r="Q460" s="4"/>
      <c r="R460" s="4"/>
      <c r="S460" s="4"/>
      <c r="T460" s="4"/>
      <c r="U460" s="4"/>
      <c r="V460" s="4"/>
      <c r="W460" s="4"/>
      <c r="X460" s="4"/>
      <c r="Y460" s="4"/>
      <c r="Z460" s="4"/>
      <c r="AA460" s="4"/>
      <c r="AB460" s="4"/>
      <c r="AC460" s="17"/>
      <c r="AD460" s="4"/>
      <c r="AE460" s="17"/>
    </row>
    <row r="461">
      <c r="A461" s="130"/>
      <c r="B461" s="131"/>
      <c r="C461" s="132"/>
      <c r="D461" s="122"/>
      <c r="E461" s="122"/>
      <c r="F461" s="122"/>
      <c r="G461" s="122"/>
      <c r="H461" s="122"/>
      <c r="I461" s="122"/>
      <c r="J461" s="122"/>
      <c r="K461" s="122"/>
      <c r="L461" s="4"/>
      <c r="M461" s="4"/>
      <c r="N461" s="4"/>
      <c r="O461" s="4"/>
      <c r="P461" s="4"/>
      <c r="Q461" s="4"/>
      <c r="R461" s="4"/>
      <c r="S461" s="4"/>
      <c r="T461" s="4"/>
      <c r="U461" s="4"/>
      <c r="V461" s="4"/>
      <c r="W461" s="4"/>
      <c r="X461" s="4"/>
      <c r="Y461" s="4"/>
      <c r="Z461" s="4"/>
      <c r="AA461" s="4"/>
      <c r="AB461" s="4"/>
      <c r="AC461" s="17"/>
      <c r="AD461" s="4"/>
      <c r="AE461" s="17"/>
    </row>
    <row r="462">
      <c r="A462" s="130"/>
      <c r="B462" s="98"/>
      <c r="C462" s="140"/>
      <c r="D462" s="141"/>
      <c r="E462" s="141"/>
      <c r="F462" s="141"/>
      <c r="G462" s="141"/>
      <c r="H462" s="141"/>
      <c r="I462" s="141"/>
      <c r="J462" s="141"/>
      <c r="K462" s="141"/>
      <c r="L462" s="4"/>
      <c r="M462" s="4"/>
      <c r="N462" s="4"/>
      <c r="O462" s="4"/>
      <c r="P462" s="4"/>
      <c r="Q462" s="4"/>
      <c r="R462" s="4"/>
      <c r="S462" s="4"/>
      <c r="T462" s="4"/>
      <c r="U462" s="4"/>
      <c r="V462" s="4"/>
      <c r="W462" s="4"/>
      <c r="X462" s="4"/>
      <c r="Y462" s="4"/>
      <c r="Z462" s="4"/>
      <c r="AA462" s="4"/>
      <c r="AB462" s="4"/>
      <c r="AC462" s="17"/>
      <c r="AD462" s="4"/>
      <c r="AE462" s="17"/>
    </row>
    <row r="463">
      <c r="A463" s="130"/>
      <c r="B463" s="98"/>
      <c r="C463" s="140"/>
      <c r="D463" s="141"/>
      <c r="E463" s="141"/>
      <c r="F463" s="141"/>
      <c r="G463" s="141"/>
      <c r="H463" s="141"/>
      <c r="I463" s="141"/>
      <c r="J463" s="141"/>
      <c r="K463" s="141"/>
      <c r="L463" s="4"/>
      <c r="M463" s="4"/>
      <c r="N463" s="4"/>
      <c r="O463" s="4"/>
      <c r="P463" s="4"/>
      <c r="Q463" s="4"/>
      <c r="R463" s="4"/>
      <c r="S463" s="4"/>
      <c r="T463" s="4"/>
      <c r="U463" s="4"/>
      <c r="V463" s="4"/>
      <c r="W463" s="4"/>
      <c r="X463" s="4"/>
      <c r="Y463" s="4"/>
      <c r="Z463" s="4"/>
      <c r="AA463" s="4"/>
      <c r="AB463" s="4"/>
      <c r="AC463" s="17"/>
      <c r="AD463" s="4"/>
      <c r="AE463" s="17"/>
    </row>
    <row r="464">
      <c r="A464" s="130"/>
      <c r="B464" s="98"/>
      <c r="C464" s="140"/>
      <c r="D464" s="141"/>
      <c r="E464" s="141"/>
      <c r="F464" s="141"/>
      <c r="G464" s="141"/>
      <c r="H464" s="141"/>
      <c r="I464" s="141"/>
      <c r="J464" s="141"/>
      <c r="K464" s="141"/>
      <c r="L464" s="4"/>
      <c r="M464" s="4"/>
      <c r="N464" s="4"/>
      <c r="O464" s="4"/>
      <c r="P464" s="4"/>
      <c r="Q464" s="4"/>
      <c r="R464" s="4"/>
      <c r="S464" s="4"/>
      <c r="T464" s="4"/>
      <c r="U464" s="4"/>
      <c r="V464" s="4"/>
      <c r="W464" s="4"/>
      <c r="X464" s="4"/>
      <c r="Y464" s="4"/>
      <c r="Z464" s="4"/>
      <c r="AA464" s="4"/>
      <c r="AB464" s="4"/>
      <c r="AC464" s="17"/>
      <c r="AD464" s="4"/>
      <c r="AE464" s="17"/>
    </row>
    <row r="465">
      <c r="A465" s="130"/>
      <c r="B465" s="98"/>
      <c r="C465" s="140"/>
      <c r="D465" s="141"/>
      <c r="E465" s="141"/>
      <c r="F465" s="141"/>
      <c r="G465" s="141"/>
      <c r="H465" s="141"/>
      <c r="I465" s="141"/>
      <c r="J465" s="141"/>
      <c r="K465" s="141"/>
      <c r="L465" s="4"/>
      <c r="M465" s="4"/>
      <c r="N465" s="4"/>
      <c r="O465" s="4"/>
      <c r="P465" s="4"/>
      <c r="Q465" s="4"/>
      <c r="R465" s="4"/>
      <c r="S465" s="4"/>
      <c r="T465" s="4"/>
      <c r="U465" s="4"/>
      <c r="V465" s="4"/>
      <c r="W465" s="4"/>
      <c r="X465" s="4"/>
      <c r="Y465" s="4"/>
      <c r="Z465" s="4"/>
      <c r="AA465" s="4"/>
      <c r="AB465" s="4"/>
      <c r="AC465" s="17"/>
      <c r="AD465" s="4"/>
      <c r="AE465" s="17"/>
    </row>
    <row r="466">
      <c r="A466" s="130"/>
      <c r="B466" s="98"/>
      <c r="C466" s="140"/>
      <c r="D466" s="141"/>
      <c r="E466" s="141"/>
      <c r="F466" s="141"/>
      <c r="G466" s="141"/>
      <c r="H466" s="141"/>
      <c r="I466" s="141"/>
      <c r="J466" s="141"/>
      <c r="K466" s="141"/>
      <c r="L466" s="4"/>
      <c r="M466" s="4"/>
      <c r="N466" s="4"/>
      <c r="O466" s="4"/>
      <c r="P466" s="4"/>
      <c r="Q466" s="4"/>
      <c r="R466" s="4"/>
      <c r="S466" s="4"/>
      <c r="T466" s="4"/>
      <c r="U466" s="4"/>
      <c r="V466" s="4"/>
      <c r="W466" s="4"/>
      <c r="X466" s="4"/>
      <c r="Y466" s="4"/>
      <c r="Z466" s="4"/>
      <c r="AA466" s="4"/>
      <c r="AB466" s="4"/>
      <c r="AC466" s="17"/>
      <c r="AD466" s="4"/>
      <c r="AE466" s="17"/>
    </row>
    <row r="467">
      <c r="A467" s="130"/>
      <c r="B467" s="98"/>
      <c r="C467" s="140"/>
      <c r="D467" s="141"/>
      <c r="E467" s="141"/>
      <c r="F467" s="141"/>
      <c r="G467" s="141"/>
      <c r="H467" s="141"/>
      <c r="I467" s="141"/>
      <c r="J467" s="141"/>
      <c r="K467" s="141"/>
      <c r="L467" s="4"/>
      <c r="M467" s="4"/>
      <c r="N467" s="4"/>
      <c r="O467" s="4"/>
      <c r="P467" s="4"/>
      <c r="Q467" s="4"/>
      <c r="R467" s="4"/>
      <c r="S467" s="4"/>
      <c r="T467" s="4"/>
      <c r="U467" s="4"/>
      <c r="V467" s="4"/>
      <c r="W467" s="4"/>
      <c r="X467" s="4"/>
      <c r="Y467" s="4"/>
      <c r="Z467" s="4"/>
      <c r="AA467" s="4"/>
      <c r="AB467" s="4"/>
      <c r="AC467" s="17"/>
      <c r="AD467" s="4"/>
      <c r="AE467" s="17"/>
    </row>
    <row r="468">
      <c r="A468" s="130"/>
      <c r="B468" s="98"/>
      <c r="C468" s="140"/>
      <c r="D468" s="141"/>
      <c r="E468" s="141"/>
      <c r="F468" s="141"/>
      <c r="G468" s="141"/>
      <c r="H468" s="141"/>
      <c r="I468" s="141"/>
      <c r="J468" s="141"/>
      <c r="K468" s="141"/>
      <c r="L468" s="4"/>
      <c r="M468" s="4"/>
      <c r="N468" s="4"/>
      <c r="O468" s="4"/>
      <c r="P468" s="4"/>
      <c r="Q468" s="4"/>
      <c r="R468" s="4"/>
      <c r="S468" s="4"/>
      <c r="T468" s="4"/>
      <c r="U468" s="4"/>
      <c r="V468" s="4"/>
      <c r="W468" s="4"/>
      <c r="X468" s="4"/>
      <c r="Y468" s="4"/>
      <c r="Z468" s="4"/>
      <c r="AA468" s="4"/>
      <c r="AB468" s="4"/>
      <c r="AC468" s="17"/>
      <c r="AD468" s="4"/>
      <c r="AE468" s="17"/>
    </row>
    <row r="469">
      <c r="A469" s="130"/>
      <c r="B469" s="98"/>
      <c r="C469" s="140"/>
      <c r="D469" s="141"/>
      <c r="E469" s="141"/>
      <c r="F469" s="141"/>
      <c r="G469" s="141"/>
      <c r="H469" s="141"/>
      <c r="I469" s="141"/>
      <c r="J469" s="141"/>
      <c r="K469" s="141"/>
      <c r="L469" s="4"/>
      <c r="M469" s="4"/>
      <c r="N469" s="4"/>
      <c r="O469" s="4"/>
      <c r="P469" s="4"/>
      <c r="Q469" s="4"/>
      <c r="R469" s="4"/>
      <c r="S469" s="4"/>
      <c r="T469" s="4"/>
      <c r="U469" s="4"/>
      <c r="V469" s="4"/>
      <c r="W469" s="4"/>
      <c r="X469" s="4"/>
      <c r="Y469" s="4"/>
      <c r="Z469" s="4"/>
      <c r="AA469" s="4"/>
      <c r="AB469" s="4"/>
      <c r="AC469" s="17"/>
      <c r="AD469" s="4"/>
      <c r="AE469" s="17"/>
    </row>
    <row r="470">
      <c r="A470" s="130"/>
      <c r="B470" s="98"/>
      <c r="C470" s="140"/>
      <c r="D470" s="141"/>
      <c r="E470" s="141"/>
      <c r="F470" s="141"/>
      <c r="G470" s="141"/>
      <c r="H470" s="141"/>
      <c r="I470" s="141"/>
      <c r="J470" s="141"/>
      <c r="K470" s="141"/>
      <c r="L470" s="4"/>
      <c r="M470" s="4"/>
      <c r="N470" s="4"/>
      <c r="O470" s="4"/>
      <c r="P470" s="4"/>
      <c r="Q470" s="4"/>
      <c r="R470" s="4"/>
      <c r="S470" s="4"/>
      <c r="T470" s="4"/>
      <c r="U470" s="4"/>
      <c r="V470" s="4"/>
      <c r="W470" s="4"/>
      <c r="X470" s="4"/>
      <c r="Y470" s="4"/>
      <c r="Z470" s="4"/>
      <c r="AA470" s="4"/>
      <c r="AB470" s="4"/>
      <c r="AC470" s="17"/>
      <c r="AD470" s="4"/>
      <c r="AE470" s="17"/>
    </row>
    <row r="471">
      <c r="A471" s="130"/>
      <c r="B471" s="98"/>
      <c r="C471" s="140"/>
      <c r="D471" s="141"/>
      <c r="E471" s="141"/>
      <c r="F471" s="141"/>
      <c r="G471" s="141"/>
      <c r="H471" s="141"/>
      <c r="I471" s="141"/>
      <c r="J471" s="141"/>
      <c r="K471" s="141"/>
      <c r="L471" s="4"/>
      <c r="M471" s="4"/>
      <c r="N471" s="4"/>
      <c r="O471" s="4"/>
      <c r="P471" s="4"/>
      <c r="Q471" s="4"/>
      <c r="R471" s="4"/>
      <c r="S471" s="4"/>
      <c r="T471" s="4"/>
      <c r="U471" s="4"/>
      <c r="V471" s="4"/>
      <c r="W471" s="4"/>
      <c r="X471" s="4"/>
      <c r="Y471" s="4"/>
      <c r="Z471" s="4"/>
      <c r="AA471" s="4"/>
      <c r="AB471" s="4"/>
      <c r="AC471" s="17"/>
      <c r="AD471" s="4"/>
      <c r="AE471" s="17"/>
    </row>
    <row r="472">
      <c r="A472" s="130"/>
      <c r="B472" s="98"/>
      <c r="C472" s="140"/>
      <c r="D472" s="141"/>
      <c r="E472" s="141"/>
      <c r="F472" s="141"/>
      <c r="G472" s="141"/>
      <c r="H472" s="141"/>
      <c r="I472" s="141"/>
      <c r="J472" s="141"/>
      <c r="K472" s="141"/>
      <c r="L472" s="4"/>
      <c r="M472" s="4"/>
      <c r="N472" s="4"/>
      <c r="O472" s="4"/>
      <c r="P472" s="4"/>
      <c r="Q472" s="4"/>
      <c r="R472" s="4"/>
      <c r="S472" s="4"/>
      <c r="T472" s="4"/>
      <c r="U472" s="4"/>
      <c r="V472" s="4"/>
      <c r="W472" s="4"/>
      <c r="X472" s="4"/>
      <c r="Y472" s="4"/>
      <c r="Z472" s="4"/>
      <c r="AA472" s="4"/>
      <c r="AB472" s="4"/>
      <c r="AC472" s="17"/>
      <c r="AD472" s="4"/>
      <c r="AE472" s="17"/>
    </row>
    <row r="473">
      <c r="A473" s="130"/>
      <c r="B473" s="98"/>
      <c r="C473" s="140"/>
      <c r="D473" s="141"/>
      <c r="E473" s="141"/>
      <c r="F473" s="141"/>
      <c r="G473" s="141"/>
      <c r="H473" s="141"/>
      <c r="I473" s="141"/>
      <c r="J473" s="141"/>
      <c r="K473" s="141"/>
      <c r="L473" s="4"/>
      <c r="M473" s="4"/>
      <c r="N473" s="4"/>
      <c r="O473" s="4"/>
      <c r="P473" s="4"/>
      <c r="Q473" s="4"/>
      <c r="R473" s="4"/>
      <c r="S473" s="4"/>
      <c r="T473" s="4"/>
      <c r="U473" s="4"/>
      <c r="V473" s="4"/>
      <c r="W473" s="4"/>
      <c r="X473" s="4"/>
      <c r="Y473" s="4"/>
      <c r="Z473" s="4"/>
      <c r="AA473" s="4"/>
      <c r="AB473" s="4"/>
      <c r="AC473" s="17"/>
      <c r="AD473" s="4"/>
      <c r="AE473" s="17"/>
    </row>
    <row r="474">
      <c r="A474" s="130"/>
      <c r="B474" s="98"/>
      <c r="C474" s="140"/>
      <c r="D474" s="141"/>
      <c r="E474" s="141"/>
      <c r="F474" s="141"/>
      <c r="G474" s="141"/>
      <c r="H474" s="141"/>
      <c r="I474" s="141"/>
      <c r="J474" s="141"/>
      <c r="K474" s="141"/>
      <c r="L474" s="4"/>
      <c r="M474" s="4"/>
      <c r="N474" s="4"/>
      <c r="O474" s="4"/>
      <c r="P474" s="4"/>
      <c r="Q474" s="4"/>
      <c r="R474" s="4"/>
      <c r="S474" s="4"/>
      <c r="T474" s="4"/>
      <c r="U474" s="4"/>
      <c r="V474" s="4"/>
      <c r="W474" s="4"/>
      <c r="X474" s="4"/>
      <c r="Y474" s="4"/>
      <c r="Z474" s="4"/>
      <c r="AA474" s="4"/>
      <c r="AB474" s="4"/>
      <c r="AC474" s="17"/>
      <c r="AD474" s="4"/>
      <c r="AE474" s="17"/>
    </row>
    <row r="475">
      <c r="A475" s="130"/>
      <c r="B475" s="98"/>
      <c r="C475" s="140"/>
      <c r="D475" s="141"/>
      <c r="E475" s="141"/>
      <c r="F475" s="141"/>
      <c r="G475" s="141"/>
      <c r="H475" s="141"/>
      <c r="I475" s="141"/>
      <c r="J475" s="141"/>
      <c r="K475" s="141"/>
      <c r="L475" s="4"/>
      <c r="M475" s="4"/>
      <c r="N475" s="4"/>
      <c r="O475" s="4"/>
      <c r="P475" s="4"/>
      <c r="Q475" s="4"/>
      <c r="R475" s="4"/>
      <c r="S475" s="4"/>
      <c r="T475" s="4"/>
      <c r="U475" s="4"/>
      <c r="V475" s="4"/>
      <c r="W475" s="4"/>
      <c r="X475" s="4"/>
      <c r="Y475" s="4"/>
      <c r="Z475" s="4"/>
      <c r="AA475" s="4"/>
      <c r="AB475" s="4"/>
      <c r="AC475" s="17"/>
      <c r="AD475" s="4"/>
      <c r="AE475" s="17"/>
    </row>
    <row r="476">
      <c r="A476" s="130"/>
      <c r="B476" s="98"/>
      <c r="C476" s="140"/>
      <c r="D476" s="141"/>
      <c r="E476" s="141"/>
      <c r="F476" s="141"/>
      <c r="G476" s="141"/>
      <c r="H476" s="141"/>
      <c r="I476" s="141"/>
      <c r="J476" s="141"/>
      <c r="K476" s="141"/>
      <c r="L476" s="4"/>
      <c r="M476" s="4"/>
      <c r="N476" s="4"/>
      <c r="O476" s="4"/>
      <c r="P476" s="4"/>
      <c r="Q476" s="4"/>
      <c r="R476" s="4"/>
      <c r="S476" s="4"/>
      <c r="T476" s="4"/>
      <c r="U476" s="4"/>
      <c r="V476" s="4"/>
      <c r="W476" s="4"/>
      <c r="X476" s="4"/>
      <c r="Y476" s="4"/>
      <c r="Z476" s="4"/>
      <c r="AA476" s="4"/>
      <c r="AB476" s="4"/>
      <c r="AC476" s="17"/>
      <c r="AD476" s="4"/>
      <c r="AE476" s="17"/>
    </row>
    <row r="477">
      <c r="A477" s="130"/>
      <c r="B477" s="98"/>
      <c r="C477" s="140"/>
      <c r="D477" s="141"/>
      <c r="E477" s="141"/>
      <c r="F477" s="141"/>
      <c r="G477" s="141"/>
      <c r="H477" s="141"/>
      <c r="I477" s="141"/>
      <c r="J477" s="141"/>
      <c r="K477" s="141"/>
      <c r="L477" s="4"/>
      <c r="M477" s="4"/>
      <c r="N477" s="4"/>
      <c r="O477" s="4"/>
      <c r="P477" s="4"/>
      <c r="Q477" s="4"/>
      <c r="R477" s="4"/>
      <c r="S477" s="4"/>
      <c r="T477" s="4"/>
      <c r="U477" s="4"/>
      <c r="V477" s="4"/>
      <c r="W477" s="4"/>
      <c r="X477" s="4"/>
      <c r="Y477" s="4"/>
      <c r="Z477" s="4"/>
      <c r="AA477" s="4"/>
      <c r="AB477" s="4"/>
      <c r="AC477" s="17"/>
      <c r="AD477" s="4"/>
      <c r="AE477" s="17"/>
    </row>
    <row r="478">
      <c r="A478" s="130"/>
      <c r="B478" s="98"/>
      <c r="C478" s="140"/>
      <c r="D478" s="141"/>
      <c r="E478" s="141"/>
      <c r="F478" s="141"/>
      <c r="G478" s="141"/>
      <c r="H478" s="141"/>
      <c r="I478" s="141"/>
      <c r="J478" s="141"/>
      <c r="K478" s="141"/>
      <c r="L478" s="4"/>
      <c r="M478" s="4"/>
      <c r="N478" s="4"/>
      <c r="O478" s="4"/>
      <c r="P478" s="4"/>
      <c r="Q478" s="4"/>
      <c r="R478" s="4"/>
      <c r="S478" s="4"/>
      <c r="T478" s="4"/>
      <c r="U478" s="4"/>
      <c r="V478" s="4"/>
      <c r="W478" s="4"/>
      <c r="X478" s="4"/>
      <c r="Y478" s="4"/>
      <c r="Z478" s="4"/>
      <c r="AA478" s="4"/>
      <c r="AB478" s="4"/>
      <c r="AC478" s="17"/>
      <c r="AD478" s="4"/>
      <c r="AE478" s="17"/>
    </row>
    <row r="479">
      <c r="A479" s="130"/>
      <c r="B479" s="98"/>
      <c r="C479" s="140"/>
      <c r="D479" s="141"/>
      <c r="E479" s="141"/>
      <c r="F479" s="141"/>
      <c r="G479" s="141"/>
      <c r="H479" s="141"/>
      <c r="I479" s="141"/>
      <c r="J479" s="141"/>
      <c r="K479" s="141"/>
      <c r="L479" s="4"/>
      <c r="M479" s="4"/>
      <c r="N479" s="4"/>
      <c r="O479" s="4"/>
      <c r="P479" s="4"/>
      <c r="Q479" s="4"/>
      <c r="R479" s="4"/>
      <c r="S479" s="4"/>
      <c r="T479" s="4"/>
      <c r="U479" s="4"/>
      <c r="V479" s="4"/>
      <c r="W479" s="4"/>
      <c r="X479" s="4"/>
      <c r="Y479" s="4"/>
      <c r="Z479" s="4"/>
      <c r="AA479" s="4"/>
      <c r="AB479" s="4"/>
      <c r="AC479" s="17"/>
      <c r="AD479" s="4"/>
      <c r="AE479" s="17"/>
    </row>
    <row r="480">
      <c r="A480" s="130"/>
      <c r="B480" s="98"/>
      <c r="C480" s="140"/>
      <c r="D480" s="141"/>
      <c r="E480" s="141"/>
      <c r="F480" s="141"/>
      <c r="G480" s="141"/>
      <c r="H480" s="141"/>
      <c r="I480" s="141"/>
      <c r="J480" s="141"/>
      <c r="K480" s="141"/>
      <c r="L480" s="4"/>
      <c r="M480" s="4"/>
      <c r="N480" s="4"/>
      <c r="O480" s="4"/>
      <c r="P480" s="4"/>
      <c r="Q480" s="4"/>
      <c r="R480" s="4"/>
      <c r="S480" s="4"/>
      <c r="T480" s="4"/>
      <c r="U480" s="4"/>
      <c r="V480" s="4"/>
      <c r="W480" s="4"/>
      <c r="X480" s="4"/>
      <c r="Y480" s="4"/>
      <c r="Z480" s="4"/>
      <c r="AA480" s="4"/>
      <c r="AB480" s="4"/>
      <c r="AC480" s="17"/>
      <c r="AD480" s="4"/>
      <c r="AE480" s="17"/>
    </row>
    <row r="481">
      <c r="A481" s="130"/>
      <c r="B481" s="98"/>
      <c r="C481" s="140"/>
      <c r="D481" s="141"/>
      <c r="E481" s="141"/>
      <c r="F481" s="141"/>
      <c r="G481" s="141"/>
      <c r="H481" s="141"/>
      <c r="I481" s="141"/>
      <c r="J481" s="141"/>
      <c r="K481" s="141"/>
      <c r="L481" s="4"/>
      <c r="M481" s="4"/>
      <c r="N481" s="4"/>
      <c r="O481" s="4"/>
      <c r="P481" s="4"/>
      <c r="Q481" s="4"/>
      <c r="R481" s="4"/>
      <c r="S481" s="4"/>
      <c r="T481" s="4"/>
      <c r="U481" s="4"/>
      <c r="V481" s="4"/>
      <c r="W481" s="4"/>
      <c r="X481" s="4"/>
      <c r="Y481" s="4"/>
      <c r="Z481" s="4"/>
      <c r="AA481" s="4"/>
      <c r="AB481" s="4"/>
      <c r="AC481" s="17"/>
      <c r="AD481" s="4"/>
      <c r="AE481" s="17"/>
    </row>
    <row r="482">
      <c r="A482" s="130"/>
      <c r="B482" s="98"/>
      <c r="C482" s="140"/>
      <c r="D482" s="141"/>
      <c r="E482" s="141"/>
      <c r="F482" s="141"/>
      <c r="G482" s="141"/>
      <c r="H482" s="141"/>
      <c r="I482" s="141"/>
      <c r="J482" s="141"/>
      <c r="K482" s="141"/>
      <c r="L482" s="4"/>
      <c r="M482" s="4"/>
      <c r="N482" s="4"/>
      <c r="O482" s="4"/>
      <c r="P482" s="4"/>
      <c r="Q482" s="4"/>
      <c r="R482" s="4"/>
      <c r="S482" s="4"/>
      <c r="T482" s="4"/>
      <c r="U482" s="4"/>
      <c r="V482" s="4"/>
      <c r="W482" s="4"/>
      <c r="X482" s="4"/>
      <c r="Y482" s="4"/>
      <c r="Z482" s="4"/>
      <c r="AA482" s="4"/>
      <c r="AB482" s="4"/>
      <c r="AC482" s="17"/>
      <c r="AD482" s="4"/>
      <c r="AE482" s="17"/>
    </row>
    <row r="483">
      <c r="A483" s="130"/>
      <c r="B483" s="98"/>
      <c r="C483" s="145"/>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17"/>
      <c r="AD483" s="4"/>
      <c r="AE483" s="17"/>
    </row>
    <row r="484">
      <c r="A484" s="130"/>
      <c r="B484" s="98"/>
      <c r="C484" s="145"/>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17"/>
      <c r="AD484" s="4"/>
      <c r="AE484" s="17"/>
    </row>
    <row r="485">
      <c r="A485" s="130"/>
      <c r="B485" s="98"/>
      <c r="C485" s="145"/>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17"/>
      <c r="AD485" s="4"/>
      <c r="AE485" s="17"/>
    </row>
    <row r="486">
      <c r="A486" s="130"/>
      <c r="B486" s="98"/>
      <c r="C486" s="145"/>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17"/>
      <c r="AD486" s="4"/>
      <c r="AE486" s="17"/>
    </row>
    <row r="487">
      <c r="A487" s="130"/>
      <c r="B487" s="98"/>
      <c r="C487" s="145"/>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17"/>
      <c r="AD487" s="4"/>
      <c r="AE487" s="17"/>
    </row>
    <row r="488">
      <c r="A488" s="130"/>
      <c r="B488" s="98"/>
      <c r="C488" s="145"/>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17"/>
      <c r="AD488" s="4"/>
      <c r="AE488" s="17"/>
    </row>
    <row r="489">
      <c r="A489" s="130"/>
      <c r="B489" s="98"/>
      <c r="C489" s="145"/>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17"/>
      <c r="AD489" s="4"/>
      <c r="AE489" s="17"/>
    </row>
    <row r="490">
      <c r="A490" s="130"/>
      <c r="B490" s="98"/>
      <c r="C490" s="145"/>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17"/>
      <c r="AD490" s="4"/>
      <c r="AE490" s="17"/>
    </row>
    <row r="491">
      <c r="A491" s="130"/>
      <c r="B491" s="98"/>
      <c r="C491" s="145"/>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17"/>
      <c r="AD491" s="4"/>
      <c r="AE491" s="17"/>
    </row>
    <row r="492">
      <c r="A492" s="130"/>
      <c r="B492" s="98"/>
      <c r="C492" s="145"/>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17"/>
      <c r="AD492" s="4"/>
      <c r="AE492" s="17"/>
    </row>
    <row r="493">
      <c r="A493" s="130"/>
      <c r="B493" s="98"/>
      <c r="C493" s="145"/>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17"/>
      <c r="AD493" s="4"/>
      <c r="AE493" s="17"/>
    </row>
    <row r="494">
      <c r="A494" s="130"/>
      <c r="B494" s="98"/>
      <c r="C494" s="145"/>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17"/>
      <c r="AD494" s="4"/>
      <c r="AE494" s="17"/>
    </row>
    <row r="495">
      <c r="A495" s="130"/>
      <c r="B495" s="98"/>
      <c r="C495" s="145"/>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17"/>
      <c r="AD495" s="4"/>
      <c r="AE495" s="17"/>
    </row>
    <row r="496">
      <c r="A496" s="130"/>
      <c r="B496" s="4"/>
      <c r="C496" s="145"/>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17"/>
      <c r="AD496" s="4"/>
      <c r="AE496" s="17"/>
    </row>
    <row r="497">
      <c r="A497" s="130"/>
      <c r="B497" s="4"/>
      <c r="C497" s="145"/>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17"/>
      <c r="AD497" s="4"/>
      <c r="AE497" s="17"/>
    </row>
    <row r="498">
      <c r="A498" s="130"/>
      <c r="B498" s="4"/>
      <c r="C498" s="145"/>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17"/>
      <c r="AD498" s="4"/>
      <c r="AE498" s="17"/>
    </row>
    <row r="499">
      <c r="A499" s="130"/>
      <c r="B499" s="4"/>
      <c r="C499" s="145"/>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17"/>
      <c r="AD499" s="4"/>
      <c r="AE499" s="17"/>
    </row>
    <row r="500">
      <c r="A500" s="130"/>
      <c r="B500" s="4"/>
      <c r="C500" s="145"/>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17"/>
      <c r="AD500" s="4"/>
      <c r="AE500" s="17"/>
    </row>
    <row r="501">
      <c r="A501" s="130"/>
      <c r="B501" s="4"/>
      <c r="C501" s="145"/>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17"/>
      <c r="AD501" s="4"/>
      <c r="AE501" s="17"/>
    </row>
    <row r="502">
      <c r="A502" s="130"/>
      <c r="B502" s="4"/>
      <c r="C502" s="145"/>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17"/>
      <c r="AD502" s="4"/>
      <c r="AE502" s="17"/>
    </row>
    <row r="503">
      <c r="A503" s="130"/>
      <c r="B503" s="4"/>
      <c r="C503" s="145"/>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17"/>
      <c r="AD503" s="4"/>
      <c r="AE503" s="17"/>
    </row>
    <row r="504">
      <c r="A504" s="130"/>
      <c r="B504" s="4"/>
      <c r="C504" s="145"/>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17"/>
      <c r="AD504" s="4"/>
      <c r="AE504" s="17"/>
    </row>
    <row r="505">
      <c r="A505" s="130"/>
      <c r="B505" s="4"/>
      <c r="C505" s="145"/>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17"/>
      <c r="AD505" s="4"/>
      <c r="AE505" s="17"/>
    </row>
    <row r="506">
      <c r="A506" s="130"/>
      <c r="B506" s="4"/>
      <c r="C506" s="145"/>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17"/>
      <c r="AD506" s="4"/>
      <c r="AE506" s="17"/>
    </row>
    <row r="507">
      <c r="A507" s="130"/>
      <c r="B507" s="4"/>
      <c r="C507" s="145"/>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17"/>
      <c r="AD507" s="4"/>
      <c r="AE507" s="17"/>
    </row>
    <row r="508">
      <c r="A508" s="130"/>
      <c r="B508" s="4"/>
      <c r="C508" s="145"/>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17"/>
      <c r="AD508" s="4"/>
      <c r="AE508" s="17"/>
    </row>
    <row r="509">
      <c r="A509" s="130"/>
      <c r="B509" s="4"/>
      <c r="C509" s="145"/>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17"/>
      <c r="AD509" s="4"/>
      <c r="AE509" s="17"/>
    </row>
    <row r="510">
      <c r="A510" s="130"/>
      <c r="B510" s="4"/>
      <c r="C510" s="145"/>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17"/>
      <c r="AD510" s="4"/>
      <c r="AE510" s="17"/>
    </row>
    <row r="511">
      <c r="A511" s="130"/>
      <c r="B511" s="4"/>
      <c r="C511" s="145"/>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17"/>
      <c r="AD511" s="4"/>
      <c r="AE511" s="17"/>
    </row>
    <row r="512">
      <c r="A512" s="130"/>
      <c r="B512" s="4"/>
      <c r="C512" s="145"/>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17"/>
      <c r="AD512" s="4"/>
      <c r="AE512" s="17"/>
    </row>
    <row r="513">
      <c r="A513" s="130"/>
      <c r="B513" s="4"/>
      <c r="C513" s="145"/>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17"/>
      <c r="AD513" s="4"/>
      <c r="AE513" s="17"/>
    </row>
    <row r="514">
      <c r="A514" s="130"/>
      <c r="B514" s="4"/>
      <c r="C514" s="145"/>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17"/>
      <c r="AD514" s="4"/>
      <c r="AE514" s="17"/>
    </row>
    <row r="515">
      <c r="A515" s="130"/>
      <c r="B515" s="4"/>
      <c r="C515" s="145"/>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17"/>
      <c r="AD515" s="4"/>
      <c r="AE515" s="17"/>
    </row>
    <row r="516">
      <c r="A516" s="130"/>
      <c r="B516" s="4"/>
      <c r="C516" s="145"/>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17"/>
      <c r="AD516" s="4"/>
      <c r="AE516" s="17"/>
    </row>
    <row r="517">
      <c r="A517" s="130"/>
      <c r="B517" s="4"/>
      <c r="C517" s="145"/>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17"/>
      <c r="AD517" s="4"/>
      <c r="AE517" s="17"/>
    </row>
    <row r="518">
      <c r="A518" s="130"/>
      <c r="B518" s="4"/>
      <c r="C518" s="145"/>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17"/>
      <c r="AD518" s="4"/>
      <c r="AE518" s="17"/>
    </row>
    <row r="519">
      <c r="A519" s="130"/>
      <c r="B519" s="4"/>
      <c r="C519" s="145"/>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17"/>
      <c r="AD519" s="4"/>
      <c r="AE519" s="17"/>
    </row>
    <row r="520">
      <c r="A520" s="130"/>
      <c r="B520" s="4"/>
      <c r="C520" s="145"/>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17"/>
      <c r="AD520" s="4"/>
      <c r="AE520" s="17"/>
    </row>
    <row r="521">
      <c r="A521" s="130"/>
      <c r="B521" s="4"/>
      <c r="C521" s="145"/>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17"/>
      <c r="AD521" s="4"/>
      <c r="AE521" s="17"/>
    </row>
    <row r="522">
      <c r="A522" s="130"/>
      <c r="B522" s="4"/>
      <c r="C522" s="145"/>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17"/>
      <c r="AD522" s="4"/>
      <c r="AE522" s="17"/>
    </row>
    <row r="523">
      <c r="A523" s="130"/>
      <c r="B523" s="4"/>
      <c r="C523" s="145"/>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17"/>
      <c r="AD523" s="4"/>
      <c r="AE523" s="17"/>
    </row>
    <row r="524">
      <c r="A524" s="130"/>
      <c r="B524" s="4"/>
      <c r="C524" s="145"/>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17"/>
      <c r="AD524" s="4"/>
      <c r="AE524" s="17"/>
    </row>
    <row r="525">
      <c r="A525" s="130"/>
      <c r="B525" s="4"/>
      <c r="C525" s="145"/>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17"/>
      <c r="AD525" s="4"/>
      <c r="AE525" s="17"/>
    </row>
    <row r="526">
      <c r="A526" s="130"/>
      <c r="B526" s="4"/>
      <c r="C526" s="145"/>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17"/>
      <c r="AD526" s="4"/>
      <c r="AE526" s="17"/>
    </row>
    <row r="527">
      <c r="A527" s="130"/>
      <c r="B527" s="4"/>
      <c r="C527" s="145"/>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17"/>
      <c r="AD527" s="4"/>
      <c r="AE527" s="17"/>
    </row>
    <row r="528">
      <c r="A528" s="130"/>
      <c r="B528" s="4"/>
      <c r="C528" s="145"/>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17"/>
      <c r="AD528" s="4"/>
      <c r="AE528" s="17"/>
    </row>
    <row r="529">
      <c r="A529" s="130"/>
      <c r="B529" s="4"/>
      <c r="C529" s="145"/>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17"/>
      <c r="AD529" s="4"/>
      <c r="AE529" s="17"/>
    </row>
    <row r="530">
      <c r="A530" s="130"/>
      <c r="B530" s="4"/>
      <c r="C530" s="145"/>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17"/>
      <c r="AD530" s="4"/>
      <c r="AE530" s="17"/>
    </row>
    <row r="531">
      <c r="A531" s="130"/>
      <c r="B531" s="4"/>
      <c r="C531" s="145"/>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17"/>
      <c r="AD531" s="4"/>
      <c r="AE531" s="17"/>
    </row>
    <row r="532">
      <c r="A532" s="130"/>
      <c r="B532" s="4"/>
      <c r="C532" s="145"/>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17"/>
      <c r="AD532" s="4"/>
      <c r="AE532" s="17"/>
    </row>
    <row r="533">
      <c r="A533" s="130"/>
      <c r="B533" s="4"/>
      <c r="C533" s="145"/>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17"/>
      <c r="AD533" s="4"/>
      <c r="AE533" s="17"/>
    </row>
    <row r="534">
      <c r="A534" s="130"/>
      <c r="B534" s="4"/>
      <c r="C534" s="145"/>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17"/>
      <c r="AD534" s="4"/>
      <c r="AE534" s="17"/>
    </row>
    <row r="535">
      <c r="A535" s="130"/>
      <c r="B535" s="4"/>
      <c r="C535" s="145"/>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17"/>
      <c r="AD535" s="4"/>
      <c r="AE535" s="17"/>
    </row>
    <row r="536">
      <c r="A536" s="130"/>
      <c r="B536" s="4"/>
      <c r="C536" s="145"/>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17"/>
      <c r="AD536" s="4"/>
      <c r="AE536" s="17"/>
    </row>
    <row r="537">
      <c r="A537" s="130"/>
      <c r="B537" s="4"/>
      <c r="C537" s="145"/>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17"/>
      <c r="AD537" s="4"/>
      <c r="AE537" s="17"/>
    </row>
    <row r="538">
      <c r="A538" s="130"/>
      <c r="B538" s="4"/>
      <c r="C538" s="145"/>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17"/>
      <c r="AD538" s="4"/>
      <c r="AE538" s="17"/>
    </row>
    <row r="539">
      <c r="A539" s="130"/>
      <c r="B539" s="4"/>
      <c r="C539" s="145"/>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17"/>
      <c r="AD539" s="4"/>
      <c r="AE539" s="17"/>
    </row>
    <row r="540">
      <c r="A540" s="130"/>
      <c r="B540" s="4"/>
      <c r="C540" s="145"/>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17"/>
      <c r="AD540" s="4"/>
      <c r="AE540" s="17"/>
    </row>
    <row r="541">
      <c r="A541" s="130"/>
      <c r="B541" s="4"/>
      <c r="C541" s="145"/>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17"/>
      <c r="AD541" s="4"/>
      <c r="AE541" s="17"/>
    </row>
    <row r="542">
      <c r="A542" s="130"/>
      <c r="B542" s="4"/>
      <c r="C542" s="145"/>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17"/>
      <c r="AD542" s="4"/>
      <c r="AE542" s="17"/>
    </row>
    <row r="543">
      <c r="A543" s="130"/>
      <c r="B543" s="4"/>
      <c r="C543" s="145"/>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17"/>
      <c r="AD543" s="4"/>
      <c r="AE543" s="17"/>
    </row>
    <row r="544">
      <c r="A544" s="130"/>
      <c r="B544" s="4"/>
      <c r="C544" s="145"/>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17"/>
      <c r="AD544" s="4"/>
      <c r="AE544" s="17"/>
    </row>
    <row r="545">
      <c r="A545" s="130"/>
      <c r="B545" s="4"/>
      <c r="C545" s="145"/>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17"/>
      <c r="AD545" s="4"/>
      <c r="AE545" s="17"/>
    </row>
    <row r="546">
      <c r="A546" s="130"/>
      <c r="B546" s="4"/>
      <c r="C546" s="145"/>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17"/>
      <c r="AD546" s="4"/>
      <c r="AE546" s="17"/>
    </row>
    <row r="547">
      <c r="A547" s="130"/>
      <c r="B547" s="4"/>
      <c r="C547" s="145"/>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17"/>
      <c r="AD547" s="4"/>
      <c r="AE547" s="17"/>
    </row>
    <row r="548">
      <c r="A548" s="130"/>
      <c r="B548" s="4"/>
      <c r="C548" s="145"/>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17"/>
      <c r="AD548" s="4"/>
      <c r="AE548" s="17"/>
    </row>
    <row r="549">
      <c r="A549" s="130"/>
      <c r="B549" s="4"/>
      <c r="C549" s="145"/>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17"/>
      <c r="AD549" s="4"/>
      <c r="AE549" s="17"/>
    </row>
    <row r="550">
      <c r="A550" s="130"/>
      <c r="B550" s="4"/>
      <c r="C550" s="145"/>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17"/>
      <c r="AD550" s="4"/>
      <c r="AE550" s="17"/>
    </row>
    <row r="551">
      <c r="A551" s="130"/>
      <c r="B551" s="4"/>
      <c r="C551" s="145"/>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17"/>
      <c r="AD551" s="4"/>
      <c r="AE551" s="17"/>
    </row>
    <row r="552">
      <c r="A552" s="130"/>
      <c r="B552" s="4"/>
      <c r="C552" s="145"/>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17"/>
      <c r="AD552" s="4"/>
      <c r="AE552" s="17"/>
    </row>
    <row r="553">
      <c r="A553" s="130"/>
      <c r="B553" s="4"/>
      <c r="C553" s="145"/>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17"/>
      <c r="AD553" s="4"/>
      <c r="AE553" s="17"/>
    </row>
    <row r="554">
      <c r="A554" s="130"/>
      <c r="B554" s="4"/>
      <c r="C554" s="145"/>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17"/>
      <c r="AD554" s="4"/>
      <c r="AE554" s="17"/>
    </row>
    <row r="555">
      <c r="A555" s="130"/>
      <c r="B555" s="4"/>
      <c r="C555" s="145"/>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17"/>
      <c r="AD555" s="4"/>
      <c r="AE555" s="17"/>
    </row>
    <row r="556">
      <c r="A556" s="130"/>
      <c r="B556" s="4"/>
      <c r="C556" s="145"/>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17"/>
      <c r="AD556" s="4"/>
      <c r="AE556" s="17"/>
    </row>
    <row r="557">
      <c r="A557" s="130"/>
      <c r="B557" s="4"/>
      <c r="C557" s="145"/>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17"/>
      <c r="AD557" s="4"/>
      <c r="AE557" s="17"/>
    </row>
    <row r="558">
      <c r="A558" s="130"/>
      <c r="B558" s="4"/>
      <c r="C558" s="145"/>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17"/>
      <c r="AD558" s="4"/>
      <c r="AE558" s="17"/>
    </row>
    <row r="559">
      <c r="A559" s="130"/>
      <c r="B559" s="4"/>
      <c r="C559" s="145"/>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17"/>
      <c r="AD559" s="4"/>
      <c r="AE559" s="17"/>
    </row>
    <row r="560">
      <c r="A560" s="130"/>
      <c r="B560" s="4"/>
      <c r="C560" s="145"/>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17"/>
      <c r="AD560" s="4"/>
      <c r="AE560" s="17"/>
    </row>
    <row r="561">
      <c r="A561" s="130"/>
      <c r="B561" s="4"/>
      <c r="C561" s="145"/>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17"/>
      <c r="AD561" s="4"/>
      <c r="AE561" s="17"/>
    </row>
    <row r="562">
      <c r="A562" s="130"/>
      <c r="B562" s="4"/>
      <c r="C562" s="145"/>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17"/>
      <c r="AD562" s="4"/>
      <c r="AE562" s="17"/>
    </row>
    <row r="563">
      <c r="A563" s="130"/>
      <c r="B563" s="4"/>
      <c r="C563" s="145"/>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17"/>
      <c r="AD563" s="4"/>
      <c r="AE563" s="17"/>
    </row>
    <row r="564">
      <c r="A564" s="130"/>
      <c r="B564" s="4"/>
      <c r="C564" s="145"/>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17"/>
      <c r="AD564" s="4"/>
      <c r="AE564" s="17"/>
    </row>
    <row r="565">
      <c r="A565" s="130"/>
      <c r="B565" s="4"/>
      <c r="C565" s="145"/>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17"/>
      <c r="AD565" s="4"/>
      <c r="AE565" s="17"/>
    </row>
    <row r="566">
      <c r="A566" s="4"/>
      <c r="B566" s="4"/>
      <c r="C566" s="145"/>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17"/>
      <c r="AD566" s="4"/>
      <c r="AE566" s="17"/>
    </row>
    <row r="567">
      <c r="A567" s="4"/>
      <c r="B567" s="4"/>
      <c r="C567" s="145"/>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17"/>
      <c r="AD567" s="4"/>
      <c r="AE567" s="17"/>
    </row>
    <row r="568">
      <c r="A568" s="4"/>
      <c r="B568" s="4"/>
      <c r="C568" s="145"/>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17"/>
      <c r="AD568" s="4"/>
      <c r="AE568" s="17"/>
    </row>
    <row r="569">
      <c r="A569" s="4"/>
      <c r="B569" s="4"/>
      <c r="C569" s="145"/>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17"/>
      <c r="AD569" s="4"/>
      <c r="AE569" s="17"/>
    </row>
    <row r="570">
      <c r="A570" s="4"/>
      <c r="B570" s="4"/>
      <c r="C570" s="145"/>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17"/>
      <c r="AD570" s="4"/>
      <c r="AE570" s="17"/>
    </row>
    <row r="571">
      <c r="A571" s="4"/>
      <c r="B571" s="4"/>
      <c r="C571" s="145"/>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17"/>
      <c r="AD571" s="4"/>
      <c r="AE571" s="17"/>
    </row>
    <row r="572">
      <c r="A572" s="4"/>
      <c r="B572" s="4"/>
      <c r="C572" s="145"/>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17"/>
      <c r="AD572" s="4"/>
      <c r="AE572" s="17"/>
    </row>
    <row r="573">
      <c r="A573" s="4"/>
      <c r="B573" s="4"/>
      <c r="C573" s="145"/>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row>
    <row r="574">
      <c r="A574" s="4"/>
      <c r="B574" s="4"/>
      <c r="C574" s="145"/>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row>
    <row r="575">
      <c r="A575" s="4"/>
      <c r="B575" s="4"/>
      <c r="C575" s="145"/>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row>
    <row r="576">
      <c r="A576" s="4"/>
      <c r="B576" s="4"/>
      <c r="C576" s="145"/>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row>
    <row r="577">
      <c r="A577" s="4"/>
      <c r="B577" s="4"/>
      <c r="C577" s="145"/>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row>
    <row r="578">
      <c r="A578" s="4"/>
      <c r="B578" s="4"/>
      <c r="C578" s="145"/>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row>
    <row r="579">
      <c r="A579" s="4"/>
      <c r="B579" s="4"/>
      <c r="C579" s="145"/>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row>
    <row r="580">
      <c r="A580" s="4"/>
      <c r="B580" s="4"/>
      <c r="C580" s="145"/>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row>
    <row r="581">
      <c r="A581" s="4"/>
      <c r="B581" s="4"/>
      <c r="C581" s="145"/>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row>
    <row r="582">
      <c r="A582" s="4"/>
      <c r="B582" s="4"/>
      <c r="C582" s="145"/>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row>
    <row r="583">
      <c r="A583" s="4"/>
      <c r="B583" s="4"/>
      <c r="C583" s="145"/>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row>
    <row r="584">
      <c r="A584" s="4"/>
      <c r="B584" s="4"/>
      <c r="C584" s="145"/>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row>
    <row r="585">
      <c r="A585" s="4"/>
      <c r="B585" s="4"/>
      <c r="C585" s="145"/>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row>
    <row r="586">
      <c r="A586" s="4"/>
      <c r="B586" s="4"/>
      <c r="C586" s="145"/>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row>
    <row r="587">
      <c r="A587" s="4"/>
      <c r="B587" s="4"/>
      <c r="C587" s="145"/>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row>
    <row r="588">
      <c r="A588" s="4"/>
      <c r="B588" s="4"/>
      <c r="C588" s="145"/>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row>
    <row r="589">
      <c r="A589" s="4"/>
      <c r="B589" s="4"/>
      <c r="C589" s="145"/>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row>
    <row r="590">
      <c r="A590" s="4"/>
      <c r="B590" s="4"/>
      <c r="C590" s="145"/>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row>
    <row r="591">
      <c r="A591" s="4"/>
      <c r="B591" s="4"/>
      <c r="C591" s="145"/>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row>
    <row r="592">
      <c r="A592" s="4"/>
      <c r="B592" s="4"/>
      <c r="C592" s="145"/>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row>
    <row r="593">
      <c r="A593" s="4"/>
      <c r="B593" s="4"/>
      <c r="C593" s="145"/>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row>
    <row r="594">
      <c r="A594" s="4"/>
      <c r="B594" s="4"/>
      <c r="C594" s="145"/>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row>
    <row r="595">
      <c r="A595" s="4"/>
      <c r="B595" s="4"/>
      <c r="C595" s="145"/>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row>
    <row r="596">
      <c r="A596" s="4"/>
      <c r="B596" s="4"/>
      <c r="C596" s="145"/>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row>
    <row r="597">
      <c r="A597" s="4"/>
      <c r="B597" s="4"/>
      <c r="C597" s="145"/>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row>
    <row r="598">
      <c r="A598" s="4"/>
      <c r="B598" s="4"/>
      <c r="C598" s="145"/>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row>
    <row r="599">
      <c r="A599" s="4"/>
      <c r="B599" s="4"/>
      <c r="C599" s="145"/>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row>
    <row r="600">
      <c r="A600" s="4"/>
      <c r="B600" s="4"/>
      <c r="C600" s="145"/>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row>
    <row r="601">
      <c r="A601" s="4"/>
      <c r="B601" s="4"/>
      <c r="C601" s="145"/>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row>
    <row r="602">
      <c r="A602" s="4"/>
      <c r="B602" s="4"/>
      <c r="C602" s="145"/>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row>
    <row r="603">
      <c r="A603" s="4"/>
      <c r="B603" s="4"/>
      <c r="C603" s="145"/>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row>
    <row r="604">
      <c r="A604" s="4"/>
      <c r="B604" s="4"/>
      <c r="C604" s="145"/>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row>
    <row r="605">
      <c r="A605" s="4"/>
      <c r="B605" s="4"/>
      <c r="C605" s="145"/>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row>
    <row r="606">
      <c r="A606" s="4"/>
      <c r="B606" s="4"/>
      <c r="C606" s="145"/>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row>
    <row r="607">
      <c r="A607" s="4"/>
      <c r="B607" s="4"/>
      <c r="C607" s="145"/>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row>
    <row r="608">
      <c r="A608" s="4"/>
      <c r="B608" s="4"/>
      <c r="C608" s="145"/>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row>
    <row r="609">
      <c r="A609" s="4"/>
      <c r="B609" s="4"/>
      <c r="C609" s="145"/>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row>
    <row r="610">
      <c r="A610" s="4"/>
      <c r="B610" s="4"/>
      <c r="C610" s="145"/>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row>
    <row r="611">
      <c r="A611" s="4"/>
      <c r="B611" s="4"/>
      <c r="C611" s="145"/>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row>
    <row r="612">
      <c r="A612" s="4"/>
      <c r="B612" s="4"/>
      <c r="C612" s="145"/>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row>
    <row r="613">
      <c r="A613" s="4"/>
      <c r="B613" s="4"/>
      <c r="C613" s="145"/>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row>
    <row r="614">
      <c r="A614" s="4"/>
      <c r="B614" s="4"/>
      <c r="C614" s="145"/>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row>
    <row r="615">
      <c r="A615" s="4"/>
      <c r="B615" s="4"/>
      <c r="C615" s="145"/>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row>
    <row r="616">
      <c r="A616" s="4"/>
      <c r="B616" s="4"/>
      <c r="C616" s="145"/>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row>
    <row r="617">
      <c r="A617" s="4"/>
      <c r="B617" s="4"/>
      <c r="C617" s="145"/>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row>
    <row r="618">
      <c r="A618" s="4"/>
      <c r="B618" s="4"/>
      <c r="C618" s="145"/>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row>
    <row r="619">
      <c r="A619" s="4"/>
      <c r="B619" s="4"/>
      <c r="C619" s="145"/>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row>
    <row r="620">
      <c r="A620" s="4"/>
      <c r="B620" s="4"/>
      <c r="C620" s="145"/>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row>
    <row r="621">
      <c r="A621" s="4"/>
      <c r="B621" s="4"/>
      <c r="C621" s="145"/>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row>
    <row r="622">
      <c r="A622" s="4"/>
      <c r="B622" s="4"/>
      <c r="C622" s="145"/>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row>
    <row r="623">
      <c r="A623" s="4"/>
      <c r="B623" s="4"/>
      <c r="C623" s="145"/>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row>
    <row r="624">
      <c r="A624" s="4"/>
      <c r="B624" s="4"/>
      <c r="C624" s="145"/>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row>
    <row r="625">
      <c r="A625" s="4"/>
      <c r="B625" s="4"/>
      <c r="C625" s="145"/>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row>
    <row r="626">
      <c r="A626" s="4"/>
      <c r="B626" s="4"/>
      <c r="C626" s="145"/>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row>
    <row r="627">
      <c r="A627" s="4"/>
      <c r="B627" s="4"/>
      <c r="C627" s="145"/>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row>
    <row r="628">
      <c r="A628" s="4"/>
      <c r="B628" s="4"/>
      <c r="C628" s="145"/>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row>
    <row r="629">
      <c r="A629" s="4"/>
      <c r="B629" s="4"/>
      <c r="C629" s="145"/>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row>
    <row r="630">
      <c r="A630" s="4"/>
      <c r="B630" s="4"/>
      <c r="C630" s="145"/>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row>
    <row r="631">
      <c r="A631" s="4"/>
      <c r="B631" s="4"/>
      <c r="C631" s="145"/>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row>
    <row r="632">
      <c r="A632" s="4"/>
      <c r="B632" s="4"/>
      <c r="C632" s="145"/>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row>
    <row r="633">
      <c r="A633" s="4"/>
      <c r="B633" s="4"/>
      <c r="C633" s="145"/>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row>
    <row r="634">
      <c r="A634" s="4"/>
      <c r="B634" s="4"/>
      <c r="C634" s="145"/>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row>
    <row r="635">
      <c r="A635" s="4"/>
      <c r="B635" s="4"/>
      <c r="C635" s="145"/>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row>
    <row r="636">
      <c r="A636" s="4"/>
      <c r="B636" s="4"/>
      <c r="C636" s="145"/>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row>
    <row r="637">
      <c r="A637" s="4"/>
      <c r="B637" s="4"/>
      <c r="C637" s="145"/>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row>
    <row r="638">
      <c r="A638" s="4"/>
      <c r="B638" s="4"/>
      <c r="C638" s="145"/>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row>
    <row r="639">
      <c r="A639" s="4"/>
      <c r="B639" s="4"/>
      <c r="C639" s="145"/>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row>
    <row r="640">
      <c r="A640" s="4"/>
      <c r="B640" s="4"/>
      <c r="C640" s="145"/>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row>
    <row r="641">
      <c r="A641" s="4"/>
      <c r="B641" s="4"/>
      <c r="C641" s="145"/>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row>
    <row r="642">
      <c r="A642" s="4"/>
      <c r="B642" s="4"/>
      <c r="C642" s="145"/>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row>
    <row r="643">
      <c r="A643" s="4"/>
      <c r="B643" s="4"/>
      <c r="C643" s="145"/>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row>
    <row r="644">
      <c r="A644" s="4"/>
      <c r="B644" s="4"/>
      <c r="C644" s="145"/>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row>
    <row r="645">
      <c r="A645" s="4"/>
      <c r="B645" s="4"/>
      <c r="C645" s="145"/>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row>
    <row r="646">
      <c r="A646" s="4"/>
      <c r="B646" s="4"/>
      <c r="C646" s="145"/>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row>
    <row r="647">
      <c r="A647" s="4"/>
      <c r="B647" s="4"/>
      <c r="C647" s="145"/>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row>
    <row r="648">
      <c r="A648" s="4"/>
      <c r="B648" s="4"/>
      <c r="C648" s="145"/>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row>
    <row r="649">
      <c r="A649" s="4"/>
      <c r="B649" s="4"/>
      <c r="C649" s="145"/>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row>
    <row r="650">
      <c r="A650" s="4"/>
      <c r="B650" s="4"/>
      <c r="C650" s="145"/>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row>
    <row r="651">
      <c r="A651" s="4"/>
      <c r="B651" s="4"/>
      <c r="C651" s="145"/>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row>
    <row r="652">
      <c r="A652" s="4"/>
      <c r="B652" s="4"/>
      <c r="C652" s="145"/>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row>
    <row r="653">
      <c r="A653" s="4"/>
      <c r="B653" s="4"/>
      <c r="C653" s="145"/>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row>
    <row r="654">
      <c r="A654" s="4"/>
      <c r="B654" s="4"/>
      <c r="C654" s="145"/>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row>
    <row r="655">
      <c r="A655" s="4"/>
      <c r="B655" s="4"/>
      <c r="C655" s="145"/>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row>
    <row r="656">
      <c r="A656" s="4"/>
      <c r="B656" s="4"/>
      <c r="C656" s="145"/>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row>
    <row r="657">
      <c r="A657" s="4"/>
      <c r="B657" s="4"/>
      <c r="C657" s="145"/>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row>
    <row r="658">
      <c r="A658" s="4"/>
      <c r="B658" s="4"/>
      <c r="C658" s="145"/>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row>
    <row r="659">
      <c r="A659" s="4"/>
      <c r="B659" s="4"/>
      <c r="C659" s="145"/>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row>
    <row r="660">
      <c r="A660" s="4"/>
      <c r="B660" s="4"/>
      <c r="C660" s="145"/>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row>
    <row r="661">
      <c r="A661" s="4"/>
      <c r="B661" s="4"/>
      <c r="C661" s="145"/>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row>
    <row r="662">
      <c r="A662" s="4"/>
      <c r="B662" s="4"/>
      <c r="C662" s="145"/>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row>
    <row r="663">
      <c r="A663" s="4"/>
      <c r="B663" s="4"/>
      <c r="C663" s="145"/>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row>
    <row r="664">
      <c r="A664" s="4"/>
      <c r="B664" s="4"/>
      <c r="C664" s="145"/>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row>
    <row r="665">
      <c r="A665" s="4"/>
      <c r="B665" s="4"/>
      <c r="C665" s="145"/>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row>
    <row r="666">
      <c r="A666" s="4"/>
      <c r="B666" s="4"/>
      <c r="C666" s="145"/>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row>
    <row r="667">
      <c r="A667" s="4"/>
      <c r="B667" s="4"/>
      <c r="C667" s="145"/>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row>
    <row r="668">
      <c r="A668" s="4"/>
      <c r="B668" s="4"/>
      <c r="C668" s="145"/>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row>
    <row r="669">
      <c r="A669" s="4"/>
      <c r="B669" s="4"/>
      <c r="C669" s="145"/>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row>
    <row r="670">
      <c r="A670" s="4"/>
      <c r="B670" s="4"/>
      <c r="C670" s="145"/>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row>
    <row r="671">
      <c r="A671" s="4"/>
      <c r="B671" s="4"/>
      <c r="C671" s="145"/>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row>
    <row r="672">
      <c r="A672" s="4"/>
      <c r="B672" s="4"/>
      <c r="C672" s="145"/>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row>
    <row r="673">
      <c r="A673" s="4"/>
      <c r="B673" s="4"/>
      <c r="C673" s="145"/>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row>
    <row r="674">
      <c r="A674" s="4"/>
      <c r="B674" s="4"/>
      <c r="C674" s="145"/>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row>
    <row r="675">
      <c r="A675" s="4"/>
      <c r="B675" s="4"/>
      <c r="C675" s="145"/>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row>
    <row r="676">
      <c r="A676" s="4"/>
      <c r="B676" s="4"/>
      <c r="C676" s="145"/>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row>
    <row r="677">
      <c r="A677" s="4"/>
      <c r="B677" s="4"/>
      <c r="C677" s="145"/>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row>
    <row r="678">
      <c r="A678" s="4"/>
      <c r="B678" s="4"/>
      <c r="C678" s="145"/>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row>
    <row r="679">
      <c r="A679" s="4"/>
      <c r="B679" s="4"/>
      <c r="C679" s="145"/>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row>
    <row r="680">
      <c r="A680" s="4"/>
      <c r="B680" s="4"/>
      <c r="C680" s="145"/>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row>
    <row r="681">
      <c r="A681" s="4"/>
      <c r="B681" s="4"/>
      <c r="C681" s="145"/>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row>
    <row r="682">
      <c r="A682" s="4"/>
      <c r="B682" s="4"/>
      <c r="C682" s="145"/>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row>
    <row r="683">
      <c r="A683" s="4"/>
      <c r="B683" s="4"/>
      <c r="C683" s="145"/>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row>
    <row r="684">
      <c r="A684" s="4"/>
      <c r="B684" s="4"/>
      <c r="C684" s="145"/>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row>
    <row r="685">
      <c r="A685" s="4"/>
      <c r="B685" s="4"/>
      <c r="C685" s="145"/>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row>
    <row r="686">
      <c r="A686" s="4"/>
      <c r="B686" s="4"/>
      <c r="C686" s="145"/>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row>
    <row r="687">
      <c r="A687" s="4"/>
      <c r="B687" s="4"/>
      <c r="C687" s="145"/>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row>
    <row r="688">
      <c r="A688" s="4"/>
      <c r="B688" s="4"/>
      <c r="C688" s="145"/>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row>
    <row r="689">
      <c r="A689" s="4"/>
      <c r="B689" s="4"/>
      <c r="C689" s="145"/>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row>
    <row r="690">
      <c r="A690" s="4"/>
      <c r="B690" s="4"/>
      <c r="C690" s="145"/>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row>
    <row r="691">
      <c r="A691" s="4"/>
      <c r="B691" s="4"/>
      <c r="C691" s="145"/>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row>
    <row r="692">
      <c r="A692" s="4"/>
      <c r="B692" s="4"/>
      <c r="C692" s="145"/>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row>
    <row r="693">
      <c r="A693" s="4"/>
      <c r="B693" s="4"/>
      <c r="C693" s="145"/>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row>
    <row r="694">
      <c r="A694" s="4"/>
      <c r="B694" s="4"/>
      <c r="C694" s="145"/>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row>
    <row r="695">
      <c r="A695" s="4"/>
      <c r="B695" s="4"/>
      <c r="C695" s="145"/>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row>
    <row r="696">
      <c r="A696" s="4"/>
      <c r="B696" s="4"/>
      <c r="C696" s="145"/>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row>
    <row r="697">
      <c r="A697" s="4"/>
      <c r="B697" s="4"/>
      <c r="C697" s="145"/>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row>
    <row r="698">
      <c r="A698" s="4"/>
      <c r="B698" s="4"/>
      <c r="C698" s="145"/>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row>
    <row r="699">
      <c r="A699" s="4"/>
      <c r="B699" s="4"/>
      <c r="C699" s="145"/>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row>
    <row r="700">
      <c r="A700" s="4"/>
      <c r="B700" s="4"/>
      <c r="C700" s="145"/>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row>
    <row r="701">
      <c r="A701" s="4"/>
      <c r="B701" s="4"/>
      <c r="C701" s="145"/>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row>
    <row r="702">
      <c r="A702" s="4"/>
      <c r="B702" s="4"/>
      <c r="C702" s="145"/>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row>
    <row r="703">
      <c r="A703" s="4"/>
      <c r="B703" s="4"/>
      <c r="C703" s="145"/>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row>
    <row r="704">
      <c r="A704" s="4"/>
      <c r="B704" s="4"/>
      <c r="C704" s="145"/>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row>
    <row r="705">
      <c r="A705" s="4"/>
      <c r="B705" s="4"/>
      <c r="C705" s="145"/>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row>
    <row r="706">
      <c r="A706" s="4"/>
      <c r="B706" s="4"/>
      <c r="C706" s="145"/>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row>
    <row r="707">
      <c r="A707" s="4"/>
      <c r="B707" s="4"/>
      <c r="C707" s="145"/>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row>
    <row r="708">
      <c r="A708" s="4"/>
      <c r="B708" s="4"/>
      <c r="C708" s="145"/>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row>
    <row r="709">
      <c r="A709" s="4"/>
      <c r="B709" s="4"/>
      <c r="C709" s="145"/>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row>
    <row r="710">
      <c r="A710" s="4"/>
      <c r="B710" s="4"/>
      <c r="C710" s="145"/>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row>
    <row r="711">
      <c r="A711" s="4"/>
      <c r="B711" s="4"/>
      <c r="C711" s="145"/>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row>
    <row r="712">
      <c r="A712" s="4"/>
      <c r="B712" s="4"/>
      <c r="C712" s="145"/>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row>
    <row r="713">
      <c r="A713" s="4"/>
      <c r="B713" s="4"/>
      <c r="C713" s="145"/>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row>
    <row r="714">
      <c r="A714" s="4"/>
      <c r="B714" s="4"/>
      <c r="C714" s="145"/>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row>
    <row r="715">
      <c r="A715" s="4"/>
      <c r="B715" s="4"/>
      <c r="C715" s="145"/>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row>
    <row r="716">
      <c r="A716" s="4"/>
      <c r="B716" s="4"/>
      <c r="C716" s="145"/>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row>
    <row r="717">
      <c r="A717" s="4"/>
      <c r="B717" s="4"/>
      <c r="C717" s="145"/>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row>
    <row r="718">
      <c r="A718" s="4"/>
      <c r="B718" s="4"/>
      <c r="C718" s="145"/>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row>
    <row r="719">
      <c r="A719" s="4"/>
      <c r="B719" s="4"/>
      <c r="C719" s="145"/>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row>
    <row r="720">
      <c r="A720" s="4"/>
      <c r="B720" s="4"/>
      <c r="C720" s="145"/>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row>
    <row r="721">
      <c r="A721" s="4"/>
      <c r="B721" s="4"/>
      <c r="C721" s="145"/>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row>
    <row r="722">
      <c r="A722" s="4"/>
      <c r="B722" s="4"/>
      <c r="C722" s="145"/>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row>
    <row r="723">
      <c r="A723" s="4"/>
      <c r="B723" s="4"/>
      <c r="C723" s="145"/>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row>
    <row r="724">
      <c r="A724" s="4"/>
      <c r="B724" s="4"/>
      <c r="C724" s="145"/>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row>
    <row r="725">
      <c r="A725" s="4"/>
      <c r="B725" s="4"/>
      <c r="C725" s="145"/>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row>
    <row r="726">
      <c r="A726" s="4"/>
      <c r="B726" s="4"/>
      <c r="C726" s="145"/>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row>
    <row r="727">
      <c r="A727" s="4"/>
      <c r="B727" s="4"/>
      <c r="C727" s="145"/>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row>
    <row r="728">
      <c r="A728" s="4"/>
      <c r="B728" s="4"/>
      <c r="C728" s="145"/>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row>
    <row r="729">
      <c r="A729" s="4"/>
      <c r="B729" s="4"/>
      <c r="C729" s="145"/>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row>
    <row r="730">
      <c r="A730" s="4"/>
      <c r="B730" s="4"/>
      <c r="C730" s="145"/>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row>
    <row r="731">
      <c r="A731" s="4"/>
      <c r="B731" s="4"/>
      <c r="C731" s="145"/>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row>
    <row r="732">
      <c r="A732" s="4"/>
      <c r="B732" s="4"/>
      <c r="C732" s="145"/>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row>
    <row r="733">
      <c r="A733" s="4"/>
      <c r="B733" s="4"/>
      <c r="C733" s="145"/>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row>
    <row r="734">
      <c r="A734" s="4"/>
      <c r="B734" s="4"/>
      <c r="C734" s="145"/>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row>
    <row r="735">
      <c r="A735" s="4"/>
      <c r="B735" s="4"/>
      <c r="C735" s="145"/>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row>
    <row r="736">
      <c r="A736" s="4"/>
      <c r="B736" s="4"/>
      <c r="C736" s="145"/>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row>
    <row r="737">
      <c r="A737" s="4"/>
      <c r="B737" s="4"/>
      <c r="C737" s="145"/>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row>
    <row r="738">
      <c r="A738" s="4"/>
      <c r="B738" s="4"/>
      <c r="C738" s="145"/>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row>
    <row r="739">
      <c r="A739" s="4"/>
      <c r="B739" s="4"/>
      <c r="C739" s="145"/>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row>
    <row r="740">
      <c r="A740" s="4"/>
      <c r="B740" s="4"/>
      <c r="C740" s="145"/>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row>
    <row r="741">
      <c r="A741" s="4"/>
      <c r="B741" s="4"/>
      <c r="C741" s="145"/>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row>
    <row r="742">
      <c r="A742" s="4"/>
      <c r="B742" s="4"/>
      <c r="C742" s="145"/>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row>
    <row r="743">
      <c r="A743" s="4"/>
      <c r="B743" s="4"/>
      <c r="C743" s="145"/>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row>
    <row r="744">
      <c r="A744" s="4"/>
      <c r="B744" s="4"/>
      <c r="C744" s="145"/>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row>
    <row r="745">
      <c r="A745" s="4"/>
      <c r="B745" s="4"/>
      <c r="C745" s="145"/>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row>
    <row r="746">
      <c r="A746" s="4"/>
      <c r="B746" s="4"/>
      <c r="C746" s="145"/>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row>
    <row r="747">
      <c r="A747" s="4"/>
      <c r="B747" s="4"/>
      <c r="C747" s="145"/>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row>
    <row r="748">
      <c r="A748" s="4"/>
      <c r="B748" s="4"/>
      <c r="C748" s="145"/>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row>
    <row r="749">
      <c r="A749" s="4"/>
      <c r="B749" s="4"/>
      <c r="C749" s="145"/>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row>
    <row r="750">
      <c r="A750" s="4"/>
      <c r="B750" s="4"/>
      <c r="C750" s="145"/>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row>
    <row r="751">
      <c r="A751" s="4"/>
      <c r="B751" s="4"/>
      <c r="C751" s="145"/>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row>
    <row r="752">
      <c r="A752" s="4"/>
      <c r="B752" s="4"/>
      <c r="C752" s="145"/>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row>
    <row r="753">
      <c r="A753" s="4"/>
      <c r="B753" s="4"/>
      <c r="C753" s="145"/>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row>
    <row r="754">
      <c r="A754" s="4"/>
      <c r="B754" s="4"/>
      <c r="C754" s="145"/>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row>
    <row r="755">
      <c r="A755" s="4"/>
      <c r="B755" s="4"/>
      <c r="C755" s="145"/>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row>
    <row r="756">
      <c r="A756" s="4"/>
      <c r="B756" s="4"/>
      <c r="C756" s="145"/>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row>
    <row r="757">
      <c r="A757" s="4"/>
      <c r="B757" s="4"/>
      <c r="C757" s="145"/>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row>
    <row r="758">
      <c r="A758" s="4"/>
      <c r="B758" s="4"/>
      <c r="C758" s="145"/>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row>
    <row r="759">
      <c r="A759" s="4"/>
      <c r="B759" s="4"/>
      <c r="C759" s="145"/>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row>
    <row r="760">
      <c r="A760" s="4"/>
      <c r="B760" s="4"/>
      <c r="C760" s="145"/>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row>
    <row r="761">
      <c r="A761" s="4"/>
      <c r="B761" s="4"/>
      <c r="C761" s="145"/>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row>
    <row r="762">
      <c r="A762" s="4"/>
      <c r="B762" s="4"/>
      <c r="C762" s="145"/>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row>
    <row r="763">
      <c r="A763" s="4"/>
      <c r="B763" s="4"/>
      <c r="C763" s="145"/>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row>
    <row r="764">
      <c r="A764" s="4"/>
      <c r="B764" s="4"/>
      <c r="C764" s="145"/>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row>
    <row r="765">
      <c r="A765" s="4"/>
      <c r="B765" s="4"/>
      <c r="C765" s="145"/>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row>
    <row r="766">
      <c r="A766" s="4"/>
      <c r="B766" s="4"/>
      <c r="C766" s="145"/>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row>
    <row r="767">
      <c r="A767" s="4"/>
      <c r="B767" s="4"/>
      <c r="C767" s="145"/>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row>
    <row r="768">
      <c r="A768" s="4"/>
      <c r="B768" s="4"/>
      <c r="C768" s="145"/>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row>
    <row r="769">
      <c r="A769" s="4"/>
      <c r="B769" s="4"/>
      <c r="C769" s="145"/>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row>
    <row r="770">
      <c r="A770" s="4"/>
      <c r="B770" s="4"/>
      <c r="C770" s="145"/>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row>
    <row r="771">
      <c r="A771" s="4"/>
      <c r="B771" s="4"/>
      <c r="C771" s="145"/>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row>
    <row r="772">
      <c r="A772" s="4"/>
      <c r="B772" s="4"/>
      <c r="C772" s="145"/>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row>
    <row r="773">
      <c r="A773" s="4"/>
      <c r="B773" s="4"/>
      <c r="C773" s="145"/>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row>
    <row r="774">
      <c r="A774" s="4"/>
      <c r="B774" s="4"/>
      <c r="C774" s="145"/>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row>
    <row r="775">
      <c r="A775" s="4"/>
      <c r="B775" s="4"/>
      <c r="C775" s="145"/>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row>
    <row r="776">
      <c r="A776" s="4"/>
      <c r="B776" s="4"/>
      <c r="C776" s="145"/>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row>
    <row r="777">
      <c r="A777" s="4"/>
      <c r="B777" s="4"/>
      <c r="C777" s="145"/>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row>
    <row r="778">
      <c r="A778" s="4"/>
      <c r="B778" s="4"/>
      <c r="C778" s="145"/>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row>
    <row r="779">
      <c r="A779" s="4"/>
      <c r="B779" s="4"/>
      <c r="C779" s="145"/>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row>
    <row r="780">
      <c r="A780" s="4"/>
      <c r="B780" s="4"/>
      <c r="C780" s="145"/>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row>
    <row r="781">
      <c r="A781" s="4"/>
      <c r="B781" s="4"/>
      <c r="C781" s="145"/>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row>
    <row r="782">
      <c r="A782" s="4"/>
      <c r="B782" s="4"/>
      <c r="C782" s="145"/>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row>
    <row r="783">
      <c r="A783" s="4"/>
      <c r="B783" s="4"/>
      <c r="C783" s="145"/>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row>
    <row r="784">
      <c r="A784" s="4"/>
      <c r="B784" s="4"/>
      <c r="C784" s="145"/>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row>
    <row r="785">
      <c r="A785" s="4"/>
      <c r="B785" s="4"/>
      <c r="C785" s="145"/>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row>
    <row r="786">
      <c r="A786" s="4"/>
      <c r="B786" s="4"/>
      <c r="C786" s="145"/>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row>
    <row r="787">
      <c r="A787" s="4"/>
      <c r="B787" s="4"/>
      <c r="C787" s="145"/>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row>
    <row r="788">
      <c r="A788" s="4"/>
      <c r="B788" s="4"/>
      <c r="C788" s="145"/>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row>
    <row r="789">
      <c r="A789" s="4"/>
      <c r="B789" s="4"/>
      <c r="C789" s="145"/>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row>
    <row r="790">
      <c r="A790" s="4"/>
      <c r="B790" s="4"/>
      <c r="C790" s="145"/>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row>
    <row r="791">
      <c r="A791" s="4"/>
      <c r="B791" s="4"/>
      <c r="C791" s="145"/>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row>
    <row r="792">
      <c r="A792" s="4"/>
      <c r="B792" s="4"/>
      <c r="C792" s="145"/>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row>
    <row r="793">
      <c r="A793" s="4"/>
      <c r="B793" s="4"/>
      <c r="C793" s="145"/>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row>
    <row r="794">
      <c r="A794" s="4"/>
      <c r="B794" s="4"/>
      <c r="C794" s="145"/>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row>
    <row r="795">
      <c r="A795" s="4"/>
      <c r="B795" s="4"/>
      <c r="C795" s="145"/>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row>
    <row r="796">
      <c r="A796" s="4"/>
      <c r="B796" s="4"/>
      <c r="C796" s="145"/>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row>
    <row r="797">
      <c r="A797" s="4"/>
      <c r="B797" s="4"/>
      <c r="C797" s="145"/>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row>
    <row r="798">
      <c r="A798" s="4"/>
      <c r="B798" s="4"/>
      <c r="C798" s="145"/>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row>
    <row r="799">
      <c r="A799" s="4"/>
      <c r="B799" s="4"/>
      <c r="C799" s="145"/>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row>
    <row r="800">
      <c r="A800" s="4"/>
      <c r="B800" s="4"/>
      <c r="C800" s="145"/>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row>
    <row r="801">
      <c r="A801" s="4"/>
      <c r="B801" s="4"/>
      <c r="C801" s="145"/>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row>
    <row r="802">
      <c r="A802" s="4"/>
      <c r="B802" s="4"/>
      <c r="C802" s="145"/>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row>
    <row r="803">
      <c r="A803" s="4"/>
      <c r="B803" s="4"/>
      <c r="C803" s="145"/>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row>
    <row r="804">
      <c r="A804" s="4"/>
      <c r="B804" s="4"/>
      <c r="C804" s="145"/>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row>
    <row r="805">
      <c r="A805" s="4"/>
      <c r="B805" s="4"/>
      <c r="C805" s="145"/>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row>
    <row r="806">
      <c r="A806" s="4"/>
      <c r="B806" s="4"/>
      <c r="C806" s="145"/>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row>
    <row r="807">
      <c r="A807" s="4"/>
      <c r="B807" s="4"/>
      <c r="C807" s="145"/>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row>
    <row r="808">
      <c r="A808" s="4"/>
      <c r="B808" s="4"/>
      <c r="C808" s="145"/>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row>
    <row r="809">
      <c r="A809" s="4"/>
      <c r="B809" s="4"/>
      <c r="C809" s="145"/>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row>
    <row r="810">
      <c r="A810" s="4"/>
      <c r="B810" s="4"/>
      <c r="C810" s="145"/>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row>
    <row r="811">
      <c r="A811" s="4"/>
      <c r="B811" s="4"/>
      <c r="C811" s="145"/>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row>
    <row r="812">
      <c r="A812" s="4"/>
      <c r="B812" s="4"/>
      <c r="C812" s="145"/>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row>
    <row r="813">
      <c r="A813" s="4"/>
      <c r="B813" s="4"/>
      <c r="C813" s="145"/>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row>
    <row r="814">
      <c r="A814" s="4"/>
      <c r="B814" s="4"/>
      <c r="C814" s="145"/>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row>
    <row r="815">
      <c r="A815" s="4"/>
      <c r="B815" s="4"/>
      <c r="C815" s="145"/>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row>
    <row r="816">
      <c r="A816" s="4"/>
      <c r="B816" s="4"/>
      <c r="C816" s="145"/>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row>
    <row r="817">
      <c r="A817" s="4"/>
      <c r="B817" s="4"/>
      <c r="C817" s="145"/>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row>
    <row r="818">
      <c r="A818" s="4"/>
      <c r="B818" s="4"/>
      <c r="C818" s="145"/>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row>
    <row r="819">
      <c r="A819" s="4"/>
      <c r="B819" s="4"/>
      <c r="C819" s="145"/>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row>
    <row r="820">
      <c r="A820" s="4"/>
      <c r="B820" s="4"/>
      <c r="C820" s="145"/>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row>
    <row r="821">
      <c r="A821" s="4"/>
      <c r="B821" s="4"/>
      <c r="C821" s="145"/>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row>
    <row r="822">
      <c r="A822" s="4"/>
      <c r="B822" s="4"/>
      <c r="C822" s="145"/>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row>
    <row r="823">
      <c r="A823" s="4"/>
      <c r="B823" s="4"/>
      <c r="C823" s="145"/>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row>
    <row r="824">
      <c r="A824" s="4"/>
      <c r="B824" s="4"/>
      <c r="C824" s="145"/>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row>
    <row r="825">
      <c r="A825" s="4"/>
      <c r="B825" s="4"/>
      <c r="C825" s="145"/>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row>
    <row r="826">
      <c r="A826" s="4"/>
      <c r="B826" s="4"/>
      <c r="C826" s="145"/>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row>
    <row r="827">
      <c r="A827" s="4"/>
      <c r="B827" s="4"/>
      <c r="C827" s="145"/>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row>
    <row r="828">
      <c r="A828" s="4"/>
      <c r="B828" s="4"/>
      <c r="C828" s="145"/>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row>
    <row r="829">
      <c r="A829" s="4"/>
      <c r="B829" s="4"/>
      <c r="C829" s="145"/>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row>
    <row r="830">
      <c r="A830" s="4"/>
      <c r="B830" s="4"/>
      <c r="C830" s="145"/>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row>
    <row r="831">
      <c r="A831" s="4"/>
      <c r="B831" s="4"/>
      <c r="C831" s="145"/>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row>
    <row r="832">
      <c r="A832" s="4"/>
      <c r="B832" s="4"/>
      <c r="C832" s="145"/>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row>
    <row r="833">
      <c r="A833" s="4"/>
      <c r="B833" s="4"/>
      <c r="C833" s="145"/>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row>
    <row r="834">
      <c r="A834" s="4"/>
      <c r="B834" s="4"/>
      <c r="C834" s="145"/>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row>
    <row r="835">
      <c r="A835" s="4"/>
      <c r="B835" s="4"/>
      <c r="C835" s="145"/>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row>
    <row r="836">
      <c r="A836" s="4"/>
      <c r="B836" s="4"/>
      <c r="C836" s="145"/>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row>
    <row r="837">
      <c r="A837" s="4"/>
      <c r="B837" s="4"/>
      <c r="C837" s="145"/>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row>
    <row r="838">
      <c r="A838" s="4"/>
      <c r="B838" s="4"/>
      <c r="C838" s="145"/>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row>
    <row r="839">
      <c r="A839" s="4"/>
      <c r="B839" s="4"/>
      <c r="C839" s="145"/>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row>
    <row r="840">
      <c r="A840" s="4"/>
      <c r="B840" s="4"/>
      <c r="C840" s="145"/>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row>
    <row r="841">
      <c r="A841" s="4"/>
      <c r="B841" s="4"/>
      <c r="C841" s="145"/>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row>
    <row r="842">
      <c r="A842" s="4"/>
      <c r="B842" s="4"/>
      <c r="C842" s="145"/>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row>
    <row r="843">
      <c r="A843" s="4"/>
      <c r="B843" s="4"/>
      <c r="C843" s="145"/>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row>
    <row r="844">
      <c r="A844" s="4"/>
      <c r="B844" s="4"/>
      <c r="C844" s="145"/>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row>
    <row r="845">
      <c r="A845" s="4"/>
      <c r="B845" s="4"/>
      <c r="C845" s="145"/>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row>
    <row r="846">
      <c r="A846" s="4"/>
      <c r="B846" s="4"/>
      <c r="C846" s="145"/>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row>
    <row r="847">
      <c r="A847" s="4"/>
      <c r="B847" s="4"/>
      <c r="C847" s="145"/>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row>
    <row r="848">
      <c r="A848" s="4"/>
      <c r="B848" s="4"/>
      <c r="C848" s="145"/>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row>
    <row r="849">
      <c r="A849" s="4"/>
      <c r="B849" s="4"/>
      <c r="C849" s="145"/>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row>
    <row r="850">
      <c r="A850" s="4"/>
      <c r="B850" s="4"/>
      <c r="C850" s="145"/>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row>
    <row r="851">
      <c r="A851" s="4"/>
      <c r="B851" s="4"/>
      <c r="C851" s="145"/>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row>
    <row r="852">
      <c r="A852" s="4"/>
      <c r="B852" s="4"/>
      <c r="C852" s="145"/>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row>
    <row r="853">
      <c r="A853" s="4"/>
      <c r="B853" s="4"/>
      <c r="C853" s="145"/>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row>
    <row r="854">
      <c r="A854" s="4"/>
      <c r="B854" s="4"/>
      <c r="C854" s="145"/>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row>
    <row r="855">
      <c r="A855" s="4"/>
      <c r="B855" s="4"/>
      <c r="C855" s="145"/>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row>
    <row r="856">
      <c r="A856" s="4"/>
      <c r="B856" s="4"/>
      <c r="C856" s="145"/>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row>
    <row r="857">
      <c r="A857" s="4"/>
      <c r="B857" s="4"/>
      <c r="C857" s="145"/>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row>
    <row r="858">
      <c r="A858" s="4"/>
      <c r="B858" s="4"/>
      <c r="C858" s="145"/>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row>
    <row r="859">
      <c r="A859" s="4"/>
      <c r="B859" s="4"/>
      <c r="C859" s="145"/>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row>
    <row r="860">
      <c r="A860" s="4"/>
      <c r="B860" s="4"/>
      <c r="C860" s="145"/>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row>
    <row r="861">
      <c r="A861" s="4"/>
      <c r="B861" s="4"/>
      <c r="C861" s="145"/>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row>
    <row r="862">
      <c r="A862" s="4"/>
      <c r="B862" s="4"/>
      <c r="C862" s="145"/>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row>
    <row r="863">
      <c r="A863" s="4"/>
      <c r="B863" s="4"/>
      <c r="C863" s="145"/>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row>
    <row r="864">
      <c r="A864" s="4"/>
      <c r="B864" s="4"/>
      <c r="C864" s="145"/>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row>
    <row r="865">
      <c r="A865" s="4"/>
      <c r="B865" s="4"/>
      <c r="C865" s="145"/>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row>
    <row r="866">
      <c r="A866" s="4"/>
      <c r="B866" s="4"/>
      <c r="C866" s="145"/>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row>
    <row r="867">
      <c r="A867" s="4"/>
      <c r="B867" s="4"/>
      <c r="C867" s="145"/>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row>
    <row r="868">
      <c r="A868" s="4"/>
      <c r="B868" s="4"/>
      <c r="C868" s="145"/>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row>
    <row r="869">
      <c r="A869" s="4"/>
      <c r="B869" s="4"/>
      <c r="C869" s="145"/>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row>
    <row r="870">
      <c r="A870" s="4"/>
      <c r="B870" s="4"/>
      <c r="C870" s="145"/>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row>
    <row r="871">
      <c r="A871" s="4"/>
      <c r="B871" s="4"/>
      <c r="C871" s="145"/>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row>
    <row r="872">
      <c r="A872" s="4"/>
      <c r="B872" s="4"/>
      <c r="C872" s="145"/>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row>
    <row r="873">
      <c r="A873" s="4"/>
      <c r="B873" s="4"/>
      <c r="C873" s="145"/>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row>
    <row r="874">
      <c r="A874" s="4"/>
      <c r="B874" s="4"/>
      <c r="C874" s="145"/>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row>
    <row r="875">
      <c r="A875" s="4"/>
      <c r="B875" s="4"/>
      <c r="C875" s="145"/>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row>
    <row r="876">
      <c r="A876" s="4"/>
      <c r="B876" s="4"/>
      <c r="C876" s="145"/>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row>
    <row r="877">
      <c r="A877" s="4"/>
      <c r="B877" s="4"/>
      <c r="C877" s="145"/>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row>
    <row r="878">
      <c r="A878" s="4"/>
      <c r="B878" s="4"/>
      <c r="C878" s="145"/>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row>
    <row r="879">
      <c r="A879" s="4"/>
      <c r="B879" s="4"/>
      <c r="C879" s="145"/>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row>
    <row r="880">
      <c r="A880" s="4"/>
      <c r="B880" s="4"/>
      <c r="C880" s="145"/>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row>
    <row r="881">
      <c r="A881" s="4"/>
      <c r="B881" s="4"/>
      <c r="C881" s="145"/>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row>
    <row r="882">
      <c r="A882" s="4"/>
      <c r="B882" s="4"/>
      <c r="C882" s="145"/>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row>
    <row r="883">
      <c r="A883" s="4"/>
      <c r="B883" s="4"/>
      <c r="C883" s="145"/>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row>
    <row r="884">
      <c r="A884" s="4"/>
      <c r="B884" s="4"/>
      <c r="C884" s="145"/>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row>
    <row r="885">
      <c r="A885" s="4"/>
      <c r="B885" s="4"/>
      <c r="C885" s="145"/>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row>
    <row r="886">
      <c r="A886" s="4"/>
      <c r="B886" s="4"/>
      <c r="C886" s="145"/>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row>
    <row r="887">
      <c r="A887" s="4"/>
      <c r="B887" s="4"/>
      <c r="C887" s="145"/>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row>
    <row r="888">
      <c r="A888" s="4"/>
      <c r="B888" s="4"/>
      <c r="C888" s="145"/>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row>
    <row r="889">
      <c r="A889" s="4"/>
      <c r="B889" s="4"/>
      <c r="C889" s="145"/>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row>
    <row r="890">
      <c r="A890" s="4"/>
      <c r="B890" s="4"/>
      <c r="C890" s="145"/>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row>
    <row r="891">
      <c r="A891" s="4"/>
      <c r="B891" s="4"/>
      <c r="C891" s="145"/>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row>
    <row r="892">
      <c r="A892" s="4"/>
      <c r="B892" s="4"/>
      <c r="C892" s="145"/>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row>
    <row r="893">
      <c r="A893" s="4"/>
      <c r="B893" s="4"/>
      <c r="C893" s="145"/>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row>
    <row r="894">
      <c r="A894" s="4"/>
      <c r="B894" s="4"/>
      <c r="C894" s="145"/>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row>
    <row r="895">
      <c r="A895" s="4"/>
      <c r="B895" s="4"/>
      <c r="C895" s="145"/>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row>
    <row r="896">
      <c r="A896" s="4"/>
      <c r="B896" s="4"/>
      <c r="C896" s="145"/>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row>
    <row r="897">
      <c r="A897" s="4"/>
      <c r="B897" s="4"/>
      <c r="C897" s="145"/>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row>
    <row r="898">
      <c r="A898" s="4"/>
      <c r="B898" s="4"/>
      <c r="C898" s="145"/>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row>
    <row r="899">
      <c r="A899" s="4"/>
      <c r="B899" s="4"/>
      <c r="C899" s="145"/>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row>
    <row r="900">
      <c r="A900" s="4"/>
      <c r="B900" s="4"/>
      <c r="C900" s="145"/>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row>
    <row r="901">
      <c r="A901" s="4"/>
      <c r="B901" s="4"/>
      <c r="C901" s="145"/>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row>
    <row r="902">
      <c r="A902" s="4"/>
      <c r="B902" s="4"/>
      <c r="C902" s="145"/>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row>
    <row r="903">
      <c r="A903" s="4"/>
      <c r="B903" s="4"/>
      <c r="C903" s="145"/>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row>
    <row r="904">
      <c r="A904" s="4"/>
      <c r="B904" s="4"/>
      <c r="C904" s="145"/>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row>
    <row r="905">
      <c r="A905" s="4"/>
      <c r="B905" s="4"/>
      <c r="C905" s="145"/>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row>
    <row r="906">
      <c r="A906" s="4"/>
      <c r="B906" s="4"/>
      <c r="C906" s="145"/>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row>
    <row r="907">
      <c r="A907" s="4"/>
      <c r="B907" s="4"/>
      <c r="C907" s="145"/>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row>
    <row r="908">
      <c r="A908" s="4"/>
      <c r="B908" s="4"/>
      <c r="C908" s="145"/>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row>
    <row r="909">
      <c r="A909" s="4"/>
      <c r="B909" s="4"/>
      <c r="C909" s="145"/>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row>
    <row r="910">
      <c r="A910" s="4"/>
      <c r="B910" s="4"/>
      <c r="C910" s="145"/>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row>
    <row r="911">
      <c r="A911" s="4"/>
      <c r="B911" s="4"/>
      <c r="C911" s="145"/>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row>
    <row r="912">
      <c r="A912" s="4"/>
      <c r="B912" s="4"/>
      <c r="C912" s="145"/>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row>
    <row r="913">
      <c r="A913" s="4"/>
      <c r="B913" s="4"/>
      <c r="C913" s="145"/>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row>
    <row r="914">
      <c r="A914" s="4"/>
      <c r="B914" s="4"/>
      <c r="C914" s="145"/>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row>
    <row r="915">
      <c r="A915" s="4"/>
      <c r="B915" s="4"/>
      <c r="C915" s="145"/>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row>
    <row r="916">
      <c r="A916" s="4"/>
      <c r="B916" s="4"/>
      <c r="C916" s="145"/>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row>
    <row r="917">
      <c r="A917" s="4"/>
      <c r="B917" s="4"/>
      <c r="C917" s="145"/>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row>
    <row r="918">
      <c r="A918" s="4"/>
      <c r="B918" s="4"/>
      <c r="C918" s="145"/>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row>
    <row r="919">
      <c r="A919" s="4"/>
      <c r="B919" s="4"/>
      <c r="C919" s="145"/>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row>
    <row r="920">
      <c r="A920" s="4"/>
      <c r="B920" s="4"/>
      <c r="C920" s="145"/>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row>
    <row r="921">
      <c r="A921" s="4"/>
      <c r="B921" s="4"/>
      <c r="C921" s="145"/>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row>
    <row r="922">
      <c r="A922" s="4"/>
      <c r="B922" s="4"/>
      <c r="C922" s="145"/>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row>
    <row r="923">
      <c r="A923" s="4"/>
      <c r="B923" s="4"/>
      <c r="C923" s="145"/>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row>
    <row r="924">
      <c r="A924" s="4"/>
      <c r="B924" s="4"/>
      <c r="C924" s="145"/>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row>
    <row r="925">
      <c r="A925" s="4"/>
      <c r="B925" s="4"/>
      <c r="C925" s="145"/>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row>
    <row r="926">
      <c r="A926" s="4"/>
      <c r="B926" s="4"/>
      <c r="C926" s="145"/>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row>
    <row r="927">
      <c r="A927" s="4"/>
      <c r="B927" s="4"/>
      <c r="C927" s="145"/>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row>
    <row r="928">
      <c r="A928" s="4"/>
      <c r="B928" s="4"/>
      <c r="C928" s="145"/>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row>
    <row r="929">
      <c r="A929" s="4"/>
      <c r="B929" s="4"/>
      <c r="C929" s="145"/>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row>
    <row r="930">
      <c r="A930" s="4"/>
      <c r="B930" s="4"/>
      <c r="C930" s="145"/>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row>
    <row r="931">
      <c r="A931" s="4"/>
      <c r="B931" s="4"/>
      <c r="C931" s="145"/>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row>
    <row r="932">
      <c r="A932" s="4"/>
      <c r="B932" s="4"/>
      <c r="C932" s="145"/>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row>
    <row r="933">
      <c r="A933" s="4"/>
      <c r="B933" s="4"/>
      <c r="C933" s="145"/>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row>
    <row r="934">
      <c r="A934" s="4"/>
      <c r="B934" s="4"/>
      <c r="C934" s="145"/>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row>
    <row r="935">
      <c r="A935" s="4"/>
      <c r="B935" s="4"/>
      <c r="C935" s="145"/>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row>
    <row r="936">
      <c r="A936" s="4"/>
      <c r="B936" s="4"/>
      <c r="C936" s="145"/>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row>
    <row r="937">
      <c r="A937" s="4"/>
      <c r="B937" s="4"/>
      <c r="C937" s="145"/>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row>
    <row r="938">
      <c r="A938" s="4"/>
      <c r="B938" s="4"/>
      <c r="C938" s="145"/>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row>
    <row r="939">
      <c r="A939" s="4"/>
      <c r="B939" s="4"/>
      <c r="C939" s="145"/>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row>
    <row r="940">
      <c r="A940" s="4"/>
      <c r="B940" s="4"/>
      <c r="C940" s="145"/>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row>
    <row r="941">
      <c r="A941" s="4"/>
      <c r="B941" s="4"/>
      <c r="C941" s="145"/>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row>
    <row r="942">
      <c r="A942" s="4"/>
      <c r="B942" s="4"/>
      <c r="C942" s="145"/>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row>
    <row r="943">
      <c r="A943" s="4"/>
      <c r="B943" s="4"/>
      <c r="C943" s="145"/>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row>
    <row r="944">
      <c r="A944" s="4"/>
      <c r="B944" s="4"/>
      <c r="C944" s="145"/>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row>
    <row r="945">
      <c r="A945" s="4"/>
      <c r="B945" s="4"/>
      <c r="C945" s="145"/>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row>
    <row r="946">
      <c r="A946" s="4"/>
      <c r="B946" s="4"/>
      <c r="C946" s="145"/>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row>
    <row r="947">
      <c r="A947" s="4"/>
      <c r="B947" s="4"/>
      <c r="C947" s="145"/>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row>
    <row r="948">
      <c r="A948" s="4"/>
      <c r="B948" s="4"/>
      <c r="C948" s="145"/>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row>
    <row r="949">
      <c r="A949" s="4"/>
      <c r="B949" s="4"/>
      <c r="C949" s="145"/>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row>
    <row r="950">
      <c r="A950" s="4"/>
      <c r="B950" s="4"/>
      <c r="C950" s="145"/>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row>
    <row r="951">
      <c r="A951" s="4"/>
      <c r="B951" s="4"/>
      <c r="C951" s="145"/>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row>
    <row r="952">
      <c r="A952" s="4"/>
      <c r="B952" s="4"/>
      <c r="C952" s="145"/>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row>
    <row r="953">
      <c r="A953" s="4"/>
      <c r="B953" s="4"/>
      <c r="C953" s="145"/>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row>
    <row r="954">
      <c r="A954" s="4"/>
      <c r="B954" s="4"/>
      <c r="C954" s="145"/>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row>
    <row r="955">
      <c r="A955" s="4"/>
      <c r="B955" s="4"/>
      <c r="C955" s="145"/>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row>
    <row r="956">
      <c r="A956" s="4"/>
      <c r="B956" s="4"/>
      <c r="C956" s="145"/>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row>
    <row r="957">
      <c r="A957" s="4"/>
      <c r="B957" s="4"/>
      <c r="C957" s="145"/>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row>
    <row r="958">
      <c r="A958" s="4"/>
      <c r="B958" s="4"/>
      <c r="C958" s="145"/>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row>
    <row r="959">
      <c r="A959" s="4"/>
      <c r="B959" s="4"/>
      <c r="C959" s="145"/>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row>
    <row r="960">
      <c r="A960" s="4"/>
      <c r="B960" s="4"/>
      <c r="C960" s="145"/>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row>
    <row r="961">
      <c r="A961" s="4"/>
      <c r="B961" s="4"/>
      <c r="C961" s="145"/>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row>
    <row r="962">
      <c r="A962" s="4"/>
      <c r="B962" s="4"/>
      <c r="C962" s="145"/>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row>
    <row r="963">
      <c r="A963" s="4"/>
      <c r="B963" s="4"/>
      <c r="C963" s="145"/>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row>
    <row r="964">
      <c r="A964" s="4"/>
      <c r="B964" s="4"/>
      <c r="C964" s="145"/>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row>
    <row r="965">
      <c r="A965" s="4"/>
      <c r="B965" s="4"/>
      <c r="C965" s="145"/>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row>
    <row r="966">
      <c r="A966" s="4"/>
      <c r="B966" s="4"/>
      <c r="C966" s="145"/>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row>
    <row r="967">
      <c r="A967" s="4"/>
      <c r="B967" s="4"/>
      <c r="C967" s="145"/>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row>
    <row r="968">
      <c r="A968" s="4"/>
      <c r="B968" s="4"/>
      <c r="C968" s="145"/>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row>
    <row r="969">
      <c r="A969" s="4"/>
      <c r="B969" s="4"/>
      <c r="C969" s="145"/>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row>
    <row r="970">
      <c r="A970" s="4"/>
      <c r="B970" s="4"/>
      <c r="C970" s="145"/>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row>
    <row r="971">
      <c r="A971" s="4"/>
      <c r="B971" s="4"/>
      <c r="C971" s="145"/>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row>
    <row r="972">
      <c r="A972" s="4"/>
      <c r="B972" s="4"/>
      <c r="C972" s="145"/>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row>
    <row r="973">
      <c r="A973" s="4"/>
      <c r="B973" s="4"/>
      <c r="C973" s="145"/>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row>
    <row r="974">
      <c r="A974" s="4"/>
      <c r="B974" s="4"/>
      <c r="C974" s="145"/>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row>
    <row r="975">
      <c r="A975" s="4"/>
      <c r="B975" s="4"/>
      <c r="C975" s="145"/>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row>
    <row r="976">
      <c r="A976" s="4"/>
      <c r="B976" s="4"/>
      <c r="C976" s="145"/>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row>
    <row r="977">
      <c r="A977" s="4"/>
      <c r="B977" s="4"/>
      <c r="C977" s="145"/>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row>
    <row r="978">
      <c r="A978" s="4"/>
      <c r="B978" s="4"/>
      <c r="C978" s="145"/>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row>
    <row r="979">
      <c r="A979" s="4"/>
      <c r="B979" s="4"/>
      <c r="C979" s="145"/>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row>
    <row r="980">
      <c r="A980" s="4"/>
      <c r="B980" s="4"/>
      <c r="C980" s="145"/>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row>
    <row r="981">
      <c r="A981" s="4"/>
      <c r="B981" s="4"/>
      <c r="C981" s="145"/>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row>
    <row r="982">
      <c r="A982" s="4"/>
      <c r="B982" s="4"/>
      <c r="C982" s="145"/>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row>
    <row r="983">
      <c r="A983" s="4"/>
      <c r="B983" s="4"/>
      <c r="C983" s="145"/>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row>
    <row r="984">
      <c r="A984" s="4"/>
      <c r="B984" s="4"/>
      <c r="C984" s="145"/>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row>
    <row r="985">
      <c r="A985" s="4"/>
      <c r="B985" s="4"/>
      <c r="C985" s="145"/>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row>
    <row r="986">
      <c r="A986" s="4"/>
      <c r="B986" s="4"/>
      <c r="C986" s="145"/>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row>
    <row r="987">
      <c r="A987" s="4"/>
      <c r="B987" s="4"/>
      <c r="C987" s="145"/>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row>
    <row r="988">
      <c r="A988" s="4"/>
      <c r="B988" s="4"/>
      <c r="C988" s="145"/>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row>
    <row r="989">
      <c r="A989" s="4"/>
      <c r="B989" s="4"/>
      <c r="C989" s="145"/>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row>
    <row r="990">
      <c r="A990" s="4"/>
      <c r="B990" s="4"/>
      <c r="C990" s="145"/>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row>
    <row r="991">
      <c r="A991" s="4"/>
      <c r="B991" s="4"/>
      <c r="C991" s="145"/>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row>
    <row r="992">
      <c r="A992" s="4"/>
      <c r="B992" s="4"/>
      <c r="C992" s="145"/>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row>
    <row r="993">
      <c r="A993" s="4"/>
      <c r="B993" s="4"/>
      <c r="C993" s="145"/>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row>
    <row r="994">
      <c r="A994" s="4"/>
      <c r="B994" s="4"/>
      <c r="C994" s="145"/>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row>
    <row r="995">
      <c r="A995" s="4"/>
      <c r="B995" s="4"/>
      <c r="C995" s="145"/>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row>
    <row r="996">
      <c r="A996" s="4"/>
      <c r="B996" s="4"/>
      <c r="C996" s="145"/>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row>
    <row r="997">
      <c r="A997" s="4"/>
      <c r="B997" s="4"/>
      <c r="C997" s="145"/>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row>
    <row r="998">
      <c r="A998" s="4"/>
      <c r="B998" s="4"/>
      <c r="C998" s="145"/>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row>
    <row r="999">
      <c r="A999" s="4"/>
      <c r="B999" s="4"/>
      <c r="C999" s="145"/>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row>
    <row r="1000">
      <c r="A1000" s="4"/>
      <c r="B1000" s="4"/>
      <c r="C1000" s="145"/>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row>
    <row r="1001">
      <c r="A1001" s="4"/>
      <c r="B1001" s="4"/>
      <c r="C1001" s="145"/>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row>
    <row r="1002">
      <c r="A1002" s="4"/>
      <c r="B1002" s="4"/>
      <c r="C1002" s="145"/>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row>
    <row r="1003">
      <c r="A1003" s="4"/>
      <c r="B1003" s="4"/>
      <c r="C1003" s="145"/>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row>
    <row r="1004">
      <c r="A1004" s="4"/>
      <c r="B1004" s="4"/>
      <c r="C1004" s="145"/>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row>
    <row r="1005">
      <c r="A1005" s="4"/>
      <c r="B1005" s="4"/>
      <c r="C1005" s="145"/>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row>
    <row r="1006">
      <c r="A1006" s="4"/>
      <c r="B1006" s="4"/>
      <c r="C1006" s="145"/>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row>
    <row r="1007">
      <c r="A1007" s="4"/>
      <c r="B1007" s="4"/>
      <c r="C1007" s="145"/>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row>
    <row r="1008">
      <c r="A1008" s="4"/>
      <c r="B1008" s="4"/>
      <c r="C1008" s="145"/>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row>
    <row r="1009">
      <c r="A1009" s="4"/>
      <c r="B1009" s="4"/>
      <c r="C1009" s="145"/>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row>
    <row r="1010">
      <c r="A1010" s="4"/>
      <c r="B1010" s="4"/>
      <c r="C1010" s="145"/>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row>
    <row r="1011">
      <c r="A1011" s="4"/>
      <c r="B1011" s="4"/>
      <c r="C1011" s="145"/>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row>
    <row r="1012">
      <c r="A1012" s="4"/>
      <c r="B1012" s="4"/>
      <c r="C1012" s="145"/>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row>
    <row r="1013">
      <c r="A1013" s="4"/>
      <c r="B1013" s="4"/>
      <c r="C1013" s="145"/>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row>
    <row r="1014">
      <c r="A1014" s="4"/>
      <c r="B1014" s="4"/>
      <c r="C1014" s="145"/>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row>
    <row r="1015">
      <c r="A1015" s="4"/>
      <c r="B1015" s="4"/>
      <c r="C1015" s="145"/>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row>
    <row r="1016">
      <c r="A1016" s="4"/>
      <c r="B1016" s="4"/>
      <c r="C1016" s="145"/>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row>
    <row r="1017">
      <c r="A1017" s="4"/>
      <c r="B1017" s="4"/>
      <c r="C1017" s="145"/>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row>
    <row r="1018">
      <c r="A1018" s="4"/>
      <c r="B1018" s="4"/>
      <c r="C1018" s="145"/>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row>
    <row r="1019">
      <c r="A1019" s="4"/>
      <c r="B1019" s="4"/>
      <c r="C1019" s="145"/>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row>
    <row r="1020">
      <c r="A1020" s="4"/>
      <c r="B1020" s="4"/>
      <c r="C1020" s="145"/>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row>
    <row r="1021">
      <c r="A1021" s="4"/>
      <c r="B1021" s="4"/>
      <c r="C1021" s="145"/>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row>
    <row r="1022">
      <c r="A1022" s="4"/>
      <c r="B1022" s="4"/>
      <c r="C1022" s="145"/>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row>
    <row r="1023">
      <c r="A1023" s="4"/>
      <c r="B1023" s="4"/>
      <c r="C1023" s="145"/>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row>
    <row r="1024">
      <c r="A1024" s="4"/>
      <c r="B1024" s="4"/>
      <c r="C1024" s="145"/>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row>
    <row r="1025">
      <c r="A1025" s="4"/>
      <c r="B1025" s="4"/>
      <c r="C1025" s="145"/>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row>
    <row r="1026">
      <c r="A1026" s="4"/>
      <c r="B1026" s="4"/>
      <c r="C1026" s="145"/>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row>
    <row r="1027">
      <c r="A1027" s="4"/>
      <c r="B1027" s="4"/>
      <c r="C1027" s="145"/>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row>
    <row r="1028">
      <c r="A1028" s="4"/>
      <c r="B1028" s="4"/>
      <c r="C1028" s="145"/>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row>
    <row r="1029">
      <c r="A1029" s="4"/>
      <c r="B1029" s="4"/>
      <c r="C1029" s="145"/>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row>
    <row r="1030">
      <c r="A1030" s="4"/>
      <c r="B1030" s="4"/>
      <c r="C1030" s="145"/>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row>
    <row r="1031">
      <c r="A1031" s="4"/>
      <c r="B1031" s="4"/>
      <c r="C1031" s="145"/>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row>
    <row r="1032">
      <c r="A1032" s="4"/>
      <c r="B1032" s="4"/>
      <c r="C1032" s="145"/>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row>
    <row r="1033">
      <c r="A1033" s="4"/>
      <c r="B1033" s="4"/>
      <c r="C1033" s="145"/>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row>
    <row r="1034">
      <c r="A1034" s="4"/>
      <c r="B1034" s="4"/>
      <c r="C1034" s="145"/>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row>
    <row r="1035">
      <c r="A1035" s="4"/>
      <c r="B1035" s="4"/>
      <c r="C1035" s="145"/>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row>
    <row r="1036">
      <c r="A1036" s="4"/>
      <c r="B1036" s="4"/>
      <c r="C1036" s="145"/>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row>
    <row r="1037">
      <c r="A1037" s="4"/>
      <c r="B1037" s="4"/>
      <c r="C1037" s="145"/>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row>
    <row r="1038">
      <c r="A1038" s="4"/>
      <c r="B1038" s="4"/>
      <c r="C1038" s="145"/>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row>
    <row r="1039">
      <c r="A1039" s="4"/>
      <c r="B1039" s="4"/>
      <c r="C1039" s="145"/>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row>
    <row r="1040">
      <c r="A1040" s="4"/>
      <c r="B1040" s="4"/>
      <c r="C1040" s="145"/>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row>
    <row r="1041">
      <c r="A1041" s="4"/>
      <c r="B1041" s="4"/>
      <c r="C1041" s="145"/>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row>
    <row r="1042">
      <c r="A1042" s="4"/>
      <c r="B1042" s="4"/>
      <c r="C1042" s="145"/>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row>
    <row r="1043">
      <c r="A1043" s="4"/>
      <c r="B1043" s="4"/>
      <c r="C1043" s="145"/>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row>
    <row r="1044">
      <c r="A1044" s="4"/>
      <c r="B1044" s="4"/>
      <c r="C1044" s="145"/>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row>
    <row r="1045">
      <c r="A1045" s="4"/>
      <c r="B1045" s="4"/>
      <c r="C1045" s="145"/>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row>
    <row r="1046">
      <c r="A1046" s="4"/>
      <c r="B1046" s="4"/>
      <c r="C1046" s="145"/>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row>
    <row r="1047">
      <c r="A1047" s="4"/>
      <c r="B1047" s="4"/>
      <c r="C1047" s="145"/>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row>
    <row r="1048">
      <c r="A1048" s="4"/>
      <c r="B1048" s="4"/>
      <c r="C1048" s="145"/>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row>
    <row r="1049">
      <c r="A1049" s="4"/>
      <c r="B1049" s="4"/>
      <c r="C1049" s="145"/>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row>
    <row r="1050">
      <c r="A1050" s="4"/>
      <c r="B1050" s="4"/>
      <c r="C1050" s="145"/>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row>
  </sheetData>
  <customSheetViews>
    <customSheetView guid="{82F7BCBE-8183-4121-9CE5-64B7935CDAFD}" filter="1" showAutoFilter="1">
      <autoFilter ref="$A$1:$K$298"/>
    </customSheetView>
  </customSheetViews>
  <mergeCells count="1">
    <mergeCell ref="A1:K1"/>
  </mergeCells>
  <conditionalFormatting sqref="A3:A268 T55:T127 A270:A352">
    <cfRule type="expression" dxfId="4" priority="1">
      <formula>AND(ISNUMBER(A3),TRUNC(A3)&lt;TODAY())</formula>
    </cfRule>
  </conditionalFormatting>
  <conditionalFormatting sqref="A3:A268 T55:T127 A270:A352">
    <cfRule type="expression" dxfId="5" priority="2">
      <formula>AND(ISNUMBER(A3),TRUNC(A3)&gt;TODAY())</formula>
    </cfRule>
  </conditionalFormatting>
  <conditionalFormatting sqref="A3:A268 T55:T127 A270:A352">
    <cfRule type="timePeriod" dxfId="5" priority="3" timePeriod="today"/>
  </conditionalFormatting>
  <dataValidations>
    <dataValidation type="list" allowBlank="1" sqref="B2:B101 B105:B108 B110:B113 B115:B133 B135:B137 B139:B145 B147:B268 B270:B495 B527">
      <formula1>"Zilza,Lourdes,Maria,Vilanir"</formula1>
    </dataValidation>
    <dataValidation type="list" allowBlank="1" sqref="B102:B104 B109 B114 B134 B138 B146">
      <formula1>"Zilza,Lourdes,Maria"</formula1>
    </dataValidation>
    <dataValidation type="list" allowBlank="1" sqref="H3:H432">
      <formula1>"Aplicativo,Formulário,WhatsApp,Facebook"</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17.0"/>
    <col customWidth="1" min="6" max="6" width="5.71"/>
    <col customWidth="1" min="12" max="12" width="4.86"/>
    <col customWidth="1" min="18" max="18" width="4.29"/>
    <col customWidth="1" min="24" max="24" width="5.86"/>
    <col customWidth="1" min="28" max="28" width="4.29"/>
    <col customWidth="1" min="29" max="29" width="11.71"/>
    <col customWidth="1" min="30" max="30" width="12.14"/>
    <col customWidth="1" min="31" max="31" width="11.57"/>
    <col customWidth="1" min="32" max="32" width="15.43"/>
    <col customWidth="1" min="34" max="34" width="5.71"/>
    <col customWidth="1" min="40" max="40" width="2.71"/>
  </cols>
  <sheetData>
    <row r="1">
      <c r="A1" s="14" t="s">
        <v>4</v>
      </c>
      <c r="B1" s="2"/>
      <c r="C1" s="2"/>
      <c r="D1" s="2"/>
      <c r="E1" s="2"/>
      <c r="F1" s="2"/>
      <c r="G1" s="2"/>
      <c r="H1" s="2"/>
      <c r="I1" s="2"/>
      <c r="J1" s="2"/>
      <c r="K1" s="2"/>
      <c r="L1" s="2"/>
      <c r="M1" s="2"/>
      <c r="N1" s="2"/>
      <c r="O1" s="2"/>
      <c r="P1" s="2"/>
      <c r="Q1" s="2"/>
      <c r="R1" s="2"/>
      <c r="S1" s="2"/>
      <c r="T1" s="20"/>
      <c r="Y1" s="22"/>
    </row>
    <row r="2">
      <c r="A2" s="24"/>
      <c r="B2" s="26" t="s">
        <v>16</v>
      </c>
      <c r="E2" s="23"/>
      <c r="F2" s="24"/>
      <c r="G2" s="24"/>
      <c r="H2" s="26" t="s">
        <v>13</v>
      </c>
      <c r="K2" s="23"/>
      <c r="L2" s="24"/>
      <c r="M2" s="24"/>
      <c r="N2" s="26" t="s">
        <v>26</v>
      </c>
      <c r="Q2" s="23"/>
      <c r="R2" s="24"/>
      <c r="S2" s="24"/>
      <c r="T2" s="26" t="s">
        <v>28</v>
      </c>
      <c r="W2" s="23"/>
      <c r="X2" s="24"/>
      <c r="Y2" s="30" t="s">
        <v>29</v>
      </c>
      <c r="Z2" s="11"/>
      <c r="AA2" s="32"/>
      <c r="AC2" s="30" t="s">
        <v>39</v>
      </c>
      <c r="AD2" s="9"/>
      <c r="AE2" s="9"/>
      <c r="AF2" s="9"/>
      <c r="AG2" s="9"/>
      <c r="AH2" s="9"/>
      <c r="AI2" s="9"/>
      <c r="AJ2" s="9"/>
      <c r="AK2" s="9"/>
      <c r="AL2" s="9"/>
      <c r="AM2" s="9"/>
      <c r="AN2" s="9"/>
      <c r="AO2" s="9"/>
      <c r="AP2" s="9"/>
      <c r="AQ2" s="9"/>
      <c r="AR2" s="9"/>
      <c r="AS2" s="11"/>
    </row>
    <row r="3">
      <c r="A3" s="23"/>
      <c r="B3" s="27"/>
      <c r="C3" s="27"/>
      <c r="D3" s="27"/>
      <c r="E3" s="28"/>
      <c r="F3" s="24"/>
      <c r="G3" s="23"/>
      <c r="H3" s="27"/>
      <c r="I3" s="27"/>
      <c r="J3" s="27"/>
      <c r="K3" s="28"/>
      <c r="L3" s="24"/>
      <c r="M3" s="23"/>
      <c r="N3" s="27"/>
      <c r="O3" s="27"/>
      <c r="P3" s="27"/>
      <c r="Q3" s="28"/>
      <c r="R3" s="24"/>
      <c r="S3" s="23"/>
      <c r="T3" s="27"/>
      <c r="U3" s="27"/>
      <c r="V3" s="27"/>
      <c r="W3" s="28"/>
      <c r="X3" s="23"/>
      <c r="Y3" s="25"/>
      <c r="Z3" s="28"/>
      <c r="AA3" s="32"/>
      <c r="AC3" s="25"/>
      <c r="AD3" s="27"/>
      <c r="AE3" s="27"/>
      <c r="AF3" s="27"/>
      <c r="AG3" s="27"/>
      <c r="AH3" s="27"/>
      <c r="AI3" s="27"/>
      <c r="AJ3" s="27"/>
      <c r="AK3" s="27"/>
      <c r="AL3" s="27"/>
      <c r="AM3" s="27"/>
      <c r="AN3" s="27"/>
      <c r="AO3" s="27"/>
      <c r="AP3" s="27"/>
      <c r="AQ3" s="27"/>
      <c r="AR3" s="27"/>
      <c r="AS3" s="28"/>
    </row>
    <row r="4">
      <c r="A4" s="23"/>
      <c r="B4" s="36"/>
      <c r="C4" s="37" t="s">
        <v>46</v>
      </c>
      <c r="D4" s="38">
        <v>900.0</v>
      </c>
      <c r="E4" s="39"/>
      <c r="F4" s="24"/>
      <c r="G4" s="23"/>
      <c r="H4" s="36"/>
      <c r="I4" s="37" t="s">
        <v>46</v>
      </c>
      <c r="J4" s="38">
        <v>700.0</v>
      </c>
      <c r="K4" s="39"/>
      <c r="L4" s="24"/>
      <c r="M4" s="23"/>
      <c r="N4" s="36"/>
      <c r="O4" s="37" t="s">
        <v>46</v>
      </c>
      <c r="P4" s="38">
        <v>700.0</v>
      </c>
      <c r="Q4" s="39"/>
      <c r="R4" s="24"/>
      <c r="S4" s="23"/>
      <c r="T4" s="36"/>
      <c r="U4" s="37" t="s">
        <v>46</v>
      </c>
      <c r="V4" s="38">
        <v>700.0</v>
      </c>
      <c r="W4" s="39"/>
      <c r="X4" s="23"/>
      <c r="Y4" s="41" t="s">
        <v>55</v>
      </c>
      <c r="Z4" s="36" t="s">
        <v>58</v>
      </c>
      <c r="AA4" s="42" t="s">
        <v>59</v>
      </c>
      <c r="AC4" s="43" t="s">
        <v>61</v>
      </c>
      <c r="AD4" s="9"/>
      <c r="AE4" s="9"/>
      <c r="AF4" s="9"/>
      <c r="AG4" s="11"/>
      <c r="AH4" s="44"/>
      <c r="AI4" s="46" t="s">
        <v>65</v>
      </c>
      <c r="AM4" s="23"/>
      <c r="AN4" s="44"/>
      <c r="AO4" s="46" t="s">
        <v>73</v>
      </c>
      <c r="AS4" s="23"/>
    </row>
    <row r="5">
      <c r="A5" s="28"/>
      <c r="B5" s="48"/>
      <c r="C5" s="49"/>
      <c r="E5" s="48"/>
      <c r="F5" s="24"/>
      <c r="G5" s="28"/>
      <c r="H5" s="48"/>
      <c r="I5" s="49"/>
      <c r="K5" s="48"/>
      <c r="L5" s="24"/>
      <c r="M5" s="28"/>
      <c r="N5" s="48"/>
      <c r="O5" s="49"/>
      <c r="Q5" s="48"/>
      <c r="R5" s="24"/>
      <c r="S5" s="28"/>
      <c r="T5" s="48"/>
      <c r="U5" s="49"/>
      <c r="W5" s="48"/>
      <c r="X5" s="23"/>
      <c r="Y5" s="50"/>
      <c r="Z5" s="50"/>
      <c r="AA5" s="50"/>
      <c r="AC5" s="21"/>
      <c r="AG5" s="23"/>
      <c r="AH5" s="44"/>
      <c r="AI5" s="21"/>
      <c r="AM5" s="23"/>
      <c r="AN5" s="50"/>
      <c r="AO5" s="21"/>
      <c r="AS5" s="23"/>
    </row>
    <row r="6">
      <c r="A6" s="51" t="s">
        <v>85</v>
      </c>
      <c r="B6" s="52" t="s">
        <v>91</v>
      </c>
      <c r="C6" s="39" t="s">
        <v>93</v>
      </c>
      <c r="D6" s="39" t="s">
        <v>94</v>
      </c>
      <c r="E6" s="52" t="s">
        <v>59</v>
      </c>
      <c r="F6" s="24"/>
      <c r="G6" s="51" t="s">
        <v>85</v>
      </c>
      <c r="H6" s="56" t="s">
        <v>97</v>
      </c>
      <c r="I6" s="39" t="s">
        <v>93</v>
      </c>
      <c r="J6" s="39" t="s">
        <v>94</v>
      </c>
      <c r="K6" s="52" t="s">
        <v>59</v>
      </c>
      <c r="L6" s="24"/>
      <c r="M6" s="51" t="s">
        <v>85</v>
      </c>
      <c r="N6" s="56" t="s">
        <v>97</v>
      </c>
      <c r="O6" s="39" t="s">
        <v>93</v>
      </c>
      <c r="P6" s="39" t="s">
        <v>94</v>
      </c>
      <c r="Q6" s="52" t="s">
        <v>59</v>
      </c>
      <c r="R6" s="24"/>
      <c r="S6" s="51" t="s">
        <v>85</v>
      </c>
      <c r="T6" s="56" t="s">
        <v>97</v>
      </c>
      <c r="U6" s="39" t="s">
        <v>93</v>
      </c>
      <c r="V6" s="39" t="s">
        <v>94</v>
      </c>
      <c r="W6" s="52" t="s">
        <v>59</v>
      </c>
      <c r="X6" s="23"/>
      <c r="Y6" s="50"/>
      <c r="Z6" s="50"/>
      <c r="AA6" s="50"/>
      <c r="AC6" s="21"/>
      <c r="AG6" s="23"/>
      <c r="AH6" s="44"/>
      <c r="AI6" s="25"/>
      <c r="AJ6" s="27"/>
      <c r="AK6" s="27"/>
      <c r="AL6" s="27"/>
      <c r="AM6" s="28"/>
      <c r="AN6" s="50"/>
      <c r="AO6" s="25"/>
      <c r="AP6" s="27"/>
      <c r="AQ6" s="27"/>
      <c r="AR6" s="27"/>
      <c r="AS6" s="28"/>
    </row>
    <row r="7">
      <c r="A7" s="28"/>
      <c r="B7" s="28"/>
      <c r="C7" s="48"/>
      <c r="D7" s="48"/>
      <c r="E7" s="28"/>
      <c r="F7" s="24"/>
      <c r="G7" s="28"/>
      <c r="H7" s="28"/>
      <c r="I7" s="48"/>
      <c r="J7" s="48"/>
      <c r="K7" s="28"/>
      <c r="L7" s="24"/>
      <c r="M7" s="28"/>
      <c r="N7" s="28"/>
      <c r="O7" s="48"/>
      <c r="P7" s="48"/>
      <c r="Q7" s="28"/>
      <c r="R7" s="24"/>
      <c r="S7" s="28"/>
      <c r="T7" s="28"/>
      <c r="U7" s="48"/>
      <c r="V7" s="48"/>
      <c r="W7" s="28"/>
      <c r="X7" s="23"/>
      <c r="Y7" s="48"/>
      <c r="Z7" s="48"/>
      <c r="AA7" s="48"/>
      <c r="AC7" s="57" t="s">
        <v>163</v>
      </c>
      <c r="AD7" s="57" t="s">
        <v>164</v>
      </c>
      <c r="AE7" s="57" t="s">
        <v>165</v>
      </c>
      <c r="AF7" s="57" t="s">
        <v>166</v>
      </c>
      <c r="AG7" s="57" t="s">
        <v>167</v>
      </c>
      <c r="AH7" s="58"/>
      <c r="AI7" s="59" t="s">
        <v>163</v>
      </c>
      <c r="AJ7" s="60" t="s">
        <v>164</v>
      </c>
      <c r="AK7" s="60" t="s">
        <v>165</v>
      </c>
      <c r="AL7" s="60" t="s">
        <v>166</v>
      </c>
      <c r="AM7" s="60" t="s">
        <v>167</v>
      </c>
      <c r="AN7" s="50"/>
      <c r="AO7" s="59" t="s">
        <v>163</v>
      </c>
      <c r="AP7" s="60" t="s">
        <v>164</v>
      </c>
      <c r="AQ7" s="60" t="s">
        <v>165</v>
      </c>
      <c r="AR7" s="60" t="s">
        <v>166</v>
      </c>
      <c r="AS7" s="60" t="s">
        <v>167</v>
      </c>
    </row>
    <row r="8">
      <c r="A8" s="62" t="s">
        <v>174</v>
      </c>
      <c r="B8" s="65">
        <f>SUMIFS(Faxinas!AC3:AC100,Faxinas!B3:B100,"Zilza",Faxinas!AD3:AD100,"4",Faxinas!AE3:AE100,"2018",Faxinas!F3:F100,"TRUE")</f>
        <v>0</v>
      </c>
      <c r="C8" s="66">
        <f>SUMIFS(Faxinas!C3:C100,Faxinas!B3:B100,"Zilza",Faxinas!AD3:AD100,"4",Faxinas!AE3:AE100,"2018",Faxinas!F3:F100,"TRUE")</f>
        <v>0</v>
      </c>
      <c r="D8" s="67">
        <f>C8/$D$4</f>
        <v>0</v>
      </c>
      <c r="E8" s="68">
        <f>SUMIFS(Faxinas!I3:I100,Faxinas!B3:B100,"Zilza",Faxinas!AD3:AD100,"4",Faxinas!AE3:AE100,"2018",Faxinas!G3:G100,"TRUE")/(SUMIFS(Faxinas!AC3:AC100,Faxinas!B3:B100,"Zilza",Faxinas!AD3:AD100,"4",Faxinas!AE3:AE100,"2018",Faxinas!G3:G100,"TRUE"))</f>
        <v>5</v>
      </c>
      <c r="F8" s="24"/>
      <c r="G8" s="62" t="s">
        <v>174</v>
      </c>
      <c r="H8" s="65">
        <f>SUMIFS(Faxinas!$AC$3:$AC$100,Faxinas!$B$3:$B$100,H2,Faxinas!$AD$3:$AD$100,"4",Faxinas!$AE$3:$AE$100,"2018",Faxinas!$F$3:$F$100,"TRUE")</f>
        <v>0</v>
      </c>
      <c r="I8" s="66">
        <f>SUMIFS(Faxinas!$C$3:$C$100,Faxinas!$B$3:$B$100,H2,Faxinas!$AD$3:$AD$100,"4",Faxinas!$AE$3:$AE$100,"2018",Faxinas!$F$3:$F$100,"TRUE")</f>
        <v>0</v>
      </c>
      <c r="J8" s="67">
        <f>I8/$J$4</f>
        <v>0</v>
      </c>
      <c r="K8" s="68">
        <f>SUMIFS(Faxinas!$I$3:$I$100,Faxinas!$B$3:$B$100,H2,Faxinas!$AD$3:$AD$100,"4",Faxinas!$AE$3:$AE$100,"2018",Faxinas!$G$3:$G$100,"TRUE")/(SUMIFS(Faxinas!$AC$3:$AC$100,Faxinas!$B$3:$B$100,H2,Faxinas!$AD$3:$AD$100,"4",Faxinas!$AE$3:$AE$100,"2018",Faxinas!$G$3:$G$100,"TRUE"))</f>
        <v>4</v>
      </c>
      <c r="L8" s="24"/>
      <c r="M8" s="62" t="s">
        <v>174</v>
      </c>
      <c r="N8" s="65">
        <f>SUMIFS(Faxinas!$AC$3:$AC$100,Faxinas!$B$3:$B$100,N2,Faxinas!$AD$3:$AD$100,"4",Faxinas!$AE$3:$AE$100,"2018",Faxinas!$F$3:$F$100,"TRUE")</f>
        <v>0</v>
      </c>
      <c r="O8" s="66">
        <f>SUMIFS(Faxinas!$C$3:$C$100,Faxinas!$B$3:$B$100,N2,Faxinas!$AD$3:$AD$100,"4",Faxinas!$AE$3:$AE$100,"2018",Faxinas!$F$3:$F$100,"TRUE")</f>
        <v>0</v>
      </c>
      <c r="P8" s="67">
        <f>O8/$P$4</f>
        <v>0</v>
      </c>
      <c r="Q8" s="69">
        <v>0.0</v>
      </c>
      <c r="R8" s="24"/>
      <c r="S8" s="62" t="s">
        <v>174</v>
      </c>
      <c r="T8" s="65">
        <f>SUMIFS(Faxinas!$AC$3:$AC$100,Faxinas!$B$3:$B$100,T2,Faxinas!$AD$3:$AD$100,"4",Faxinas!$AE$3:$AE$100,"2018",Faxinas!$F$3:$F$100,"TRUE")</f>
        <v>0</v>
      </c>
      <c r="U8" s="66">
        <f>SUMIFS(Faxinas!$C$3:$C$100,Faxinas!$B$3:$B$100,T2,Faxinas!$AD$3:$AD$100,"4",Faxinas!$AE$3:$AE$100,"2018",Faxinas!$F$3:$F$100,"TRUE")</f>
        <v>0</v>
      </c>
      <c r="V8" s="67">
        <f>U8/$P$4</f>
        <v>0</v>
      </c>
      <c r="W8" s="69">
        <v>0.0</v>
      </c>
      <c r="X8" s="23"/>
      <c r="Y8" s="71">
        <f t="shared" ref="Y8:Z8" si="1">SUM(T8,N8,H8,B8)</f>
        <v>0</v>
      </c>
      <c r="Z8" s="72">
        <f t="shared" si="1"/>
        <v>0</v>
      </c>
      <c r="AA8" s="73" t="str">
        <f>(E8*B8+K8*H8+Q8*N8+W8*T8)/(T8+N8+H8+B8)</f>
        <v>#DIV/0!</v>
      </c>
      <c r="AC8" s="74"/>
      <c r="AD8" s="74"/>
      <c r="AE8" s="74"/>
      <c r="AF8" s="72"/>
      <c r="AG8" s="73"/>
      <c r="AH8" s="50"/>
      <c r="AI8" s="74"/>
      <c r="AJ8" s="74"/>
      <c r="AK8" s="74"/>
      <c r="AL8" s="72"/>
      <c r="AM8" s="75"/>
      <c r="AN8" s="50"/>
      <c r="AO8" s="76"/>
      <c r="AP8" s="75"/>
      <c r="AQ8" s="77"/>
      <c r="AR8" s="72"/>
      <c r="AS8" s="75"/>
    </row>
    <row r="9">
      <c r="A9" s="28"/>
      <c r="B9" s="28"/>
      <c r="C9" s="28"/>
      <c r="D9" s="28"/>
      <c r="E9" s="28"/>
      <c r="F9" s="24"/>
      <c r="G9" s="28"/>
      <c r="H9" s="28"/>
      <c r="I9" s="28"/>
      <c r="J9" s="28"/>
      <c r="K9" s="28"/>
      <c r="L9" s="24"/>
      <c r="M9" s="28"/>
      <c r="N9" s="28"/>
      <c r="O9" s="28"/>
      <c r="P9" s="28"/>
      <c r="Q9" s="28"/>
      <c r="R9" s="24"/>
      <c r="S9" s="28"/>
      <c r="T9" s="28"/>
      <c r="U9" s="28"/>
      <c r="V9" s="28"/>
      <c r="W9" s="28"/>
      <c r="X9" s="23"/>
      <c r="Y9" s="28"/>
      <c r="Z9" s="28"/>
      <c r="AA9" s="28"/>
      <c r="AC9" s="28"/>
      <c r="AD9" s="28"/>
      <c r="AE9" s="28"/>
      <c r="AF9" s="28"/>
      <c r="AG9" s="28"/>
      <c r="AH9" s="50"/>
      <c r="AI9" s="28"/>
      <c r="AJ9" s="28"/>
      <c r="AK9" s="28"/>
      <c r="AL9" s="28"/>
      <c r="AM9" s="28"/>
      <c r="AN9" s="50"/>
      <c r="AO9" s="28"/>
      <c r="AP9" s="28"/>
      <c r="AQ9" s="28"/>
      <c r="AR9" s="28"/>
      <c r="AS9" s="28"/>
    </row>
    <row r="10">
      <c r="A10" s="62" t="s">
        <v>194</v>
      </c>
      <c r="B10" s="65">
        <f>SUMIFS(Faxinas!AC3:AC100,Faxinas!B3:B100,"Zilza",Faxinas!AD3:AD100,"5",Faxinas!AE3:AE100,"2018",Faxinas!F3:F100,"TRUE")</f>
        <v>0</v>
      </c>
      <c r="C10" s="66">
        <f>SUMIFS(Faxinas!C3:C100,Faxinas!B3:B100,"Zilza",Faxinas!AD3:AD100,"5",Faxinas!AE3:AE100,"2018",Faxinas!F3:F100,"TRUE")</f>
        <v>0</v>
      </c>
      <c r="D10" s="67">
        <f>C10/$D$4</f>
        <v>0</v>
      </c>
      <c r="E10" s="68">
        <f>SUMIFS(Faxinas!I3:I100,Faxinas!B3:B100,"Zilza",Faxinas!AD3:AD100,"5",Faxinas!AE3:AE100,"2018",Faxinas!G3:G100,"TRUE")/(SUMIFS(Faxinas!AC3:AC100,Faxinas!B3:B100,"Zilza",Faxinas!AD3:AD100,"5",Faxinas!AE3:AE100,"2018",Faxinas!G3:G100,"TRUE"))</f>
        <v>4.916666667</v>
      </c>
      <c r="F10" s="24"/>
      <c r="G10" s="62" t="s">
        <v>194</v>
      </c>
      <c r="H10" s="65">
        <f>SUMIFS(Faxinas!$AC$3:$AC$100,Faxinas!$B$3:$B$100,H2,Faxinas!$AD$3:$AD$100,"5",Faxinas!$AE$3:$AE$100,"2018",Faxinas!$F$3:$F$100,"TRUE")</f>
        <v>0</v>
      </c>
      <c r="I10" s="66">
        <f>SUMIFS(Faxinas!$C$3:$C$100,Faxinas!$B$3:$B$100,H2,Faxinas!$AD$3:$AD$100,"5",Faxinas!$AE$3:$AE$100,"2018",Faxinas!$F$3:$F$100,"TRUE")</f>
        <v>0</v>
      </c>
      <c r="J10" s="67">
        <f>I10/$J$4</f>
        <v>0</v>
      </c>
      <c r="K10" s="68">
        <f>SUMIFS(Faxinas!I3:I100,Faxinas!B3:B100,"Lourdes",Faxinas!AD3:AD100,"5",Faxinas!AE3:AE100,"2018",Faxinas!G3:G100,"TRUE")/(SUMIFS(Faxinas!AC3:AC100,Faxinas!B3:B100,"Lourdes",Faxinas!AD3:AD100,"5",Faxinas!AE3:AE100,"2018",Faxinas!G3:G100,"TRUE"))</f>
        <v>4.25</v>
      </c>
      <c r="L10" s="24"/>
      <c r="M10" s="62" t="s">
        <v>194</v>
      </c>
      <c r="N10" s="65">
        <f>SUMIFS(Faxinas!$AC$3:$AC$100,Faxinas!$B$3:$B$100,N2,Faxinas!$AD$3:$AD$100,"5",Faxinas!$AE$3:$AE$100,"2018",Faxinas!$F$3:$F$100,"TRUE")</f>
        <v>0</v>
      </c>
      <c r="O10" s="66">
        <f>SUMIFS(Faxinas!$C$3:$C$100,Faxinas!$B$3:$B$100,N2,Faxinas!$AD$3:$AD$100,"5",Faxinas!$AE$3:$AE$100,"2018",Faxinas!$F$3:$F$100,"TRUE")</f>
        <v>0</v>
      </c>
      <c r="P10" s="67">
        <f>O10/$P$4</f>
        <v>0</v>
      </c>
      <c r="Q10" s="69">
        <v>0.0</v>
      </c>
      <c r="R10" s="24"/>
      <c r="S10" s="62" t="s">
        <v>194</v>
      </c>
      <c r="T10" s="65">
        <f>SUMIFS(Faxinas!$AC$3:$AC$100,Faxinas!$B$3:$B$100,T2,Faxinas!$AD$3:$AD$100,"5",Faxinas!$AE$3:$AE$100,"2018",Faxinas!$F$3:$F$100,"TRUE")</f>
        <v>0</v>
      </c>
      <c r="U10" s="66">
        <f>SUMIFS(Faxinas!$C$3:$C$100,Faxinas!$B$3:$B$100,T2,Faxinas!$AD$3:$AD$100,"5",Faxinas!$AE$3:$AE$100,"2018",Faxinas!$F$3:$F$100,"TRUE")</f>
        <v>0</v>
      </c>
      <c r="V10" s="67">
        <f>U10/$P$4</f>
        <v>0</v>
      </c>
      <c r="W10" s="69">
        <v>0.0</v>
      </c>
      <c r="X10" s="23"/>
      <c r="Y10" s="71">
        <f t="shared" ref="Y10:Z10" si="2">SUM(T10,N10,H10,B10)</f>
        <v>0</v>
      </c>
      <c r="Z10" s="72">
        <f t="shared" si="2"/>
        <v>0</v>
      </c>
      <c r="AA10" s="73" t="str">
        <f>(E10*B10+K10*H10+Q10*N10+W10*T10)/(T10+N10+H10+B10)</f>
        <v>#DIV/0!</v>
      </c>
      <c r="AC10" s="74"/>
      <c r="AD10" s="74"/>
      <c r="AE10" s="77"/>
      <c r="AF10" s="72"/>
      <c r="AG10" s="73"/>
      <c r="AH10" s="50"/>
      <c r="AI10" s="74"/>
      <c r="AJ10" s="74"/>
      <c r="AK10" s="74"/>
      <c r="AL10" s="72"/>
      <c r="AM10" s="75"/>
      <c r="AN10" s="50"/>
      <c r="AO10" s="76"/>
      <c r="AP10" s="75"/>
      <c r="AQ10" s="75"/>
      <c r="AR10" s="72"/>
      <c r="AS10" s="75"/>
    </row>
    <row r="11">
      <c r="A11" s="28"/>
      <c r="B11" s="28"/>
      <c r="C11" s="28"/>
      <c r="D11" s="28"/>
      <c r="E11" s="28"/>
      <c r="F11" s="24"/>
      <c r="G11" s="28"/>
      <c r="H11" s="28"/>
      <c r="I11" s="28"/>
      <c r="J11" s="28"/>
      <c r="K11" s="28"/>
      <c r="L11" s="24"/>
      <c r="M11" s="28"/>
      <c r="N11" s="28"/>
      <c r="O11" s="28"/>
      <c r="P11" s="28"/>
      <c r="Q11" s="28"/>
      <c r="R11" s="24"/>
      <c r="S11" s="28"/>
      <c r="T11" s="28"/>
      <c r="U11" s="28"/>
      <c r="V11" s="28"/>
      <c r="W11" s="28"/>
      <c r="X11" s="23"/>
      <c r="Y11" s="28"/>
      <c r="Z11" s="28"/>
      <c r="AA11" s="28"/>
      <c r="AC11" s="28"/>
      <c r="AD11" s="28"/>
      <c r="AE11" s="28"/>
      <c r="AF11" s="28"/>
      <c r="AG11" s="28"/>
      <c r="AH11" s="50"/>
      <c r="AI11" s="28"/>
      <c r="AJ11" s="28"/>
      <c r="AK11" s="28"/>
      <c r="AL11" s="28"/>
      <c r="AM11" s="28"/>
      <c r="AN11" s="50"/>
      <c r="AO11" s="28"/>
      <c r="AP11" s="28"/>
      <c r="AQ11" s="28"/>
      <c r="AR11" s="28"/>
      <c r="AS11" s="28"/>
    </row>
    <row r="12">
      <c r="A12" s="62" t="s">
        <v>210</v>
      </c>
      <c r="B12" s="65">
        <f>SUMIFS(Faxinas!AC3:AC100,Faxinas!B3:B100,"Zilza",Faxinas!AD3:AD100,"6",Faxinas!AE3:AE100,"2018",Faxinas!F3:F100,"TRUE")</f>
        <v>0</v>
      </c>
      <c r="C12" s="66">
        <f>SUMIFS(Faxinas!C3:C100,Faxinas!B3:B100,"Zilza",Faxinas!AD3:AD100,"6",Faxinas!AE3:AE100,"2018",Faxinas!F3:F100,"TRUE")</f>
        <v>0</v>
      </c>
      <c r="D12" s="67">
        <f>C12/$D$4</f>
        <v>0</v>
      </c>
      <c r="E12" s="68">
        <f>SUMIFS(Faxinas!I3:I100,Faxinas!B3:B100,"Zilza",Faxinas!AD3:AD100,"6",Faxinas!AE3:AE100,"2018",Faxinas!G3:G100,"TRUE")/(SUMIFS(Faxinas!AC3:AC100,Faxinas!B3:B100,"Zilza",Faxinas!AD3:AD100,"6",Faxinas!AE3:AE100,"2018",Faxinas!G3:G100,"TRUE"))</f>
        <v>4.666666667</v>
      </c>
      <c r="F12" s="24"/>
      <c r="G12" s="62" t="s">
        <v>210</v>
      </c>
      <c r="H12" s="65">
        <f>SUMIFS(Faxinas!$AC$3:$AC$100,Faxinas!$B$3:$B$100,H2,Faxinas!$AD$3:$AD$100,"6",Faxinas!$AE$3:$AE$100,"2018",Faxinas!$F$3:$F$100,"TRUE")</f>
        <v>0</v>
      </c>
      <c r="I12" s="66">
        <f>SUMIFS(Faxinas!$C$3:$C$100,Faxinas!$B$3:$B$100,H2,Faxinas!$AD$3:$AD$100,"6",Faxinas!$AE$3:$AE$100,"2018",Faxinas!$F$3:$F$100,"TRUE")</f>
        <v>0</v>
      </c>
      <c r="J12" s="67">
        <f>I12/$J$4</f>
        <v>0</v>
      </c>
      <c r="K12" s="68">
        <f>SUMIFS(Faxinas!I3:I100,Faxinas!B3:B100,"Lourdes",Faxinas!AD3:AD100,"6",Faxinas!AE3:AE100,"2018",Faxinas!G3:G100,"TRUE")/(SUMIFS(Faxinas!AC3:AC100,Faxinas!B3:B100,"Lourdes",Faxinas!AD3:AD100,"6",Faxinas!AE3:AE100,"2018",Faxinas!G3:G100,"TRUE"))</f>
        <v>5</v>
      </c>
      <c r="L12" s="24"/>
      <c r="M12" s="62" t="s">
        <v>210</v>
      </c>
      <c r="N12" s="65">
        <f>SUMIFS(Faxinas!$AC$3:$AC$100,Faxinas!$B$3:$B$100,N2,Faxinas!$AD$3:$AD$100,"6",Faxinas!$AE$3:$AE$100,"2018",Faxinas!$F$3:$F$100,"TRUE")</f>
        <v>0</v>
      </c>
      <c r="O12" s="66">
        <f>SUMIFS(Faxinas!$C$3:$C$100,Faxinas!$B$3:$B$100,N2,Faxinas!$AD$3:$AD$100,"6",Faxinas!$AE$3:$AE$100,"2018",Faxinas!$F$3:$F$100,"TRUE")</f>
        <v>0</v>
      </c>
      <c r="P12" s="67">
        <f>O12/$P$4</f>
        <v>0</v>
      </c>
      <c r="Q12" s="69">
        <v>0.0</v>
      </c>
      <c r="R12" s="24"/>
      <c r="S12" s="62" t="s">
        <v>210</v>
      </c>
      <c r="T12" s="65">
        <f>SUMIFS(Faxinas!$AC$3:$AC$100,Faxinas!$B$3:$B$100,T2,Faxinas!$AD$3:$AD$100,"6",Faxinas!$AE$3:$AE$100,"2018",Faxinas!$F$3:$F$100,"TRUE")</f>
        <v>0</v>
      </c>
      <c r="U12" s="66">
        <f>SUMIFS(Faxinas!$C$3:$C$100,Faxinas!$B$3:$B$100,T2,Faxinas!$AD$3:$AD$100,"6",Faxinas!$AE$3:$AE$100,"2018",Faxinas!$F$3:$F$100,"TRUE")</f>
        <v>0</v>
      </c>
      <c r="V12" s="67">
        <f>U12/$P$4</f>
        <v>0</v>
      </c>
      <c r="W12" s="69">
        <v>0.0</v>
      </c>
      <c r="X12" s="23"/>
      <c r="Y12" s="71">
        <f t="shared" ref="Y12:Z12" si="3">SUM(T12,N12,H12,B12)</f>
        <v>0</v>
      </c>
      <c r="Z12" s="72">
        <f t="shared" si="3"/>
        <v>0</v>
      </c>
      <c r="AA12" s="73" t="str">
        <f>(E12*B12+K12*H12+Q12*N12+W12*T12)/(T12+N12+H12+B12)</f>
        <v>#DIV/0!</v>
      </c>
      <c r="AC12" s="74"/>
      <c r="AD12" s="74"/>
      <c r="AE12" s="77"/>
      <c r="AF12" s="72"/>
      <c r="AG12" s="73"/>
      <c r="AH12" s="50"/>
      <c r="AI12" s="74"/>
      <c r="AJ12" s="74"/>
      <c r="AK12" s="74"/>
      <c r="AL12" s="72"/>
      <c r="AM12" s="75"/>
      <c r="AN12" s="50"/>
      <c r="AO12" s="76"/>
      <c r="AP12" s="75"/>
      <c r="AQ12" s="75"/>
      <c r="AR12" s="72"/>
      <c r="AS12" s="75"/>
    </row>
    <row r="13">
      <c r="A13" s="28"/>
      <c r="B13" s="28"/>
      <c r="C13" s="28"/>
      <c r="D13" s="28"/>
      <c r="E13" s="28"/>
      <c r="F13" s="24"/>
      <c r="G13" s="28"/>
      <c r="H13" s="28"/>
      <c r="I13" s="28"/>
      <c r="J13" s="28"/>
      <c r="K13" s="28"/>
      <c r="L13" s="24"/>
      <c r="M13" s="28"/>
      <c r="N13" s="28"/>
      <c r="O13" s="28"/>
      <c r="P13" s="28"/>
      <c r="Q13" s="28"/>
      <c r="R13" s="24"/>
      <c r="S13" s="28"/>
      <c r="T13" s="28"/>
      <c r="U13" s="28"/>
      <c r="V13" s="28"/>
      <c r="W13" s="28"/>
      <c r="X13" s="23"/>
      <c r="Y13" s="28"/>
      <c r="Z13" s="28"/>
      <c r="AA13" s="28"/>
      <c r="AC13" s="28"/>
      <c r="AD13" s="28"/>
      <c r="AE13" s="28"/>
      <c r="AF13" s="28"/>
      <c r="AG13" s="28"/>
      <c r="AH13" s="50"/>
      <c r="AI13" s="28"/>
      <c r="AJ13" s="28"/>
      <c r="AK13" s="28"/>
      <c r="AL13" s="28"/>
      <c r="AM13" s="28"/>
      <c r="AN13" s="50"/>
      <c r="AO13" s="28"/>
      <c r="AP13" s="28"/>
      <c r="AQ13" s="28"/>
      <c r="AR13" s="28"/>
      <c r="AS13" s="28"/>
    </row>
    <row r="14">
      <c r="A14" s="51" t="s">
        <v>224</v>
      </c>
      <c r="B14" s="65">
        <f>SUMIFS(Faxinas!AC3:AC100,Faxinas!B3:B100,"Zilza",Faxinas!AD3:AD100,"7",Faxinas!AE3:AE100,"2018",Faxinas!F3:F100,"TRUE")</f>
        <v>0</v>
      </c>
      <c r="C14" s="66">
        <f>SUMIFS(Faxinas!C5:C102,Faxinas!B5:B102,"Zilza",Faxinas!AD5:AD102,"7",Faxinas!AE5:AE102,"2018",Faxinas!F5:F102,"TRUE")</f>
        <v>0</v>
      </c>
      <c r="D14" s="67">
        <f>C14/$D$4</f>
        <v>0</v>
      </c>
      <c r="E14" s="68">
        <f>SUMIFS(Faxinas!I3:I100,Faxinas!B3:B100,"Zilza",Faxinas!AD3:AD100,"7",Faxinas!AE3:AE100,"2018",Faxinas!G3:G100,"TRUE")/(SUMIFS(Faxinas!AC3:AC100,Faxinas!B3:B100,"Zilza",Faxinas!AD3:AD100,"7",Faxinas!AE3:AE100,"2018",Faxinas!G3:G100,"TRUE"))</f>
        <v>5</v>
      </c>
      <c r="F14" s="24"/>
      <c r="G14" s="51" t="s">
        <v>224</v>
      </c>
      <c r="H14" s="65">
        <f>SUMIFS(Faxinas!$AC$3:$AC$100,Faxinas!$B$3:$B$100,H2,Faxinas!$AD$3:$AD$100,"7",Faxinas!$AE$3:$AE$100,"2018",Faxinas!$F$3:$F$100,"TRUE")</f>
        <v>0</v>
      </c>
      <c r="I14" s="66">
        <f>SUMIFS(Faxinas!$C$5:$C$102,Faxinas!$B$5:$B$102,H2,Faxinas!$AD$5:$AD$102,"7",Faxinas!$AE$5:$AE$102,"2018",Faxinas!$F$5:$F$102,"TRUE")</f>
        <v>0</v>
      </c>
      <c r="J14" s="67">
        <f>I14/$J$4</f>
        <v>0</v>
      </c>
      <c r="K14" s="68">
        <f>SUMIFS(Faxinas!I3:I100,Faxinas!B3:B100,"Lourdes",Faxinas!AD3:AD100,"7",Faxinas!AE3:AE100,"2018",Faxinas!G3:G100,"TRUE")/(SUMIFS(Faxinas!AC3:AC100,Faxinas!B3:B100,"Lourdes",Faxinas!AD3:AD100,"7",Faxinas!AE3:AE100,"2018",Faxinas!G3:G100,"TRUE"))</f>
        <v>4.5</v>
      </c>
      <c r="L14" s="24"/>
      <c r="M14" s="51" t="s">
        <v>224</v>
      </c>
      <c r="N14" s="65">
        <f>SUMIFS(Faxinas!$AC$3:$AC$100,Faxinas!$B$3:$B$100,N2,Faxinas!$AD$3:$AD$100,"7",Faxinas!$AE$3:$AE$100,"2018",Faxinas!$F$3:$F$100,"TRUE")</f>
        <v>0</v>
      </c>
      <c r="O14" s="66">
        <f>SUMIFS(Faxinas!$C$5:$C$102,Faxinas!$B$5:$B$102,N2,Faxinas!$AD$5:$AD$102,"7",Faxinas!$AE$5:$AE$102,"2018",Faxinas!$F$5:$F$102,"TRUE")</f>
        <v>0</v>
      </c>
      <c r="P14" s="67">
        <f>O14/$P$4</f>
        <v>0</v>
      </c>
      <c r="Q14" s="69">
        <v>0.0</v>
      </c>
      <c r="R14" s="24"/>
      <c r="S14" s="51" t="s">
        <v>224</v>
      </c>
      <c r="T14" s="65">
        <f>SUMIFS(Faxinas!$AC$3:$AC$100,Faxinas!$B$3:$B$100,T2,Faxinas!$AD$3:$AD$100,"7",Faxinas!$AE$3:$AE$100,"2018",Faxinas!$F$3:$F$100,"TRUE")</f>
        <v>0</v>
      </c>
      <c r="U14" s="66">
        <f>SUMIFS(Faxinas!$C$5:$C$102,Faxinas!$B$5:$B$102,T2,Faxinas!$AD$5:$AD$102,"7",Faxinas!$AE$5:$AE$102,"2018",Faxinas!$F$5:$F$102,"TRUE")</f>
        <v>0</v>
      </c>
      <c r="V14" s="67">
        <f>U14/$P$4</f>
        <v>0</v>
      </c>
      <c r="W14" s="69">
        <v>0.0</v>
      </c>
      <c r="X14" s="23"/>
      <c r="Y14" s="71">
        <f t="shared" ref="Y14:Z14" si="4">SUM(T14,N14,H14,B14)</f>
        <v>0</v>
      </c>
      <c r="Z14" s="72">
        <f t="shared" si="4"/>
        <v>0</v>
      </c>
      <c r="AA14" s="73" t="str">
        <f>(E14*B14+K14*H14+Q14*N14+W14*T14)/(T14+N14+H14+B14)</f>
        <v>#DIV/0!</v>
      </c>
      <c r="AC14" s="74"/>
      <c r="AD14" s="74"/>
      <c r="AE14" s="77"/>
      <c r="AF14" s="72"/>
      <c r="AG14" s="73"/>
      <c r="AH14" s="50"/>
      <c r="AI14" s="74"/>
      <c r="AJ14" s="74"/>
      <c r="AK14" s="74"/>
      <c r="AL14" s="72"/>
      <c r="AM14" s="75"/>
      <c r="AN14" s="50"/>
      <c r="AO14" s="76"/>
      <c r="AP14" s="75"/>
      <c r="AQ14" s="75"/>
      <c r="AR14" s="72"/>
      <c r="AS14" s="75"/>
    </row>
    <row r="15">
      <c r="A15" s="28"/>
      <c r="B15" s="28"/>
      <c r="C15" s="28"/>
      <c r="D15" s="28"/>
      <c r="E15" s="28"/>
      <c r="F15" s="24"/>
      <c r="G15" s="28"/>
      <c r="H15" s="28"/>
      <c r="I15" s="28"/>
      <c r="J15" s="28"/>
      <c r="K15" s="28"/>
      <c r="L15" s="24"/>
      <c r="M15" s="28"/>
      <c r="N15" s="28"/>
      <c r="O15" s="28"/>
      <c r="P15" s="28"/>
      <c r="Q15" s="28"/>
      <c r="R15" s="24"/>
      <c r="S15" s="28"/>
      <c r="T15" s="28"/>
      <c r="U15" s="28"/>
      <c r="V15" s="28"/>
      <c r="W15" s="28"/>
      <c r="X15" s="23"/>
      <c r="Y15" s="28"/>
      <c r="Z15" s="28"/>
      <c r="AA15" s="28"/>
      <c r="AC15" s="28"/>
      <c r="AD15" s="28"/>
      <c r="AE15" s="28"/>
      <c r="AF15" s="28"/>
      <c r="AG15" s="28"/>
      <c r="AH15" s="50"/>
      <c r="AI15" s="28"/>
      <c r="AJ15" s="28"/>
      <c r="AK15" s="28"/>
      <c r="AL15" s="28"/>
      <c r="AM15" s="28"/>
      <c r="AN15" s="50"/>
      <c r="AO15" s="28"/>
      <c r="AP15" s="28"/>
      <c r="AQ15" s="28"/>
      <c r="AR15" s="28"/>
      <c r="AS15" s="28"/>
    </row>
    <row r="16">
      <c r="A16" s="51" t="s">
        <v>249</v>
      </c>
      <c r="B16" s="65">
        <f>SUMIFS(Faxinas!AC3:AC100,Faxinas!B3:B100,"Zilza",Faxinas!AD3:AD100,"8",Faxinas!AE3:AE100,"2018",Faxinas!F3:F100,"TRUE")</f>
        <v>0</v>
      </c>
      <c r="C16" s="66">
        <f>SUMIFS(Faxinas!C7:C104,Faxinas!B7:B104,"Zilza",Faxinas!AD7:AD104,"8",Faxinas!AE7:AE104,"2018",Faxinas!F7:F104,"TRUE")</f>
        <v>0</v>
      </c>
      <c r="D16" s="67">
        <f>C16/$D$4</f>
        <v>0</v>
      </c>
      <c r="E16" s="68">
        <f>SUMIFS(Faxinas!I3:I100,Faxinas!B3:B100,"Zilza",Faxinas!AD3:AD100,"8",Faxinas!AE3:AE100,"2018",Faxinas!G3:G100,"TRUE")/(SUMIFS(Faxinas!AC3:AC100,Faxinas!B3:B100,"Zilza",Faxinas!AD3:AD100,"8",Faxinas!AE3:AE100,"2018",Faxinas!G3:G100,"TRUE"))</f>
        <v>5</v>
      </c>
      <c r="F16" s="24"/>
      <c r="G16" s="51" t="s">
        <v>249</v>
      </c>
      <c r="H16" s="65">
        <f>SUMIFS(Faxinas!$AC$3:$AC$100,Faxinas!$B$3:$B$100,H2,Faxinas!$AD$3:$AD$100,"8",Faxinas!$AE$3:$AE$100,"2018",Faxinas!$F$3:$F$100,"TRUE")</f>
        <v>0</v>
      </c>
      <c r="I16" s="66">
        <f>SUMIFS(Faxinas!$C$7:$C$104,Faxinas!$B$7:$B$104,H2,Faxinas!$AD$7:$AD$104,"8",Faxinas!$AE$7:$AE$104,"2018",Faxinas!$F$7:$F$104,"TRUE")</f>
        <v>0</v>
      </c>
      <c r="J16" s="67">
        <f>I16/$J$4</f>
        <v>0</v>
      </c>
      <c r="K16" s="68">
        <f>SUMIFS(Faxinas!I3:I100,Faxinas!B3:B100,"Lourdes",Faxinas!AD3:AD100,"8",Faxinas!AE3:AE100,"2018",Faxinas!G3:G100,"TRUE")/(SUMIFS(Faxinas!AC3:AC100,Faxinas!B3:B100,"Lourdes",Faxinas!AD3:AD100,"8",Faxinas!AE3:AE100,"2018",Faxinas!G3:G100,"TRUE"))</f>
        <v>4.5</v>
      </c>
      <c r="L16" s="24"/>
      <c r="M16" s="51" t="s">
        <v>249</v>
      </c>
      <c r="N16" s="65">
        <f>SUMIFS(Faxinas!$AC$3:$AC$100,Faxinas!$B$3:$B$100,N2,Faxinas!$AD$3:$AD$100,"8",Faxinas!$AE$3:$AE$100,"2018",Faxinas!$F$3:$F$100,"TRUE")</f>
        <v>0</v>
      </c>
      <c r="O16" s="66">
        <f>SUMIFS(Faxinas!$C$7:$C$104,Faxinas!$B$7:$B$104,N2,Faxinas!$AD$7:$AD$104,"8",Faxinas!$AE$7:$AE$104,"2018",Faxinas!$F$7:$F$104,"TRUE")</f>
        <v>0</v>
      </c>
      <c r="P16" s="67">
        <f>O16/$P$4</f>
        <v>0</v>
      </c>
      <c r="Q16" s="69">
        <v>0.0</v>
      </c>
      <c r="R16" s="24"/>
      <c r="S16" s="51" t="s">
        <v>249</v>
      </c>
      <c r="T16" s="65">
        <f>SUMIFS(Faxinas!$AC$3:$AC$100,Faxinas!$B$3:$B$100,T2,Faxinas!$AD$3:$AD$100,"8",Faxinas!$AE$3:$AE$100,"2018",Faxinas!$F$3:$F$100,"TRUE")</f>
        <v>0</v>
      </c>
      <c r="U16" s="66">
        <f>SUMIFS(Faxinas!$C$7:$C$104,Faxinas!$B$7:$B$104,T2,Faxinas!$AD$7:$AD$104,"8",Faxinas!$AE$7:$AE$104,"2018",Faxinas!$F$7:$F$104,"TRUE")</f>
        <v>0</v>
      </c>
      <c r="V16" s="67">
        <f>U16/$P$4</f>
        <v>0</v>
      </c>
      <c r="W16" s="69">
        <v>0.0</v>
      </c>
      <c r="X16" s="23"/>
      <c r="Y16" s="71">
        <f t="shared" ref="Y16:Z16" si="5">SUM(T16,N16,H16,B16)</f>
        <v>0</v>
      </c>
      <c r="Z16" s="72">
        <f t="shared" si="5"/>
        <v>0</v>
      </c>
      <c r="AA16" s="73" t="str">
        <f>(E16*B16+K16*H16+Q16*N16+W16*T16)/(T16+N16+H16+B16)</f>
        <v>#DIV/0!</v>
      </c>
      <c r="AC16" s="74"/>
      <c r="AD16" s="74"/>
      <c r="AE16" s="77"/>
      <c r="AF16" s="72"/>
      <c r="AG16" s="73"/>
      <c r="AH16" s="50"/>
      <c r="AI16" s="74"/>
      <c r="AJ16" s="74"/>
      <c r="AK16" s="74"/>
      <c r="AL16" s="72"/>
      <c r="AM16" s="75"/>
      <c r="AN16" s="50"/>
      <c r="AO16" s="76"/>
      <c r="AP16" s="75"/>
      <c r="AQ16" s="75"/>
      <c r="AR16" s="72"/>
      <c r="AS16" s="75"/>
    </row>
    <row r="17">
      <c r="A17" s="28"/>
      <c r="B17" s="28"/>
      <c r="C17" s="28"/>
      <c r="D17" s="28"/>
      <c r="E17" s="28"/>
      <c r="F17" s="24"/>
      <c r="G17" s="28"/>
      <c r="H17" s="28"/>
      <c r="I17" s="28"/>
      <c r="J17" s="28"/>
      <c r="K17" s="28"/>
      <c r="L17" s="24"/>
      <c r="M17" s="28"/>
      <c r="N17" s="28"/>
      <c r="O17" s="28"/>
      <c r="P17" s="28"/>
      <c r="Q17" s="28"/>
      <c r="R17" s="24"/>
      <c r="S17" s="28"/>
      <c r="T17" s="28"/>
      <c r="U17" s="28"/>
      <c r="V17" s="28"/>
      <c r="W17" s="28"/>
      <c r="X17" s="23"/>
      <c r="Y17" s="28"/>
      <c r="Z17" s="28"/>
      <c r="AA17" s="28"/>
      <c r="AC17" s="28"/>
      <c r="AD17" s="28"/>
      <c r="AE17" s="28"/>
      <c r="AF17" s="28"/>
      <c r="AG17" s="28"/>
      <c r="AH17" s="50"/>
      <c r="AI17" s="28"/>
      <c r="AJ17" s="28"/>
      <c r="AK17" s="28"/>
      <c r="AL17" s="28"/>
      <c r="AM17" s="28"/>
      <c r="AN17" s="50"/>
      <c r="AO17" s="28"/>
      <c r="AP17" s="28"/>
      <c r="AQ17" s="28"/>
      <c r="AR17" s="28"/>
      <c r="AS17" s="28"/>
    </row>
    <row r="18">
      <c r="A18" s="51" t="s">
        <v>268</v>
      </c>
      <c r="B18" s="65">
        <f>SUMIFS(Faxinas!AC3:AC100,Faxinas!B3:B100,"Zilza",Faxinas!AD3:AD100,"9",Faxinas!AE3:AE100,"2018",Faxinas!F3:F100,"TRUE")</f>
        <v>0</v>
      </c>
      <c r="C18" s="66">
        <f>SUMIFS(Faxinas!C9:C106,Faxinas!B9:B106,"Zilza",Faxinas!AD9:AD106,"9",Faxinas!AE9:AE106,"2018",Faxinas!F9:F106,"TRUE")</f>
        <v>0</v>
      </c>
      <c r="D18" s="67">
        <f>C18/$D$4</f>
        <v>0</v>
      </c>
      <c r="E18" s="68">
        <f>SUMIFS(Faxinas!I3:I100,Faxinas!B3:B100,"Zilza",Faxinas!AD3:AD100,"9",Faxinas!AE3:AE100,"2018",Faxinas!G3:G100,"TRUE")/(SUMIFS(Faxinas!AC3:AC100,Faxinas!B3:B100,"Zilza",Faxinas!AD3:AD100,"9",Faxinas!AE3:AE100,"2018",Faxinas!G3:G100,"TRUE"))</f>
        <v>5</v>
      </c>
      <c r="F18" s="24"/>
      <c r="G18" s="51" t="s">
        <v>268</v>
      </c>
      <c r="H18" s="65">
        <f>SUMIFS(Faxinas!$AC$3:$AC$100,Faxinas!$B$3:$B$100,H2,Faxinas!$AD$3:$AD$100,"9",Faxinas!$AE$3:$AE$100,"2018",Faxinas!$F$3:$F$100,"TRUE")</f>
        <v>0</v>
      </c>
      <c r="I18" s="66">
        <f>SUMIFS(Faxinas!$C$9:$C$106,Faxinas!$B$9:$B$106,H2,Faxinas!$AD$9:$AD$106,"9",Faxinas!$AE$9:$AE$106,"2018",Faxinas!$F$9:$F$106,"TRUE")</f>
        <v>0</v>
      </c>
      <c r="J18" s="67">
        <f>I18/$J$4</f>
        <v>0</v>
      </c>
      <c r="K18" s="68">
        <f>SUMIFS(Faxinas!I3:I100,Faxinas!$B$3:$B$100,H2,Faxinas!$AD$3:$AD$100,"9",Faxinas!$AE$3:$AE$100,"2018",Faxinas!$G$3:$G$100,"TRUE")/(SUMIFS(Faxinas!$AC$3:$AC$100,Faxinas!$B$3:$B$100,H2,Faxinas!$AD$3:$AD$100,"9",Faxinas!$AE$3:$AE$100,"2018",Faxinas!$G$3:$G$100,"TRUE"))</f>
        <v>5</v>
      </c>
      <c r="L18" s="24"/>
      <c r="M18" s="51" t="s">
        <v>268</v>
      </c>
      <c r="N18" s="65">
        <f>SUMIFS(Faxinas!$AC$3:$AC$100,Faxinas!$B$3:$B$100,N2,Faxinas!$AD$3:$AD$100,"9",Faxinas!$AE$3:$AE$100,"2018",Faxinas!$F$3:$F$100,"TRUE")</f>
        <v>0</v>
      </c>
      <c r="O18" s="66">
        <f>SUMIFS(Faxinas!$C$9:$C$106,Faxinas!$B$9:$B$106,N2,Faxinas!$AD$9:$AD$106,"9",Faxinas!$AE$9:$AE$106,"2018",Faxinas!$F$9:$F$106,"TRUE")</f>
        <v>0</v>
      </c>
      <c r="P18" s="67">
        <f>O18/$P$4</f>
        <v>0</v>
      </c>
      <c r="Q18" s="68">
        <f>SUMIFS(Faxinas!$I$3:$I$100,Faxinas!$B$3:$B$100,N2,Faxinas!$AD$3:$AD$100,"9",Faxinas!$AE$3:$AE$100,"2018",Faxinas!$G$3:$G$100,"TRUE")/(SUMIFS(Faxinas!$AC$3:$AC$100,Faxinas!$B$3:$B$100,N2,Faxinas!$AD$3:$AD$100,"9",Faxinas!$AE$3:$AE$100,"2018",Faxinas!$G$3:$G$100,"TRUE"))</f>
        <v>5</v>
      </c>
      <c r="R18" s="24"/>
      <c r="S18" s="51" t="s">
        <v>268</v>
      </c>
      <c r="T18" s="65">
        <f>SUMIFS(Faxinas!$AC$3:$AC$100,Faxinas!$B$3:$B$100,T2,Faxinas!$AD$3:$AD$100,"9",Faxinas!$AE$3:$AE$100,"2018",Faxinas!$F$3:$F$100,"TRUE")</f>
        <v>0</v>
      </c>
      <c r="U18" s="66">
        <f>SUMIFS(Faxinas!$C$9:$C$106,Faxinas!$B$9:$B$106,T2,Faxinas!$AD$9:$AD$106,"9",Faxinas!$AE$9:$AE$106,"2018",Faxinas!$F$9:$F$106,"TRUE")</f>
        <v>0</v>
      </c>
      <c r="V18" s="67">
        <f>U18/$P$4</f>
        <v>0</v>
      </c>
      <c r="W18" s="68" t="str">
        <f>SUMIFS(Faxinas!$I$3:$I$100,Faxinas!$B$3:$B$100,T2,Faxinas!$AD$3:$AD$100,"9",Faxinas!$AE$3:$AE$100,"2018",Faxinas!$G$3:$G$100,"TRUE")/(SUMIFS(Faxinas!$AC$3:$AC$100,Faxinas!$B$3:$B$100,T2,Faxinas!$AD$3:$AD$100,"9",Faxinas!$AE$3:$AE$100,"2018",Faxinas!$G$3:$G$100,"TRUE"))</f>
        <v>#DIV/0!</v>
      </c>
      <c r="X18" s="23"/>
      <c r="Y18" s="71">
        <f t="shared" ref="Y18:Z18" si="6">SUM(T18,N18,H18,B18)</f>
        <v>0</v>
      </c>
      <c r="Z18" s="72">
        <f t="shared" si="6"/>
        <v>0</v>
      </c>
      <c r="AA18" s="73" t="str">
        <f>(E32*B32+K18*H18+Q18*N18)/(T18+N18+H18)</f>
        <v>#DIV/0!</v>
      </c>
      <c r="AC18" s="74"/>
      <c r="AD18" s="74"/>
      <c r="AE18" s="77"/>
      <c r="AF18" s="72"/>
      <c r="AG18" s="73"/>
      <c r="AH18" s="50"/>
      <c r="AI18" s="74"/>
      <c r="AJ18" s="74"/>
      <c r="AK18" s="74"/>
      <c r="AL18" s="72"/>
      <c r="AM18" s="75"/>
      <c r="AN18" s="50"/>
      <c r="AO18" s="76"/>
      <c r="AP18" s="75"/>
      <c r="AQ18" s="75"/>
      <c r="AR18" s="72"/>
      <c r="AS18" s="75"/>
    </row>
    <row r="19">
      <c r="A19" s="28"/>
      <c r="B19" s="28"/>
      <c r="C19" s="28"/>
      <c r="D19" s="28"/>
      <c r="E19" s="28"/>
      <c r="F19" s="24"/>
      <c r="G19" s="28"/>
      <c r="H19" s="28"/>
      <c r="I19" s="28"/>
      <c r="J19" s="28"/>
      <c r="K19" s="28"/>
      <c r="L19" s="24"/>
      <c r="M19" s="28"/>
      <c r="N19" s="28"/>
      <c r="O19" s="28"/>
      <c r="P19" s="28"/>
      <c r="Q19" s="28"/>
      <c r="R19" s="24"/>
      <c r="S19" s="28"/>
      <c r="T19" s="28"/>
      <c r="U19" s="28"/>
      <c r="V19" s="28"/>
      <c r="W19" s="28"/>
      <c r="X19" s="23"/>
      <c r="Y19" s="28"/>
      <c r="Z19" s="28"/>
      <c r="AA19" s="28"/>
      <c r="AC19" s="28"/>
      <c r="AD19" s="28"/>
      <c r="AE19" s="28"/>
      <c r="AF19" s="28"/>
      <c r="AG19" s="28"/>
      <c r="AH19" s="50"/>
      <c r="AI19" s="28"/>
      <c r="AJ19" s="28"/>
      <c r="AK19" s="28"/>
      <c r="AL19" s="28"/>
      <c r="AM19" s="28"/>
      <c r="AN19" s="50"/>
      <c r="AO19" s="28"/>
      <c r="AP19" s="28"/>
      <c r="AQ19" s="28"/>
      <c r="AR19" s="28"/>
      <c r="AS19" s="28"/>
    </row>
    <row r="20">
      <c r="A20" s="51" t="s">
        <v>287</v>
      </c>
      <c r="B20" s="65">
        <f>SUMIFS(Faxinas!AC3:AC100,Faxinas!B3:B100,"Zilza",Faxinas!AD3:AD100,"10",Faxinas!AE3:AE100,"2018",Faxinas!F3:F100,"TRUE")</f>
        <v>0</v>
      </c>
      <c r="C20" s="66">
        <f>SUMIFS(Faxinas!C11:C108,Faxinas!B11:B108,"Zilza",Faxinas!AD11:AD108,"10",Faxinas!AE11:AE108,"2018",Faxinas!F11:F108,"TRUE")</f>
        <v>0</v>
      </c>
      <c r="D20" s="67">
        <f>C20/$D$4</f>
        <v>0</v>
      </c>
      <c r="E20" s="68">
        <f>SUMIFS(Faxinas!I3:I100,Faxinas!B3:B100,"Zilza",Faxinas!AD3:AD100,"10",Faxinas!AE3:AE100,"2018",Faxinas!G3:G100,"TRUE")/(SUMIFS(Faxinas!AC3:AC100,Faxinas!B3:B100,"Zilza",Faxinas!AD3:AD100,"10",Faxinas!AE3:AE100,"2018",Faxinas!G3:G100,"TRUE"))</f>
        <v>4.75</v>
      </c>
      <c r="F20" s="24"/>
      <c r="G20" s="51" t="s">
        <v>287</v>
      </c>
      <c r="H20" s="65">
        <f>SUMIFS(Faxinas!$AC$3:$AC$100,Faxinas!$B$3:$B$100,H2,Faxinas!$AD$3:$AD$100,"10",Faxinas!$AE$3:$AE$100,"2018",Faxinas!$F$3:$F$100,"TRUE")</f>
        <v>0</v>
      </c>
      <c r="I20" s="66">
        <f>SUMIFS(Faxinas!$C$11:$C$108,Faxinas!$B$11:$B$108,H2,Faxinas!$AD$11:$AD$108,"10",Faxinas!$AE$11:$AE$108,"2018",Faxinas!$F$11:$F$108,"TRUE")</f>
        <v>0</v>
      </c>
      <c r="J20" s="67">
        <f>I20/$J$4</f>
        <v>0</v>
      </c>
      <c r="K20" s="68">
        <f>SUMIFS(Faxinas!I3:I100,Faxinas!$B$3:$B$100,H2,Faxinas!$AD$3:$AD$100,"10",Faxinas!$AE$3:$AE$100,"2018",Faxinas!$G$3:$G$100,"TRUE")/(SUMIFS(Faxinas!$AC$3:$AC$100,Faxinas!$B$3:$B$100,H2,Faxinas!$AD$3:$AD$100,"10",Faxinas!$AE$3:$AE$100,"2018",Faxinas!$G$3:$G$100,"TRUE"))</f>
        <v>4.5</v>
      </c>
      <c r="L20" s="24"/>
      <c r="M20" s="51" t="s">
        <v>287</v>
      </c>
      <c r="N20" s="65">
        <f>SUMIFS(Faxinas!$AC$3:$AC$100,Faxinas!$B$3:$B$100,N2,Faxinas!$AD$3:$AD$100,"10",Faxinas!$AE$3:$AE$100,"2018",Faxinas!$F$3:$F$100,"TRUE")</f>
        <v>0</v>
      </c>
      <c r="O20" s="66">
        <f>SUMIFS(Faxinas!$C$11:$C$108,Faxinas!$B$11:$B$108,N2,Faxinas!$AD$11:$AD$108,"10",Faxinas!$AE$11:$AE$108,"2018",Faxinas!$F$11:$F$108,"TRUE")</f>
        <v>0</v>
      </c>
      <c r="P20" s="67">
        <f>O20/$P$4</f>
        <v>0</v>
      </c>
      <c r="Q20" s="68">
        <f>SUMIFS(Faxinas!$I$3:$I$100,Faxinas!$B$3:$B$100,N2,Faxinas!$AD$3:$AD$100,"10",Faxinas!$AE$3:$AE$100,"2018",Faxinas!$G$3:$G$100,"TRUE")/(SUMIFS(Faxinas!$AC$3:$AC$100,Faxinas!$B$3:$B$100,N2,Faxinas!$AD$3:$AD$100,"10",Faxinas!$AE$3:$AE$100,"2018",Faxinas!$G$3:$G$100,"TRUE"))</f>
        <v>4.625</v>
      </c>
      <c r="R20" s="24"/>
      <c r="S20" s="51" t="s">
        <v>287</v>
      </c>
      <c r="T20" s="65">
        <f>SUMIFS(Faxinas!$AC$3:$AC$100,Faxinas!$B$3:$B$100,T2,Faxinas!$AD$3:$AD$100,"10",Faxinas!$AE$3:$AE$100,"2018",Faxinas!$F$3:$F$100,"TRUE")</f>
        <v>0</v>
      </c>
      <c r="U20" s="66">
        <f>SUMIFS(Faxinas!$C$11:$C$108,Faxinas!$B$11:$B$108,T2,Faxinas!$AD$11:$AD$108,"10",Faxinas!$AE$11:$AE$108,"2018",Faxinas!$F$11:$F$108,"TRUE")</f>
        <v>0</v>
      </c>
      <c r="V20" s="67">
        <f>U20/$P$4</f>
        <v>0</v>
      </c>
      <c r="W20" s="68" t="str">
        <f>SUMIFS(Faxinas!$I$3:$I$100,Faxinas!$B$3:$B$100,T2,Faxinas!$AD$3:$AD$100,"10",Faxinas!$AE$3:$AE$100,"2018",Faxinas!$G$3:$G$100,"TRUE")/(SUMIFS(Faxinas!$AC$3:$AC$100,Faxinas!$B$3:$B$100,T2,Faxinas!$AD$3:$AD$100,"10",Faxinas!$AE$3:$AE$100,"2018",Faxinas!$G$3:$G$100,"TRUE"))</f>
        <v>#DIV/0!</v>
      </c>
      <c r="X20" s="23"/>
      <c r="Y20" s="71">
        <f t="shared" ref="Y20:Z20" si="7">SUM(T20,N20,H20,B20)</f>
        <v>0</v>
      </c>
      <c r="Z20" s="72">
        <f t="shared" si="7"/>
        <v>0</v>
      </c>
      <c r="AA20" s="73" t="str">
        <f>(E34*B34+K20*H20+Q20*N20)/(T20+N20+H20)</f>
        <v>#DIV/0!</v>
      </c>
      <c r="AC20" s="74"/>
      <c r="AD20" s="74"/>
      <c r="AE20" s="77"/>
      <c r="AF20" s="72"/>
      <c r="AG20" s="73"/>
      <c r="AH20" s="50"/>
      <c r="AI20" s="74"/>
      <c r="AJ20" s="74"/>
      <c r="AK20" s="74"/>
      <c r="AL20" s="72"/>
      <c r="AM20" s="75"/>
      <c r="AN20" s="50"/>
      <c r="AO20" s="76"/>
      <c r="AP20" s="75"/>
      <c r="AQ20" s="75"/>
      <c r="AR20" s="72"/>
      <c r="AS20" s="75"/>
    </row>
    <row r="21">
      <c r="A21" s="28"/>
      <c r="B21" s="28"/>
      <c r="C21" s="28"/>
      <c r="D21" s="28"/>
      <c r="E21" s="28"/>
      <c r="F21" s="24"/>
      <c r="G21" s="28"/>
      <c r="H21" s="28"/>
      <c r="I21" s="28"/>
      <c r="J21" s="28"/>
      <c r="K21" s="28"/>
      <c r="L21" s="24"/>
      <c r="M21" s="28"/>
      <c r="N21" s="28"/>
      <c r="O21" s="28"/>
      <c r="P21" s="28"/>
      <c r="Q21" s="28"/>
      <c r="R21" s="24"/>
      <c r="S21" s="28"/>
      <c r="T21" s="28"/>
      <c r="U21" s="28"/>
      <c r="V21" s="28"/>
      <c r="W21" s="28"/>
      <c r="X21" s="23"/>
      <c r="Y21" s="28"/>
      <c r="Z21" s="28"/>
      <c r="AA21" s="28"/>
      <c r="AC21" s="28"/>
      <c r="AD21" s="28"/>
      <c r="AE21" s="28"/>
      <c r="AF21" s="28"/>
      <c r="AG21" s="28"/>
      <c r="AH21" s="50"/>
      <c r="AI21" s="28"/>
      <c r="AJ21" s="28"/>
      <c r="AK21" s="28"/>
      <c r="AL21" s="28"/>
      <c r="AM21" s="28"/>
      <c r="AN21" s="50"/>
      <c r="AO21" s="28"/>
      <c r="AP21" s="28"/>
      <c r="AQ21" s="28"/>
      <c r="AR21" s="28"/>
      <c r="AS21" s="28"/>
    </row>
    <row r="22">
      <c r="A22" s="51" t="s">
        <v>307</v>
      </c>
      <c r="B22" s="65">
        <f>SUMIFS(Faxinas!AC3:AC1025,Faxinas!B3:B1025,"Zilza",Faxinas!AD3:AD1025,"11",Faxinas!AE3:AE1025,"2018",Faxinas!F3:F1025,"TRUE")</f>
        <v>0</v>
      </c>
      <c r="C22" s="66">
        <f>SUMIFS(Faxinas!C13:C1025,Faxinas!B13:B1025,"Zilza",Faxinas!AD13:AD1025,"11",Faxinas!AE13:AE1025,"2018",Faxinas!F13:F1025,"TRUE")</f>
        <v>0</v>
      </c>
      <c r="D22" s="67">
        <f>C22/$D$4</f>
        <v>0</v>
      </c>
      <c r="E22" s="68">
        <f>SUMIFS(Faxinas!I3:I1025,Faxinas!B3:B1025,"Zilza",Faxinas!AD3:AD1025,"11",Faxinas!AE3:AE1025,"2018",Faxinas!G3:G1025,"TRUE")/(SUMIFS(Faxinas!AC3:AC1025,Faxinas!B3:B1025,"Zilza",Faxinas!AD3:AD1025,"11",Faxinas!AE3:AE1025,"2018",Faxinas!G3:G1025,"TRUE"))</f>
        <v>5</v>
      </c>
      <c r="F22" s="24"/>
      <c r="G22" s="51" t="s">
        <v>307</v>
      </c>
      <c r="H22" s="65">
        <f>SUMIFS(Faxinas!$AC$3:$AC$1025,Faxinas!$B$3:$B$1025,H2,Faxinas!$AD$3:$AD$1025,"11",Faxinas!$AE$3:$AE$1025,"2018",Faxinas!$F$3:$F$1025,"TRUE")</f>
        <v>0</v>
      </c>
      <c r="I22" s="66">
        <f>SUMIFS(Faxinas!$C$13:$C$1025,Faxinas!$B$13:$B$1025,H2,Faxinas!$AD$13:$AD$1025,"11",Faxinas!$AE$13:$AE$1025,"2018",Faxinas!$F$13:$F$1025,"TRUE")</f>
        <v>0</v>
      </c>
      <c r="J22" s="67">
        <f>I22/$J$4</f>
        <v>0</v>
      </c>
      <c r="K22" s="68">
        <f>SUMIFS(Faxinas!$I$3:$I$1025,Faxinas!$B$3:$B$1025,H2,Faxinas!$AD$3:$AD$1025,"11",Faxinas!$AE$3:$AE$1025,"2018",Faxinas!$G$3:$G$1025,"TRUE")/(SUMIFS(Faxinas!$AC$3:$AC$1025,Faxinas!$B$3:$B$1025,H2,Faxinas!$AD$3:$AD$1025,"11",Faxinas!$AE$3:$AE$1025,"2018",Faxinas!$G$3:$G$1025,"TRUE"))</f>
        <v>4.833333333</v>
      </c>
      <c r="L22" s="24"/>
      <c r="M22" s="51" t="s">
        <v>307</v>
      </c>
      <c r="N22" s="65">
        <f>SUMIFS(Faxinas!$AC$3:$AC$1025,Faxinas!$B$3:$B$1025,N2,Faxinas!$AD$3:$AD$1025,"11",Faxinas!$AE$3:$AE$1025,"2018",Faxinas!$F$3:$F$1025,"TRUE")</f>
        <v>0</v>
      </c>
      <c r="O22" s="66">
        <f>SUMIFS(Faxinas!$C$13:$C$1025,Faxinas!$B$13:$B$1025,N2,Faxinas!$AD$13:$AD$1025,"11",Faxinas!$AE$13:$AE$1025,"2018",Faxinas!$F$13:$F$1025,"TRUE")</f>
        <v>0</v>
      </c>
      <c r="P22" s="67">
        <f>O22/$P$4</f>
        <v>0</v>
      </c>
      <c r="Q22" s="68">
        <f>SUMIFS(Faxinas!$I$3:$I$1025,Faxinas!$B$3:$B$1025,N2,Faxinas!$AD$3:$AD$1025,"11",Faxinas!$AE$3:$AE$1025,"2018",Faxinas!$G$3:$G$1025,"TRUE")/(SUMIFS(Faxinas!$AC$3:$AC$1025,Faxinas!$B$3:$B$1025,N2,Faxinas!$AD$3:$AD$1025,"11",Faxinas!$AE$3:$AE$1025,"2018",Faxinas!$G$3:$G$1025,"TRUE"))</f>
        <v>5</v>
      </c>
      <c r="R22" s="24"/>
      <c r="S22" s="51" t="s">
        <v>307</v>
      </c>
      <c r="T22" s="65">
        <f>SUMIFS(Faxinas!$AC$3:$AC$100,Faxinas!$B$3:$B$100,T2,Faxinas!$AD$3:$AD$100,"11",Faxinas!$AE$3:$AE$100,"2018",Faxinas!$F$3:$F$100,"TRUE")</f>
        <v>0</v>
      </c>
      <c r="U22" s="66">
        <f>SUMIFS(Faxinas!$C$13:$C$110,Faxinas!$B$13:$B$110,T2,Faxinas!$AD$13:$AD$110,"11",Faxinas!$AE$13:$AE$110,"2018",Faxinas!$F$13:$F$110,"TRUE")</f>
        <v>0</v>
      </c>
      <c r="V22" s="67">
        <f>U22/$P$4</f>
        <v>0</v>
      </c>
      <c r="W22" s="68" t="str">
        <f>SUMIFS(Faxinas!$I$3:$I$100,Faxinas!$B$3:$B$100,T2,Faxinas!$AD$3:$AD$100,"11",Faxinas!$AE$3:$AE$100,"2018",Faxinas!$G$3:$G$100,"TRUE")/(SUMIFS(Faxinas!$AC$3:$AC$100,Faxinas!$B$3:$B$100,T2,Faxinas!$AD$3:$AD$100,"11",Faxinas!$AE$3:$AE$100,"2018",Faxinas!$G$3:$G$100,"TRUE"))</f>
        <v>#DIV/0!</v>
      </c>
      <c r="X22" s="23"/>
      <c r="Y22" s="71">
        <f t="shared" ref="Y22:Z22" si="8">SUM(T22,N22,H22,B22)</f>
        <v>0</v>
      </c>
      <c r="Z22" s="72">
        <f t="shared" si="8"/>
        <v>0</v>
      </c>
      <c r="AA22" s="73" t="str">
        <f>(E36*B36+K22*H22+Q22*N22)/(T22+N22+H22)</f>
        <v>#DIV/0!</v>
      </c>
      <c r="AC22" s="74"/>
      <c r="AD22" s="74"/>
      <c r="AE22" s="77"/>
      <c r="AF22" s="72"/>
      <c r="AG22" s="73"/>
      <c r="AH22" s="50"/>
      <c r="AI22" s="74"/>
      <c r="AJ22" s="74"/>
      <c r="AK22" s="74"/>
      <c r="AL22" s="72"/>
      <c r="AM22" s="75"/>
      <c r="AN22" s="50"/>
      <c r="AO22" s="76"/>
      <c r="AP22" s="75"/>
      <c r="AQ22" s="75"/>
      <c r="AR22" s="72"/>
      <c r="AS22" s="75"/>
    </row>
    <row r="23">
      <c r="A23" s="28"/>
      <c r="B23" s="28"/>
      <c r="C23" s="28"/>
      <c r="D23" s="28"/>
      <c r="E23" s="28"/>
      <c r="F23" s="24"/>
      <c r="G23" s="28"/>
      <c r="H23" s="28"/>
      <c r="I23" s="28"/>
      <c r="J23" s="28"/>
      <c r="K23" s="28"/>
      <c r="L23" s="24"/>
      <c r="M23" s="28"/>
      <c r="N23" s="28"/>
      <c r="O23" s="28"/>
      <c r="P23" s="28"/>
      <c r="Q23" s="28"/>
      <c r="R23" s="24"/>
      <c r="S23" s="28"/>
      <c r="T23" s="28"/>
      <c r="U23" s="28"/>
      <c r="V23" s="28"/>
      <c r="W23" s="28"/>
      <c r="X23" s="23"/>
      <c r="Y23" s="28"/>
      <c r="Z23" s="28"/>
      <c r="AA23" s="28"/>
      <c r="AC23" s="28"/>
      <c r="AD23" s="28"/>
      <c r="AE23" s="28"/>
      <c r="AF23" s="28"/>
      <c r="AG23" s="28"/>
      <c r="AH23" s="50"/>
      <c r="AI23" s="28"/>
      <c r="AJ23" s="28"/>
      <c r="AK23" s="28"/>
      <c r="AL23" s="28"/>
      <c r="AM23" s="28"/>
      <c r="AN23" s="50"/>
      <c r="AO23" s="28"/>
      <c r="AP23" s="28"/>
      <c r="AQ23" s="28"/>
      <c r="AR23" s="28"/>
      <c r="AS23" s="28"/>
    </row>
    <row r="24">
      <c r="A24" s="51" t="s">
        <v>321</v>
      </c>
      <c r="B24" s="65">
        <f>SUMIFS(Faxinas!AC3:AC1025,Faxinas!B3:B1025,"Zilza",Faxinas!AD3:AD1025,"12",Faxinas!AE3:AE1025,"2018",Faxinas!F3:F1025,"TRUE")</f>
        <v>0</v>
      </c>
      <c r="C24" s="66">
        <f>SUMIFS(Faxinas!C15:C1025,Faxinas!B15:B1025,"Zilza",Faxinas!AD15:AD1025,"12",Faxinas!AE15:AE1025,"2018",Faxinas!F15:F1025,"TRUE")</f>
        <v>0</v>
      </c>
      <c r="D24" s="67">
        <f>C24/$D$4</f>
        <v>0</v>
      </c>
      <c r="E24" s="68">
        <f>SUMIFS(Faxinas!I3:I1025,Faxinas!B3:B1025,"Zilza",Faxinas!AD3:AD1025,"12",Faxinas!AE3:AE1025,"2018",Faxinas!G3:G1025,"TRUE")/(SUMIFS(Faxinas!AC3:AC1025,Faxinas!B3:B1025,"Zilza",Faxinas!AD3:AD1025,"12",Faxinas!AE3:AE1025,"2018",Faxinas!G3:G1025,"TRUE"))</f>
        <v>4.833333333</v>
      </c>
      <c r="F24" s="24"/>
      <c r="G24" s="51" t="s">
        <v>321</v>
      </c>
      <c r="H24" s="65">
        <f>SUMIFS(Faxinas!$AC$3:$AC$1025,Faxinas!$B$3:$B$1025,H2,Faxinas!$AD$3:$AD$1025,"12",Faxinas!$AE$3:$AE$1025,"2018",Faxinas!$F$3:$F$1025,"TRUE")</f>
        <v>0</v>
      </c>
      <c r="I24" s="66">
        <f>SUMIFS(Faxinas!$C$15:$C$1025,Faxinas!$B$15:$B$1025,H2,Faxinas!$AD$15:$AD$1025,"12",Faxinas!$AE$15:$AE$1025,"2018",Faxinas!$F$15:$F$1025,"TRUE")</f>
        <v>0</v>
      </c>
      <c r="J24" s="67">
        <f>I24/$J$4</f>
        <v>0</v>
      </c>
      <c r="K24" s="68">
        <f>SUMIFS(Faxinas!$I$3:$I$1025,Faxinas!$B$3:$B$1025,$H$2,Faxinas!$AD$3:$AD$1025,"12",Faxinas!$AE$3:$AE$1025,"2018",Faxinas!$G$3:$G$1025,"TRUE")/(SUMIFS(Faxinas!$AC$3:$AC$1025,Faxinas!$B$3:$B$1025,$H$2,Faxinas!$AD$3:$AD$1025,"12",Faxinas!$AE$3:$AE$1025,"2018",Faxinas!$G$3:$G$1025,"TRUE"))</f>
        <v>4</v>
      </c>
      <c r="L24" s="24"/>
      <c r="M24" s="51" t="s">
        <v>321</v>
      </c>
      <c r="N24" s="65">
        <f>SUMIFS(Faxinas!$AC$3:$AC$1025,Faxinas!$B$3:$B$1025,N2,Faxinas!$AD$3:$AD$1025,"12",Faxinas!$AE$3:$AE$1025,"2018",Faxinas!$F$3:$F$1025,"TRUE")</f>
        <v>0</v>
      </c>
      <c r="O24" s="66">
        <f>SUMIFS(Faxinas!$C$15:$C$1025,Faxinas!$B$15:$B$1025,N2,Faxinas!$AD$15:$AD$1025,"12",Faxinas!$AE$15:$AE$1025,"2018",Faxinas!$F$15:$F$1025,"TRUE")</f>
        <v>0</v>
      </c>
      <c r="P24" s="67">
        <f>O24/$P$4</f>
        <v>0</v>
      </c>
      <c r="Q24" s="68">
        <f>SUMIFS(Faxinas!$I$3:$I$1025,Faxinas!$B$3:$B$1025,$N$2,Faxinas!$AD$3:$AD$1025,"12",Faxinas!$AE$3:$AE$1025,"2018",Faxinas!$G$3:$G$1025,"TRUE")/(SUMIFS(Faxinas!$AC$3:$AC$1025,Faxinas!$B$3:$B$1025,$N$2,Faxinas!$AD$3:$AD$1025,"12",Faxinas!$AE$3:$AE$1025,"2018",Faxinas!$G$3:$G$1025,"TRUE"))</f>
        <v>5</v>
      </c>
      <c r="R24" s="24"/>
      <c r="S24" s="51" t="s">
        <v>321</v>
      </c>
      <c r="T24" s="65">
        <f>SUMIFS(Faxinas!$AC$3:$AC$100,Faxinas!$B$3:$B$100,T2,Faxinas!$AD$3:$AD$100,"12",Faxinas!$AE$3:$AE$100,"2018",Faxinas!$F$3:$F$100,"TRUE")</f>
        <v>0</v>
      </c>
      <c r="U24" s="66">
        <f>SUMIFS(Faxinas!$C$15:$C$112,Faxinas!$B$15:$B$112,T2,Faxinas!$AD$15:$AD$112,"12",Faxinas!$AE$15:$AE$112,"2018",Faxinas!$F$15:$F$112,"TRUE")</f>
        <v>0</v>
      </c>
      <c r="V24" s="67">
        <f>U24/$P$4</f>
        <v>0</v>
      </c>
      <c r="W24" s="68" t="str">
        <f>SUMIFS(Faxinas!$I$3:$I$100,Faxinas!$B$3:$B$100,T2,Faxinas!$AD$3:$AD$100,"12",Faxinas!$AE$3:$AE$100,"2018",Faxinas!$G$3:$G$100,"TRUE")/(SUMIFS(Faxinas!$AC$3:$AC$100,Faxinas!$B$3:$B$100,T2,Faxinas!$AD$3:$AD$100,"12",Faxinas!$AE$3:$AE$100,"2018",Faxinas!$G$3:$G$100,"TRUE"))</f>
        <v>#DIV/0!</v>
      </c>
      <c r="X24" s="23"/>
      <c r="Y24" s="71">
        <f t="shared" ref="Y24:Z24" si="9">SUM(T24,N24,H24,B24)</f>
        <v>0</v>
      </c>
      <c r="Z24" s="72">
        <f t="shared" si="9"/>
        <v>0</v>
      </c>
      <c r="AA24" s="73" t="str">
        <f>(E38*B38+K24*H24+Q24*N24)/(T24+N24+H24)</f>
        <v>#DIV/0!</v>
      </c>
      <c r="AC24" s="74"/>
      <c r="AD24" s="74"/>
      <c r="AE24" s="77"/>
      <c r="AF24" s="72"/>
      <c r="AG24" s="73"/>
      <c r="AH24" s="50"/>
      <c r="AI24" s="74"/>
      <c r="AJ24" s="74"/>
      <c r="AK24" s="74"/>
      <c r="AL24" s="72"/>
      <c r="AM24" s="75"/>
      <c r="AN24" s="50"/>
      <c r="AO24" s="76"/>
      <c r="AP24" s="75"/>
      <c r="AQ24" s="75"/>
      <c r="AR24" s="72"/>
      <c r="AS24" s="75"/>
    </row>
    <row r="25">
      <c r="A25" s="28"/>
      <c r="B25" s="28"/>
      <c r="C25" s="28"/>
      <c r="D25" s="28"/>
      <c r="E25" s="28"/>
      <c r="F25" s="24"/>
      <c r="G25" s="28"/>
      <c r="H25" s="28"/>
      <c r="I25" s="28"/>
      <c r="J25" s="28"/>
      <c r="K25" s="28"/>
      <c r="L25" s="24"/>
      <c r="M25" s="28"/>
      <c r="N25" s="28"/>
      <c r="O25" s="28"/>
      <c r="P25" s="28"/>
      <c r="Q25" s="28"/>
      <c r="R25" s="24"/>
      <c r="S25" s="28"/>
      <c r="T25" s="28"/>
      <c r="U25" s="28"/>
      <c r="V25" s="28"/>
      <c r="W25" s="28"/>
      <c r="X25" s="23"/>
      <c r="Y25" s="28"/>
      <c r="Z25" s="28"/>
      <c r="AA25" s="28"/>
      <c r="AC25" s="28"/>
      <c r="AD25" s="28"/>
      <c r="AE25" s="28"/>
      <c r="AF25" s="28"/>
      <c r="AG25" s="28"/>
      <c r="AH25" s="50"/>
      <c r="AI25" s="28"/>
      <c r="AJ25" s="28"/>
      <c r="AK25" s="28"/>
      <c r="AL25" s="28"/>
      <c r="AM25" s="28"/>
      <c r="AN25" s="50"/>
      <c r="AO25" s="28"/>
      <c r="AP25" s="28"/>
      <c r="AQ25" s="28"/>
      <c r="AR25" s="28"/>
      <c r="AS25" s="28"/>
    </row>
    <row r="26">
      <c r="A26" s="51" t="s">
        <v>354</v>
      </c>
      <c r="B26" s="65">
        <f>SUMIFS(Faxinas!$AC$3:$AC$1025,Faxinas!$B$3:$B$1025,$B$2,Faxinas!$AD$3:$AD$1025,"12",Faxinas!$AE$3:$AE$1025,"2018",Faxinas!$F$3:$F$1025,"TRUE")</f>
        <v>0</v>
      </c>
      <c r="C26" s="66">
        <f>SUMIFS(Faxinas!$C$15:$C$1025,Faxinas!$B$15:$B$1025,$B$2,Faxinas!$AD$15:$AD$1025,"1",Faxinas!$AE$15:$AE$1025,"2019",Faxinas!$F$15:$F$1025,"TRUE")</f>
        <v>0</v>
      </c>
      <c r="D26" s="67">
        <f>C26/$J$4</f>
        <v>0</v>
      </c>
      <c r="E26" s="68">
        <f>SUMIFS(Faxinas!I5:I1027,Faxinas!B5:B1027,"Zilza",Faxinas!AD5:AD1027,"12",Faxinas!AE5:AE1027,"2018",Faxinas!G5:G1027,"TRUE")/(SUMIFS(Faxinas!AC5:AC1027,Faxinas!B5:B1027,"Zilza",Faxinas!AD5:AD1027,"12",Faxinas!AE5:AE1027,"2018",Faxinas!G5:G1027,"TRUE"))-0.2</f>
        <v>4.633333333</v>
      </c>
      <c r="F26" s="24"/>
      <c r="G26" s="51" t="s">
        <v>354</v>
      </c>
      <c r="H26" s="65">
        <f>SUMIFS(Faxinas!$AC$3:$AC$1025,Faxinas!$B$3:$B$1025,H2,Faxinas!$AD$3:$AD$1025,"12",Faxinas!$AE$3:$AE$1025,"2018",Faxinas!$F$3:$F$1025,"TRUE")</f>
        <v>0</v>
      </c>
      <c r="I26" s="66">
        <f>SUMIFS(Faxinas!$C$15:$C$1025,Faxinas!$B$15:$B$1025,H2,Faxinas!$AD$15:$AD$1025,"1",Faxinas!$AE$15:$AE$1025,"2019",Faxinas!$F$15:$F$1025,"TRUE")</f>
        <v>0</v>
      </c>
      <c r="J26" s="67">
        <f>I26/$J$4</f>
        <v>0</v>
      </c>
      <c r="K26" s="68">
        <f>SUMIFS(Faxinas!$I$3:$I$1025,Faxinas!$B$3:$B$1025,$H$2,Faxinas!$AD$3:$AD$1025,"12",Faxinas!$AE$3:$AE$1025,"2018",Faxinas!$G$3:$G$1025,"TRUE")/(SUMIFS(Faxinas!$AC$3:$AC$1025,Faxinas!$B$3:$B$1025,$H$2,Faxinas!$AD$3:$AD$1025,"12",Faxinas!$AE$3:$AE$1025,"2018",Faxinas!$G$3:$G$1025,"TRUE")) + 0.7</f>
        <v>4.7</v>
      </c>
      <c r="L26" s="24"/>
      <c r="M26" s="51" t="s">
        <v>354</v>
      </c>
      <c r="N26" s="65">
        <f>SUMIFS(Faxinas!$AC$3:$AC$1025,Faxinas!$B$3:$B$1025,N2,Faxinas!$AD$3:$AD$1025,"12",Faxinas!$AE$3:$AE$1025,"2018",Faxinas!$F$3:$F$1025,"TRUE")</f>
        <v>0</v>
      </c>
      <c r="O26" s="66">
        <f>SUMIFS(Faxinas!$C$15:$C$1025,Faxinas!$B$15:$B$1025,N2,Faxinas!$AD$15:$AD$1025,"1",Faxinas!$AE$15:$AE$1025,"2019",Faxinas!$F$15:$F$1025,"TRUE")</f>
        <v>0</v>
      </c>
      <c r="P26" s="67">
        <f>O26/$J$4</f>
        <v>0</v>
      </c>
      <c r="Q26" s="68">
        <f>SUMIFS(Faxinas!$I$3:$I$1025,Faxinas!$B$3:$B$1025,$N$2,Faxinas!$AD$3:$AD$1025,"12",Faxinas!$AE$3:$AE$1025,"2018",Faxinas!$G$3:$G$1025,"TRUE")/(SUMIFS(Faxinas!$AC$3:$AC$1025,Faxinas!$B$3:$B$1025,$N$2,Faxinas!$AD$3:$AD$1025,"12",Faxinas!$AE$3:$AE$1025,"2018",Faxinas!$G$3:$G$1025,"TRUE")) -0.2</f>
        <v>4.8</v>
      </c>
      <c r="R26" s="24"/>
      <c r="S26" s="51" t="s">
        <v>354</v>
      </c>
      <c r="T26" s="65">
        <f>SUMIFS(Faxinas!$AC$3:$AC$100,Faxinas!$B$3:$B$100,T4,Faxinas!$AD$3:$AD$100,"12",Faxinas!$AE$3:$AE$100,"2018",Faxinas!$F$3:$F$100,"TRUE")</f>
        <v>0</v>
      </c>
      <c r="U26" s="66">
        <f>SUMIFS(Faxinas!$C$15:$C$112,Faxinas!$B$15:$B$112,T4,Faxinas!$AD$15:$AD$112,"12",Faxinas!$AE$15:$AE$112,"2018",Faxinas!$F$15:$F$112,"TRUE")</f>
        <v>0</v>
      </c>
      <c r="V26" s="67">
        <f>U26/$P$4</f>
        <v>0</v>
      </c>
      <c r="W26" s="68" t="str">
        <f>SUMIFS(Faxinas!$I$3:$I$100,Faxinas!$B$3:$B$100,T4,Faxinas!$AD$3:$AD$100,"12",Faxinas!$AE$3:$AE$100,"2018",Faxinas!$G$3:$G$100,"TRUE")/(SUMIFS(Faxinas!$AC$3:$AC$100,Faxinas!$B$3:$B$100,T4,Faxinas!$AD$3:$AD$100,"12",Faxinas!$AE$3:$AE$100,"2018",Faxinas!$G$3:$G$100,"TRUE"))</f>
        <v>#DIV/0!</v>
      </c>
      <c r="X26" s="24"/>
      <c r="Y26" s="71">
        <f t="shared" ref="Y26:Z26" si="10">N26+H26+B26</f>
        <v>0</v>
      </c>
      <c r="Z26" s="72">
        <f t="shared" si="10"/>
        <v>0</v>
      </c>
      <c r="AA26" s="73" t="str">
        <f>(E40*B40+K26*H26+Q26*N26)/(T26+N26+H26)</f>
        <v>#DIV/0!</v>
      </c>
      <c r="AC26" s="74"/>
      <c r="AD26" s="74"/>
      <c r="AE26" s="77"/>
      <c r="AF26" s="72"/>
      <c r="AG26" s="73"/>
      <c r="AH26" s="50"/>
      <c r="AI26" s="74"/>
      <c r="AJ26" s="74"/>
      <c r="AK26" s="74"/>
      <c r="AL26" s="72"/>
      <c r="AM26" s="75"/>
      <c r="AN26" s="50"/>
      <c r="AO26" s="76"/>
      <c r="AP26" s="75"/>
      <c r="AQ26" s="75"/>
      <c r="AR26" s="72"/>
      <c r="AS26" s="75"/>
    </row>
    <row r="27">
      <c r="A27" s="28"/>
      <c r="B27" s="28"/>
      <c r="C27" s="28"/>
      <c r="D27" s="28"/>
      <c r="E27" s="28"/>
      <c r="F27" s="24"/>
      <c r="G27" s="28"/>
      <c r="H27" s="28"/>
      <c r="I27" s="28"/>
      <c r="J27" s="28"/>
      <c r="K27" s="28"/>
      <c r="L27" s="24"/>
      <c r="M27" s="28"/>
      <c r="N27" s="28"/>
      <c r="O27" s="28"/>
      <c r="P27" s="28"/>
      <c r="Q27" s="28"/>
      <c r="R27" s="24"/>
      <c r="S27" s="28"/>
      <c r="T27" s="28"/>
      <c r="U27" s="28"/>
      <c r="V27" s="28"/>
      <c r="W27" s="28"/>
      <c r="X27" s="24"/>
      <c r="Y27" s="28"/>
      <c r="Z27" s="28"/>
      <c r="AA27" s="28"/>
      <c r="AC27" s="28"/>
      <c r="AD27" s="28"/>
      <c r="AE27" s="28"/>
      <c r="AF27" s="28"/>
      <c r="AG27" s="28"/>
      <c r="AH27" s="50"/>
      <c r="AI27" s="28"/>
      <c r="AJ27" s="28"/>
      <c r="AK27" s="28"/>
      <c r="AL27" s="28"/>
      <c r="AM27" s="28"/>
      <c r="AN27" s="50"/>
      <c r="AO27" s="28"/>
      <c r="AP27" s="28"/>
      <c r="AQ27" s="28"/>
      <c r="AR27" s="28"/>
      <c r="AS27" s="28"/>
    </row>
    <row r="28">
      <c r="A28" s="51" t="s">
        <v>668</v>
      </c>
      <c r="B28" s="65">
        <f>SUMIFS(Faxinas!$AC$3:$AC$1025,Faxinas!$B$3:$B$1025,B$2,Faxinas!$AD$3:$AD$1025,"02",Faxinas!$AE$3:$AE$1025,"2019",Faxinas!$F$3:$F$1025,"TRUE")</f>
        <v>0</v>
      </c>
      <c r="C28" s="66">
        <f>SUMIFS(Faxinas!$C$15:$C$1025,Faxinas!$B$15:$B$1025,B$2,Faxinas!$AD$15:$AD$1025,"02",Faxinas!$AE$15:$AE$1025,"2019",Faxinas!$F$15:$F$1025,"TRUE")</f>
        <v>0</v>
      </c>
      <c r="D28" s="67">
        <f>C28/$J$4</f>
        <v>0</v>
      </c>
      <c r="E28" s="68">
        <f>SUMIFS(Faxinas!I7:I1029,Faxinas!B7:B1029,"Zilza",Faxinas!AD7:AD1029,"12",Faxinas!AE7:AE1029,"2018",Faxinas!G7:G1029,"TRUE")/(SUMIFS(Faxinas!AC7:AC1029,Faxinas!B7:B1029,"Zilza",Faxinas!AD7:AD1029,"12",Faxinas!AE7:AE1029,"2018",Faxinas!G7:G1029,"TRUE"))+0.02</f>
        <v>4.853333333</v>
      </c>
      <c r="F28" s="24"/>
      <c r="G28" s="51" t="s">
        <v>668</v>
      </c>
      <c r="H28" s="65">
        <f>SUMIFS(Faxinas!$AC$3:$AC$1025,Faxinas!$B$3:$B$1025,H$2,Faxinas!$AD$3:$AD$1025,"02",Faxinas!$AE$3:$AE$1025,"2019",Faxinas!$F$3:$F$1025,"TRUE")</f>
        <v>0</v>
      </c>
      <c r="I28" s="120">
        <f>SUMIFS(Faxinas!$C$15:$C$1025,Faxinas!$B$15:$B$1025,H$2,Faxinas!$AD$15:$AD$1025,"2",Faxinas!$AE$15:$AE$1025,"2019",Faxinas!$F$15:$F$1025,"TRUE")</f>
        <v>0</v>
      </c>
      <c r="J28" s="121">
        <f>I28/$J$4</f>
        <v>0</v>
      </c>
      <c r="K28" s="68">
        <f>SUMIFS(Faxinas!$I$3:$I$1025,Faxinas!$B$3:$B$1025,$H$2,Faxinas!$AD$3:$AD$1025,"12",Faxinas!$AE$3:$AE$1025,"2018",Faxinas!$G$3:$G$1025,"TRUE")/(SUMIFS(Faxinas!$AC$3:$AC$1025,Faxinas!$B$3:$B$1025,$H$2,Faxinas!$AD$3:$AD$1025,"12",Faxinas!$AE$3:$AE$1025,"2018",Faxinas!$G$3:$G$1025,"TRUE")) + 0.5</f>
        <v>4.5</v>
      </c>
      <c r="L28" s="24"/>
      <c r="M28" s="51" t="s">
        <v>668</v>
      </c>
      <c r="N28" s="65">
        <f>SUMIFS(Faxinas!$AC$3:$AC$1025,Faxinas!$B$3:$B$1025,N$2,Faxinas!$AD$3:$AD$1025,"02",Faxinas!$AE$3:$AE$1025,"2019",Faxinas!$F$3:$F$1025,"TRUE")</f>
        <v>0</v>
      </c>
      <c r="O28" s="120">
        <f>SUMIFS(Faxinas!$C$15:$C$1025,Faxinas!$B$15:$B$1025,N$2,Faxinas!$AD$15:$AD$1025,"2",Faxinas!$AE$15:$AE$1025,"2019",Faxinas!$F$15:$F$1025,"TRUE")</f>
        <v>0</v>
      </c>
      <c r="P28" s="121">
        <f>O28/$J$4</f>
        <v>0</v>
      </c>
      <c r="Q28" s="68">
        <f>SUMIFS(Faxinas!$I$3:$I$1025,Faxinas!$B$3:$B$1025,$N$2,Faxinas!$AD$3:$AD$1025,"12",Faxinas!$AE$3:$AE$1025,"2018",Faxinas!$G$3:$G$1025,"TRUE")/(SUMIFS(Faxinas!$AC$3:$AC$1025,Faxinas!$B$3:$B$1025,$N$2,Faxinas!$AD$3:$AD$1025,"12",Faxinas!$AE$3:$AE$1025,"2018",Faxinas!$G$3:$G$1025,"TRUE"))</f>
        <v>5</v>
      </c>
      <c r="R28" s="24"/>
      <c r="S28" s="51" t="s">
        <v>668</v>
      </c>
      <c r="T28" s="65">
        <f>SUMIFS(Faxinas!$AC$3:$AC$100,Faxinas!$B$3:$B$100,T6,Faxinas!$AD$3:$AD$100,"12",Faxinas!$AE$3:$AE$100,"2018",Faxinas!$F$3:$F$100,"TRUE")</f>
        <v>0</v>
      </c>
      <c r="U28" s="66">
        <f>SUMIFS(Faxinas!$C$15:$C$112,Faxinas!$B$15:$B$112,T6,Faxinas!$AD$15:$AD$112,"12",Faxinas!$AE$15:$AE$112,"2018",Faxinas!$F$15:$F$112,"TRUE")</f>
        <v>0</v>
      </c>
      <c r="V28" s="67">
        <f>U28/$P$4</f>
        <v>0</v>
      </c>
      <c r="W28" s="68" t="str">
        <f>SUMIFS(Faxinas!$I$3:$I$100,Faxinas!$B$3:$B$100,T6,Faxinas!$AD$3:$AD$100,"12",Faxinas!$AE$3:$AE$100,"2018",Faxinas!$G$3:$G$100,"TRUE")/(SUMIFS(Faxinas!$AC$3:$AC$100,Faxinas!$B$3:$B$100,T6,Faxinas!$AD$3:$AD$100,"12",Faxinas!$AE$3:$AE$100,"2018",Faxinas!$G$3:$G$100,"TRUE"))</f>
        <v>#DIV/0!</v>
      </c>
      <c r="X28" s="24"/>
      <c r="Y28" s="71">
        <f t="shared" ref="Y28:Z28" si="11">N28+H28+B28</f>
        <v>0</v>
      </c>
      <c r="Z28" s="72">
        <f t="shared" si="11"/>
        <v>0</v>
      </c>
      <c r="AA28" s="73" t="str">
        <f>(E42*B42+K28*H28+Q28*N28)/(T28+N28+H28)</f>
        <v>#DIV/0!</v>
      </c>
      <c r="AC28" s="74"/>
      <c r="AD28" s="74"/>
      <c r="AE28" s="77"/>
      <c r="AF28" s="72"/>
      <c r="AG28" s="73"/>
      <c r="AH28" s="50"/>
      <c r="AI28" s="74"/>
      <c r="AJ28" s="74"/>
      <c r="AK28" s="74"/>
      <c r="AL28" s="72"/>
      <c r="AM28" s="75"/>
      <c r="AN28" s="50"/>
      <c r="AO28" s="76"/>
      <c r="AP28" s="75"/>
      <c r="AQ28" s="75"/>
      <c r="AR28" s="72"/>
      <c r="AS28" s="75"/>
    </row>
    <row r="29">
      <c r="A29" s="28"/>
      <c r="B29" s="28"/>
      <c r="C29" s="28"/>
      <c r="D29" s="28"/>
      <c r="E29" s="28"/>
      <c r="F29" s="24"/>
      <c r="G29" s="28"/>
      <c r="H29" s="28"/>
      <c r="I29" s="28"/>
      <c r="J29" s="28"/>
      <c r="K29" s="28"/>
      <c r="L29" s="24"/>
      <c r="M29" s="28"/>
      <c r="N29" s="28"/>
      <c r="O29" s="28"/>
      <c r="P29" s="28"/>
      <c r="Q29" s="28"/>
      <c r="R29" s="24"/>
      <c r="S29" s="28"/>
      <c r="T29" s="28"/>
      <c r="U29" s="28"/>
      <c r="V29" s="28"/>
      <c r="W29" s="28"/>
      <c r="X29" s="24"/>
      <c r="Y29" s="28"/>
      <c r="Z29" s="28"/>
      <c r="AA29" s="28"/>
      <c r="AC29" s="28"/>
      <c r="AD29" s="28"/>
      <c r="AE29" s="28"/>
      <c r="AF29" s="28"/>
      <c r="AG29" s="28"/>
      <c r="AH29" s="50"/>
      <c r="AI29" s="28"/>
      <c r="AJ29" s="28"/>
      <c r="AK29" s="28"/>
      <c r="AL29" s="28"/>
      <c r="AM29" s="28"/>
      <c r="AN29" s="50"/>
      <c r="AO29" s="28"/>
      <c r="AP29" s="28"/>
      <c r="AQ29" s="28"/>
      <c r="AR29" s="28"/>
      <c r="AS29" s="28"/>
    </row>
    <row r="30">
      <c r="A30" s="51" t="s">
        <v>697</v>
      </c>
      <c r="B30" s="65">
        <f>SUMIFS(Faxinas!$AC$3:$AC$1025,Faxinas!$B$3:$B$1025,B$2,Faxinas!$AD$3:$AD$1025,"03",Faxinas!$AE$3:$AE$1025,"2019",Faxinas!$F$3:$F$1025,"TRUE")</f>
        <v>0</v>
      </c>
      <c r="C30" s="66">
        <f>SUMIFS(Faxinas!$C$15:$C$1025,Faxinas!$B$15:$B$1025,B$2,Faxinas!$AD$15:$AD$1025,"03",Faxinas!$AE$15:$AE$1025,"2019",Faxinas!$F$15:$F$1025,"TRUE")</f>
        <v>0</v>
      </c>
      <c r="D30" s="67">
        <f>C30/$J$4</f>
        <v>0</v>
      </c>
      <c r="E30" s="68" t="str">
        <f>SUMIFS(Faxinas!$I$3:$I$100,Faxinas!$B$3:$B$100,$B$2,Faxinas!$AD$3:$AD$100,"12",Faxinas!$AE$3:$AE$100,"2018",Faxinas!$G$3:$G$100,"TRUE")/(SUMIFS(Faxinas!$AC$3:$AC$100,Faxinas!$B$3:$B$100,$B$2,Faxinas!$AD$3:$AD$100,"12",Faxinas!$AE$3:$AE$100,"2018",Faxinas!$G$3:$G$100,"TRUE"))</f>
        <v>#DIV/0!</v>
      </c>
      <c r="F30" s="24"/>
      <c r="G30" s="51" t="s">
        <v>697</v>
      </c>
      <c r="H30" s="65">
        <f>SUMIFS(Faxinas!$AC$3:$AC$1025,Faxinas!$B$3:$B$1025,H$2,Faxinas!$AD$3:$AD$1025,"03",Faxinas!$AE$3:$AE$1025,"2019",Faxinas!$F$3:$F$1025,"TRUE")</f>
        <v>0</v>
      </c>
      <c r="I30" s="66">
        <f>SUMIFS(Faxinas!$C$15:$C$1025,Faxinas!$B$15:$B$1025,H$2,Faxinas!$AD$15:$AD$1025,"03",Faxinas!$AE$15:$AE$1025,"2019",Faxinas!$F$15:$F$1025,"TRUE")</f>
        <v>0</v>
      </c>
      <c r="J30" s="67">
        <f>I30/$J$4</f>
        <v>0</v>
      </c>
      <c r="K30" s="68" t="str">
        <f>SUMIFS(Faxinas!$I$3:$I$100,Faxinas!$B$3:$B$100,$B$2,Faxinas!$AD$3:$AD$100,"12",Faxinas!$AE$3:$AE$100,"2018",Faxinas!$G$3:$G$100,"TRUE")/(SUMIFS(Faxinas!$AC$3:$AC$100,Faxinas!$B$3:$B$100,$B$2,Faxinas!$AD$3:$AD$100,"12",Faxinas!$AE$3:$AE$100,"2018",Faxinas!$G$3:$G$100,"TRUE"))</f>
        <v>#DIV/0!</v>
      </c>
      <c r="L30" s="24"/>
      <c r="M30" s="51" t="s">
        <v>697</v>
      </c>
      <c r="N30" s="65">
        <f>SUMIFS(Faxinas!$AC$3:$AC$1025,Faxinas!$B$3:$B$1025,N$2,Faxinas!$AD$3:$AD$1025,"03",Faxinas!$AE$3:$AE$1025,"2019",Faxinas!$F$3:$F$1025,"TRUE")</f>
        <v>0</v>
      </c>
      <c r="O30" s="66">
        <f>SUMIFS(Faxinas!$C$15:$C$1025,Faxinas!$B$15:$B$1025,N$2,Faxinas!$AD$15:$AD$1025,"03",Faxinas!$AE$15:$AE$1025,"2019",Faxinas!$F$15:$F$1025,"TRUE")</f>
        <v>0</v>
      </c>
      <c r="P30" s="67">
        <f>O30/$J$4</f>
        <v>0</v>
      </c>
      <c r="Q30" s="68" t="str">
        <f>SUMIFS(Faxinas!$I$3:$I$100,Faxinas!$B$3:$B$100,$B$2,Faxinas!$AD$3:$AD$100,"12",Faxinas!$AE$3:$AE$100,"2018",Faxinas!$G$3:$G$100,"TRUE")/(SUMIFS(Faxinas!$AC$3:$AC$100,Faxinas!$B$3:$B$100,$B$2,Faxinas!$AD$3:$AD$100,"12",Faxinas!$AE$3:$AE$100,"2018",Faxinas!$G$3:$G$100,"TRUE"))</f>
        <v>#DIV/0!</v>
      </c>
      <c r="R30" s="24"/>
      <c r="S30" s="51" t="s">
        <v>697</v>
      </c>
      <c r="T30" s="65">
        <f>SUMIFS(Faxinas!$AC$3:$AC$100,Faxinas!$B$3:$B$100,T8,Faxinas!$AD$3:$AD$100,"12",Faxinas!$AE$3:$AE$100,"2018",Faxinas!$F$3:$F$100,"TRUE")</f>
        <v>0</v>
      </c>
      <c r="U30" s="66">
        <f>SUMIFS(Faxinas!$C$15:$C$112,Faxinas!$B$15:$B$112,T8,Faxinas!$AD$15:$AD$112,"12",Faxinas!$AE$15:$AE$112,"2018",Faxinas!$F$15:$F$112,"TRUE")</f>
        <v>0</v>
      </c>
      <c r="V30" s="67">
        <f>U30/$P$4</f>
        <v>0</v>
      </c>
      <c r="W30" s="68" t="str">
        <f>SUMIFS(Faxinas!$I$3:$I$100,Faxinas!$B$3:$B$100,T8,Faxinas!$AD$3:$AD$100,"12",Faxinas!$AE$3:$AE$100,"2018",Faxinas!$G$3:$G$100,"TRUE")/(SUMIFS(Faxinas!$AC$3:$AC$100,Faxinas!$B$3:$B$100,T8,Faxinas!$AD$3:$AD$100,"12",Faxinas!$AE$3:$AE$100,"2018",Faxinas!$G$3:$G$100,"TRUE"))</f>
        <v>#DIV/0!</v>
      </c>
      <c r="X30" s="24"/>
      <c r="Y30" s="71">
        <f t="shared" ref="Y30:Z30" si="12">N30+H30+B30</f>
        <v>0</v>
      </c>
      <c r="Z30" s="72">
        <f t="shared" si="12"/>
        <v>0</v>
      </c>
      <c r="AA30" s="73" t="str">
        <f>(E52*B52+K30*H30+Q30*N30+W30*T30)/(T30+N30+H30+B52)</f>
        <v>#DIV/0!</v>
      </c>
      <c r="AC30" s="144">
        <f>C30</f>
        <v>0</v>
      </c>
      <c r="AD30" s="146">
        <f>B30</f>
        <v>0</v>
      </c>
      <c r="AE30" s="74">
        <v>19.0</v>
      </c>
      <c r="AF30" s="72">
        <f>AC30/AE30</f>
        <v>0</v>
      </c>
      <c r="AG30" s="73">
        <f>AD30/AE30</f>
        <v>0</v>
      </c>
      <c r="AH30" s="50"/>
      <c r="AI30" s="144">
        <f>I30</f>
        <v>0</v>
      </c>
      <c r="AJ30" s="146">
        <f>H30</f>
        <v>0</v>
      </c>
      <c r="AK30" s="74">
        <v>23.0</v>
      </c>
      <c r="AL30" s="72">
        <f>AI30/AK30</f>
        <v>0</v>
      </c>
      <c r="AM30" s="75">
        <f>AJ30/AK30</f>
        <v>0</v>
      </c>
      <c r="AN30" s="50"/>
      <c r="AO30" s="72">
        <f>O30</f>
        <v>0</v>
      </c>
      <c r="AP30" s="71">
        <f>N30</f>
        <v>0</v>
      </c>
      <c r="AQ30" s="73">
        <v>10.0</v>
      </c>
      <c r="AR30" s="72">
        <f>AO30/AQ30</f>
        <v>0</v>
      </c>
      <c r="AS30" s="75">
        <f>AP30/AQ30</f>
        <v>0</v>
      </c>
    </row>
    <row r="31">
      <c r="A31" s="28"/>
      <c r="B31" s="28"/>
      <c r="C31" s="28"/>
      <c r="D31" s="28"/>
      <c r="E31" s="28"/>
      <c r="F31" s="24"/>
      <c r="G31" s="28"/>
      <c r="H31" s="28"/>
      <c r="I31" s="28"/>
      <c r="J31" s="28"/>
      <c r="K31" s="28"/>
      <c r="L31" s="24"/>
      <c r="M31" s="28"/>
      <c r="N31" s="28"/>
      <c r="O31" s="28"/>
      <c r="P31" s="28"/>
      <c r="Q31" s="28"/>
      <c r="R31" s="24"/>
      <c r="S31" s="28"/>
      <c r="T31" s="28"/>
      <c r="U31" s="28"/>
      <c r="V31" s="28"/>
      <c r="W31" s="28"/>
      <c r="X31" s="24"/>
      <c r="Y31" s="28"/>
      <c r="Z31" s="28"/>
      <c r="AA31" s="28"/>
      <c r="AC31" s="28"/>
      <c r="AD31" s="28"/>
      <c r="AE31" s="28"/>
      <c r="AF31" s="28"/>
      <c r="AG31" s="28"/>
      <c r="AH31" s="50"/>
      <c r="AI31" s="28"/>
      <c r="AJ31" s="28"/>
      <c r="AK31" s="28"/>
      <c r="AL31" s="28"/>
      <c r="AM31" s="28"/>
      <c r="AN31" s="50"/>
      <c r="AO31" s="28"/>
      <c r="AP31" s="28"/>
      <c r="AQ31" s="28"/>
      <c r="AR31" s="28"/>
      <c r="AS31" s="28"/>
    </row>
    <row r="32">
      <c r="A32" s="51" t="s">
        <v>174</v>
      </c>
      <c r="B32" s="65">
        <f>SUMIFS(Faxinas!$AC$3:$AC$1025,Faxinas!$B$3:$B$1025,B$2,Faxinas!$AD$3:$AD$1025,"04",Faxinas!$AE$3:$AE$1025,"2019",Faxinas!$F$3:$F$1025,"TRUE")</f>
        <v>0</v>
      </c>
      <c r="C32" s="66">
        <f>SUMIFS(Faxinas!$C$15:$C$1025,Faxinas!$B$15:$B$1025,B$2,Faxinas!$AD$15:$AD$1025,"04",Faxinas!$AE$15:$AE$1025,"2019",Faxinas!$F$15:$F$1025,"TRUE")</f>
        <v>0</v>
      </c>
      <c r="D32" s="67">
        <f>C32/$J$4</f>
        <v>0</v>
      </c>
      <c r="E32" s="68" t="str">
        <f>SUMIFS(Faxinas!$I$3:$I$100,Faxinas!$B$3:$B$100,$B$2,Faxinas!$AD$3:$AD$100,"12",Faxinas!$AE$3:$AE$100,"2018",Faxinas!$G$3:$G$100,"TRUE")/(SUMIFS(Faxinas!$AC$3:$AC$100,Faxinas!$B$3:$B$100,$B$2,Faxinas!$AD$3:$AD$100,"12",Faxinas!$AE$3:$AE$100,"2018",Faxinas!$G$3:$G$100,"TRUE"))</f>
        <v>#DIV/0!</v>
      </c>
      <c r="F32" s="24"/>
      <c r="G32" s="51" t="s">
        <v>174</v>
      </c>
      <c r="H32" s="65">
        <f>SUMIFS(Faxinas!$AC$3:$AC$1025,Faxinas!$B$3:$B$1025,H$2,Faxinas!$AD$3:$AD$1025,"04",Faxinas!$AE$3:$AE$1025,"2019",Faxinas!$F$3:$F$1025,"TRUE")</f>
        <v>0</v>
      </c>
      <c r="I32" s="66">
        <f>SUMIFS(Faxinas!$C$15:$C$1025,Faxinas!$B$15:$B$1025,H$2,Faxinas!$AD$15:$AD$1025,"04",Faxinas!$AE$15:$AE$1025,"2019",Faxinas!$F$15:$F$1025,"TRUE")</f>
        <v>0</v>
      </c>
      <c r="J32" s="67">
        <f>I32/$J$4</f>
        <v>0</v>
      </c>
      <c r="K32" s="68" t="str">
        <f>SUMIFS(Faxinas!$I$3:$I$100,Faxinas!$B$3:$B$100,$B$2,Faxinas!$AD$3:$AD$100,"12",Faxinas!$AE$3:$AE$100,"2018",Faxinas!$G$3:$G$100,"TRUE")/(SUMIFS(Faxinas!$AC$3:$AC$100,Faxinas!$B$3:$B$100,$B$2,Faxinas!$AD$3:$AD$100,"12",Faxinas!$AE$3:$AE$100,"2018",Faxinas!$G$3:$G$100,"TRUE"))</f>
        <v>#DIV/0!</v>
      </c>
      <c r="L32" s="24"/>
      <c r="M32" s="51" t="s">
        <v>174</v>
      </c>
      <c r="N32" s="65">
        <f>SUMIFS(Faxinas!$AC$3:$AC$1025,Faxinas!$B$3:$B$1025,N$2,Faxinas!$AD$3:$AD$1025,"04",Faxinas!$AE$3:$AE$1025,"2019",Faxinas!$F$3:$F$1025,"TRUE")</f>
        <v>0</v>
      </c>
      <c r="O32" s="66">
        <f>SUMIFS(Faxinas!$C$15:$C$1025,Faxinas!$B$15:$B$1025,N$2,Faxinas!$AD$15:$AD$1025,"04",Faxinas!$AE$15:$AE$1025,"2019",Faxinas!$F$15:$F$1025,"TRUE")</f>
        <v>0</v>
      </c>
      <c r="P32" s="67">
        <f>O32/$J$4</f>
        <v>0</v>
      </c>
      <c r="Q32" s="68" t="str">
        <f>SUMIFS(Faxinas!$I$3:$I$100,Faxinas!$B$3:$B$100,$B$2,Faxinas!$AD$3:$AD$100,"12",Faxinas!$AE$3:$AE$100,"2018",Faxinas!$G$3:$G$100,"TRUE")/(SUMIFS(Faxinas!$AC$3:$AC$100,Faxinas!$B$3:$B$100,$B$2,Faxinas!$AD$3:$AD$100,"12",Faxinas!$AE$3:$AE$100,"2018",Faxinas!$G$3:$G$100,"TRUE"))</f>
        <v>#DIV/0!</v>
      </c>
      <c r="R32" s="24"/>
      <c r="S32" s="51" t="s">
        <v>174</v>
      </c>
      <c r="T32" s="65">
        <f>SUMIFS(Faxinas!$AC$3:$AC$100,Faxinas!$B$3:$B$100,T10,Faxinas!$AD$3:$AD$100,"12",Faxinas!$AE$3:$AE$100,"2018",Faxinas!$F$3:$F$100,"TRUE")</f>
        <v>0</v>
      </c>
      <c r="U32" s="66">
        <f>SUMIFS(Faxinas!$C$15:$C$112,Faxinas!$B$15:$B$112,T10,Faxinas!$AD$15:$AD$112,"12",Faxinas!$AE$15:$AE$112,"2018",Faxinas!$F$15:$F$112,"TRUE")</f>
        <v>0</v>
      </c>
      <c r="V32" s="67">
        <f>U32/$P$4</f>
        <v>0</v>
      </c>
      <c r="W32" s="68" t="str">
        <f>SUMIFS(Faxinas!$I$3:$I$100,Faxinas!$B$3:$B$100,T10,Faxinas!$AD$3:$AD$100,"12",Faxinas!$AE$3:$AE$100,"2018",Faxinas!$G$3:$G$100,"TRUE")/(SUMIFS(Faxinas!$AC$3:$AC$100,Faxinas!$B$3:$B$100,T10,Faxinas!$AD$3:$AD$100,"12",Faxinas!$AE$3:$AE$100,"2018",Faxinas!$G$3:$G$100,"TRUE"))</f>
        <v>#DIV/0!</v>
      </c>
      <c r="X32" s="24"/>
      <c r="Y32" s="71">
        <f t="shared" ref="Y32:Z32" si="13">N32+H32+B32</f>
        <v>0</v>
      </c>
      <c r="Z32" s="72">
        <f t="shared" si="13"/>
        <v>0</v>
      </c>
      <c r="AA32" s="73" t="str">
        <f>(E54*B54+K32*H32+Q32*N32+W32*T32)/(T32+N32+H32+B54)</f>
        <v>#DIV/0!</v>
      </c>
      <c r="AC32" s="144">
        <f>C32</f>
        <v>0</v>
      </c>
      <c r="AD32" s="146">
        <f>B32</f>
        <v>0</v>
      </c>
      <c r="AE32" s="74">
        <v>20.0</v>
      </c>
      <c r="AF32" s="72">
        <f>AC32/AE32</f>
        <v>0</v>
      </c>
      <c r="AG32" s="73">
        <f>AD32/AE32</f>
        <v>0</v>
      </c>
      <c r="AH32" s="50"/>
      <c r="AI32" s="144">
        <f>I32</f>
        <v>0</v>
      </c>
      <c r="AJ32" s="146">
        <f>H32</f>
        <v>0</v>
      </c>
      <c r="AK32" s="74">
        <v>26.0</v>
      </c>
      <c r="AL32" s="72">
        <f>AI32/AK32</f>
        <v>0</v>
      </c>
      <c r="AM32" s="75">
        <f>AJ32/AK32</f>
        <v>0</v>
      </c>
      <c r="AN32" s="50"/>
      <c r="AO32" s="72">
        <f>O32</f>
        <v>0</v>
      </c>
      <c r="AP32" s="71">
        <f>N32</f>
        <v>0</v>
      </c>
      <c r="AQ32" s="73">
        <v>10.0</v>
      </c>
      <c r="AR32" s="72">
        <f>AO32/AQ32</f>
        <v>0</v>
      </c>
      <c r="AS32" s="75">
        <f>AP32/AQ32</f>
        <v>0</v>
      </c>
    </row>
    <row r="33">
      <c r="A33" s="28"/>
      <c r="B33" s="28"/>
      <c r="C33" s="28"/>
      <c r="D33" s="28"/>
      <c r="E33" s="28"/>
      <c r="F33" s="24"/>
      <c r="G33" s="28"/>
      <c r="H33" s="28"/>
      <c r="I33" s="28"/>
      <c r="J33" s="28"/>
      <c r="K33" s="28"/>
      <c r="L33" s="24"/>
      <c r="M33" s="28"/>
      <c r="N33" s="28"/>
      <c r="O33" s="28"/>
      <c r="P33" s="28"/>
      <c r="Q33" s="28"/>
      <c r="R33" s="24"/>
      <c r="S33" s="28"/>
      <c r="T33" s="28"/>
      <c r="U33" s="28"/>
      <c r="V33" s="28"/>
      <c r="W33" s="28"/>
      <c r="X33" s="24"/>
      <c r="Y33" s="28"/>
      <c r="Z33" s="28"/>
      <c r="AA33" s="28"/>
      <c r="AC33" s="28"/>
      <c r="AD33" s="28"/>
      <c r="AE33" s="28"/>
      <c r="AF33" s="28"/>
      <c r="AG33" s="28"/>
      <c r="AH33" s="50"/>
      <c r="AI33" s="28"/>
      <c r="AJ33" s="28"/>
      <c r="AK33" s="28"/>
      <c r="AL33" s="28"/>
      <c r="AM33" s="28"/>
      <c r="AN33" s="50"/>
      <c r="AO33" s="28"/>
      <c r="AP33" s="28"/>
      <c r="AQ33" s="28"/>
      <c r="AR33" s="28"/>
      <c r="AS33" s="28"/>
    </row>
    <row r="34">
      <c r="A34" s="51" t="s">
        <v>194</v>
      </c>
      <c r="B34" s="65">
        <f>SUMIFS(Faxinas!$AC$3:$AC$1025,Faxinas!$B$3:$B$1025,B$2,Faxinas!$AD$3:$AD$1025,"05",Faxinas!$AE$3:$AE$1025,"2019",Faxinas!$F$3:$F$1025,"TRUE")</f>
        <v>0</v>
      </c>
      <c r="C34" s="66">
        <f>SUMIFS(Faxinas!$C$15:$C$1025,Faxinas!$B$15:$B$1025,B$2,Faxinas!$AD$15:$AD$1025,"05",Faxinas!$AE$15:$AE$1025,"2019",Faxinas!$F$15:$F$1025,"TRUE")</f>
        <v>0</v>
      </c>
      <c r="D34" s="67">
        <f>C34/$J$4</f>
        <v>0</v>
      </c>
      <c r="E34" s="68" t="str">
        <f>SUMIFS(Faxinas!$I$3:$I$100,Faxinas!$B$3:$B$100,$B$2,Faxinas!$AD$3:$AD$100,"12",Faxinas!$AE$3:$AE$100,"2018",Faxinas!$G$3:$G$100,"TRUE")/(SUMIFS(Faxinas!$AC$3:$AC$100,Faxinas!$B$3:$B$100,$B$2,Faxinas!$AD$3:$AD$100,"12",Faxinas!$AE$3:$AE$100,"2018",Faxinas!$G$3:$G$100,"TRUE"))</f>
        <v>#DIV/0!</v>
      </c>
      <c r="F34" s="24"/>
      <c r="G34" s="51" t="s">
        <v>194</v>
      </c>
      <c r="H34" s="65">
        <f>SUMIFS(Faxinas!$AC$3:$AC$1025,Faxinas!$B$3:$B$1025,H$2,Faxinas!$AD$3:$AD$1025,"05",Faxinas!$AE$3:$AE$1025,"2019",Faxinas!$F$3:$F$1025,"TRUE")</f>
        <v>0</v>
      </c>
      <c r="I34" s="66">
        <f>SUMIFS(Faxinas!$C$15:$C$1025,Faxinas!$B$15:$B$1025,H$2,Faxinas!$AD$15:$AD$1025,"05",Faxinas!$AE$15:$AE$1025,"2019",Faxinas!$F$15:$F$1025,"TRUE")</f>
        <v>0</v>
      </c>
      <c r="J34" s="67">
        <f>I34/$J$4</f>
        <v>0</v>
      </c>
      <c r="K34" s="68" t="str">
        <f>SUMIFS(Faxinas!$I$3:$I$100,Faxinas!$B$3:$B$100,$B$2,Faxinas!$AD$3:$AD$100,"12",Faxinas!$AE$3:$AE$100,"2018",Faxinas!$G$3:$G$100,"TRUE")/(SUMIFS(Faxinas!$AC$3:$AC$100,Faxinas!$B$3:$B$100,$B$2,Faxinas!$AD$3:$AD$100,"12",Faxinas!$AE$3:$AE$100,"2018",Faxinas!$G$3:$G$100,"TRUE"))</f>
        <v>#DIV/0!</v>
      </c>
      <c r="L34" s="24"/>
      <c r="M34" s="51" t="s">
        <v>194</v>
      </c>
      <c r="N34" s="65">
        <f>SUMIFS(Faxinas!$AC$3:$AC$1025,Faxinas!$B$3:$B$1025,N$2,Faxinas!$AD$3:$AD$1025,"05",Faxinas!$AE$3:$AE$1025,"2019",Faxinas!$F$3:$F$1025,"TRUE")</f>
        <v>0</v>
      </c>
      <c r="O34" s="66">
        <f>SUMIFS(Faxinas!$C$15:$C$1025,Faxinas!$B$15:$B$1025,N$2,Faxinas!$AD$15:$AD$1025,"05",Faxinas!$AE$15:$AE$1025,"2019",Faxinas!$F$15:$F$1025,"TRUE")</f>
        <v>0</v>
      </c>
      <c r="P34" s="67">
        <f>O34/$J$4</f>
        <v>0</v>
      </c>
      <c r="Q34" s="68" t="str">
        <f>SUMIFS(Faxinas!$I$3:$I$100,Faxinas!$B$3:$B$100,$B$2,Faxinas!$AD$3:$AD$100,"12",Faxinas!$AE$3:$AE$100,"2018",Faxinas!$G$3:$G$100,"TRUE")/(SUMIFS(Faxinas!$AC$3:$AC$100,Faxinas!$B$3:$B$100,$B$2,Faxinas!$AD$3:$AD$100,"12",Faxinas!$AE$3:$AE$100,"2018",Faxinas!$G$3:$G$100,"TRUE"))</f>
        <v>#DIV/0!</v>
      </c>
      <c r="R34" s="24"/>
      <c r="S34" s="51" t="s">
        <v>194</v>
      </c>
      <c r="T34" s="65">
        <f>SUMIFS(Faxinas!$AC$3:$AC$100,Faxinas!$B$3:$B$100,T12,Faxinas!$AD$3:$AD$100,"12",Faxinas!$AE$3:$AE$100,"2018",Faxinas!$F$3:$F$100,"TRUE")</f>
        <v>0</v>
      </c>
      <c r="U34" s="66">
        <f>SUMIFS(Faxinas!$C$15:$C$112,Faxinas!$B$15:$B$112,T12,Faxinas!$AD$15:$AD$112,"12",Faxinas!$AE$15:$AE$112,"2018",Faxinas!$F$15:$F$112,"TRUE")</f>
        <v>0</v>
      </c>
      <c r="V34" s="67">
        <f>U34/$P$4</f>
        <v>0</v>
      </c>
      <c r="W34" s="68" t="str">
        <f>SUMIFS(Faxinas!$I$3:$I$100,Faxinas!$B$3:$B$100,T12,Faxinas!$AD$3:$AD$100,"12",Faxinas!$AE$3:$AE$100,"2018",Faxinas!$G$3:$G$100,"TRUE")/(SUMIFS(Faxinas!$AC$3:$AC$100,Faxinas!$B$3:$B$100,T12,Faxinas!$AD$3:$AD$100,"12",Faxinas!$AE$3:$AE$100,"2018",Faxinas!$G$3:$G$100,"TRUE"))</f>
        <v>#DIV/0!</v>
      </c>
      <c r="X34" s="24"/>
      <c r="Y34" s="71">
        <f t="shared" ref="Y34:Z34" si="14">N34+H34+B34</f>
        <v>0</v>
      </c>
      <c r="Z34" s="72">
        <f t="shared" si="14"/>
        <v>0</v>
      </c>
      <c r="AA34" s="73" t="str">
        <f>(E56*B56+K34*H34+Q34*N34+W34*T34)/(T34+N34+H34+B56)</f>
        <v>#DIV/0!</v>
      </c>
      <c r="AC34" s="144">
        <f>C34</f>
        <v>0</v>
      </c>
      <c r="AD34" s="146">
        <f>B34</f>
        <v>0</v>
      </c>
      <c r="AE34" s="74">
        <v>17.0</v>
      </c>
      <c r="AF34" s="72">
        <f>AC34/AE34</f>
        <v>0</v>
      </c>
      <c r="AG34" s="73">
        <f>AD34/AE34</f>
        <v>0</v>
      </c>
      <c r="AH34" s="50"/>
      <c r="AI34" s="144">
        <f>I34</f>
        <v>0</v>
      </c>
      <c r="AJ34" s="146">
        <f>H34</f>
        <v>0</v>
      </c>
      <c r="AK34" s="74">
        <v>27.0</v>
      </c>
      <c r="AL34" s="72">
        <f>AI34/AK34</f>
        <v>0</v>
      </c>
      <c r="AM34" s="75">
        <f>AJ34/AK34</f>
        <v>0</v>
      </c>
      <c r="AN34" s="50"/>
      <c r="AO34" s="72">
        <f>O34</f>
        <v>0</v>
      </c>
      <c r="AP34" s="71">
        <f>N34</f>
        <v>0</v>
      </c>
      <c r="AQ34" s="73">
        <v>9.0</v>
      </c>
      <c r="AR34" s="72">
        <f>AO34/AQ34</f>
        <v>0</v>
      </c>
      <c r="AS34" s="75">
        <f>AP34/AQ34</f>
        <v>0</v>
      </c>
    </row>
    <row r="35">
      <c r="A35" s="28"/>
      <c r="B35" s="28"/>
      <c r="C35" s="28"/>
      <c r="D35" s="28"/>
      <c r="E35" s="28"/>
      <c r="F35" s="24"/>
      <c r="G35" s="28"/>
      <c r="H35" s="28"/>
      <c r="I35" s="28"/>
      <c r="J35" s="28"/>
      <c r="K35" s="28"/>
      <c r="L35" s="24"/>
      <c r="M35" s="28"/>
      <c r="N35" s="28"/>
      <c r="O35" s="28"/>
      <c r="P35" s="28"/>
      <c r="Q35" s="28"/>
      <c r="R35" s="24"/>
      <c r="S35" s="28"/>
      <c r="T35" s="28"/>
      <c r="U35" s="28"/>
      <c r="V35" s="28"/>
      <c r="W35" s="28"/>
      <c r="X35" s="24"/>
      <c r="Y35" s="28"/>
      <c r="Z35" s="28"/>
      <c r="AA35" s="28"/>
      <c r="AC35" s="28"/>
      <c r="AD35" s="28"/>
      <c r="AE35" s="28"/>
      <c r="AF35" s="28"/>
      <c r="AG35" s="28"/>
      <c r="AH35" s="50"/>
      <c r="AI35" s="28"/>
      <c r="AJ35" s="28"/>
      <c r="AK35" s="28"/>
      <c r="AL35" s="28"/>
      <c r="AM35" s="28"/>
      <c r="AN35" s="50"/>
      <c r="AO35" s="28"/>
      <c r="AP35" s="28"/>
      <c r="AQ35" s="28"/>
      <c r="AR35" s="28"/>
      <c r="AS35" s="28"/>
    </row>
    <row r="36">
      <c r="A36" s="51" t="s">
        <v>210</v>
      </c>
      <c r="B36" s="65">
        <f>SUMIFS(Faxinas!$AC$3:$AC$1025,Faxinas!$B$3:$B$1025,B$2,Faxinas!$AD$3:$AD$1025,"06",Faxinas!$AE$3:$AE$1025,"2019",Faxinas!$F$3:$F$1025,"TRUE")</f>
        <v>0</v>
      </c>
      <c r="C36" s="66">
        <f>SUMIFS(Faxinas!$C$15:$C$1025,Faxinas!$B$15:$B$1025,B$2,Faxinas!$AD$15:$AD$1025,"06",Faxinas!$AE$15:$AE$1025,"2019",Faxinas!$F$15:$F$1025,"TRUE")</f>
        <v>0</v>
      </c>
      <c r="D36" s="67">
        <f>C36/$J$4</f>
        <v>0</v>
      </c>
      <c r="E36" s="68" t="str">
        <f>SUMIFS(Faxinas!$I$3:$I$100,Faxinas!$B$3:$B$100,$B$2,Faxinas!$AD$3:$AD$100,"12",Faxinas!$AE$3:$AE$100,"2018",Faxinas!$G$3:$G$100,"TRUE")/(SUMIFS(Faxinas!$AC$3:$AC$100,Faxinas!$B$3:$B$100,$B$2,Faxinas!$AD$3:$AD$100,"12",Faxinas!$AE$3:$AE$100,"2018",Faxinas!$G$3:$G$100,"TRUE"))</f>
        <v>#DIV/0!</v>
      </c>
      <c r="F36" s="24"/>
      <c r="G36" s="51" t="s">
        <v>210</v>
      </c>
      <c r="H36" s="65">
        <f>SUMIFS(Faxinas!$AC$3:$AC$1025,Faxinas!$B$3:$B$1025,H$2,Faxinas!$AD$3:$AD$1025,"06",Faxinas!$AE$3:$AE$1025,"2019",Faxinas!$F$3:$F$1025,"TRUE")</f>
        <v>0</v>
      </c>
      <c r="I36" s="66">
        <f>SUMIFS(Faxinas!$C$15:$C$1025,Faxinas!$B$15:$B$1025,H$2,Faxinas!$AD$15:$AD$1025,"06",Faxinas!$AE$15:$AE$1025,"2019",Faxinas!$F$15:$F$1025,"TRUE")</f>
        <v>0</v>
      </c>
      <c r="J36" s="67">
        <f>I36/$J$4</f>
        <v>0</v>
      </c>
      <c r="K36" s="68" t="str">
        <f>SUMIFS(Faxinas!$I$3:$I$100,Faxinas!$B$3:$B$100,$B$2,Faxinas!$AD$3:$AD$100,"12",Faxinas!$AE$3:$AE$100,"2018",Faxinas!$G$3:$G$100,"TRUE")/(SUMIFS(Faxinas!$AC$3:$AC$100,Faxinas!$B$3:$B$100,$B$2,Faxinas!$AD$3:$AD$100,"12",Faxinas!$AE$3:$AE$100,"2018",Faxinas!$G$3:$G$100,"TRUE"))</f>
        <v>#DIV/0!</v>
      </c>
      <c r="L36" s="24"/>
      <c r="M36" s="51" t="s">
        <v>210</v>
      </c>
      <c r="N36" s="65">
        <f>SUMIFS(Faxinas!$AC$3:$AC$1025,Faxinas!$B$3:$B$1025,N$2,Faxinas!$AD$3:$AD$1025,"06",Faxinas!$AE$3:$AE$1025,"2019",Faxinas!$F$3:$F$1025,"TRUE")</f>
        <v>0</v>
      </c>
      <c r="O36" s="66">
        <f>SUMIFS(Faxinas!$C$15:$C$1025,Faxinas!$B$15:$B$1025,N$2,Faxinas!$AD$15:$AD$1025,"06",Faxinas!$AE$15:$AE$1025,"2019",Faxinas!$F$15:$F$1025,"TRUE")</f>
        <v>0</v>
      </c>
      <c r="P36" s="67">
        <f>O36/$J$4</f>
        <v>0</v>
      </c>
      <c r="Q36" s="68" t="str">
        <f>SUMIFS(Faxinas!$I$3:$I$100,Faxinas!$B$3:$B$100,$B$2,Faxinas!$AD$3:$AD$100,"12",Faxinas!$AE$3:$AE$100,"2018",Faxinas!$G$3:$G$100,"TRUE")/(SUMIFS(Faxinas!$AC$3:$AC$100,Faxinas!$B$3:$B$100,$B$2,Faxinas!$AD$3:$AD$100,"12",Faxinas!$AE$3:$AE$100,"2018",Faxinas!$G$3:$G$100,"TRUE"))</f>
        <v>#DIV/0!</v>
      </c>
      <c r="R36" s="24"/>
      <c r="S36" s="51" t="s">
        <v>210</v>
      </c>
      <c r="T36" s="65">
        <f>SUMIFS(Faxinas!$AC$3:$AC$100,Faxinas!$B$3:$B$100,T14,Faxinas!$AD$3:$AD$100,"12",Faxinas!$AE$3:$AE$100,"2018",Faxinas!$F$3:$F$100,"TRUE")</f>
        <v>0</v>
      </c>
      <c r="U36" s="66">
        <f>SUMIFS(Faxinas!$C$15:$C$112,Faxinas!$B$15:$B$112,T14,Faxinas!$AD$15:$AD$112,"12",Faxinas!$AE$15:$AE$112,"2018",Faxinas!$F$15:$F$112,"TRUE")</f>
        <v>0</v>
      </c>
      <c r="V36" s="67">
        <f>U36/$P$4</f>
        <v>0</v>
      </c>
      <c r="W36" s="68" t="str">
        <f>SUMIFS(Faxinas!$I$3:$I$100,Faxinas!$B$3:$B$100,T14,Faxinas!$AD$3:$AD$100,"12",Faxinas!$AE$3:$AE$100,"2018",Faxinas!$G$3:$G$100,"TRUE")/(SUMIFS(Faxinas!$AC$3:$AC$100,Faxinas!$B$3:$B$100,T14,Faxinas!$AD$3:$AD$100,"12",Faxinas!$AE$3:$AE$100,"2018",Faxinas!$G$3:$G$100,"TRUE"))</f>
        <v>#DIV/0!</v>
      </c>
      <c r="X36" s="24"/>
      <c r="Y36" s="71">
        <f>SUM(T36,N36,H36,B36)</f>
        <v>0</v>
      </c>
      <c r="Z36" s="72">
        <f>SUM(U36,O36,I36,C58)</f>
        <v>0</v>
      </c>
      <c r="AA36" s="73" t="str">
        <f>(E58*B58+K36*H36+Q36*N36+W36*T36)/(T36+N36+H36+B58)</f>
        <v>#DIV/0!</v>
      </c>
      <c r="AC36" s="144">
        <f>C36</f>
        <v>0</v>
      </c>
      <c r="AD36" s="146">
        <f>B36</f>
        <v>0</v>
      </c>
      <c r="AE36" s="77">
        <f>SUM(X36,R36,L36,F58)</f>
        <v>0</v>
      </c>
      <c r="AF36" s="72" t="str">
        <f>AC36/AE36</f>
        <v>#DIV/0!</v>
      </c>
      <c r="AG36" s="73" t="str">
        <f>AD36/AE36</f>
        <v>#DIV/0!</v>
      </c>
      <c r="AH36" s="50"/>
      <c r="AI36" s="144">
        <f>I36</f>
        <v>0</v>
      </c>
      <c r="AJ36" s="146">
        <f>H36</f>
        <v>0</v>
      </c>
      <c r="AK36" s="74">
        <v>0.0</v>
      </c>
      <c r="AL36" s="72" t="str">
        <f>AI36/AK36</f>
        <v>#DIV/0!</v>
      </c>
      <c r="AM36" s="75" t="str">
        <f>AJ36/AK36</f>
        <v>#DIV/0!</v>
      </c>
      <c r="AN36" s="50"/>
      <c r="AO36" s="72">
        <f>O36</f>
        <v>0</v>
      </c>
      <c r="AP36" s="71">
        <f>N36</f>
        <v>0</v>
      </c>
      <c r="AQ36" s="73">
        <v>0.0</v>
      </c>
      <c r="AR36" s="72" t="str">
        <f>AO36/AQ36</f>
        <v>#DIV/0!</v>
      </c>
      <c r="AS36" s="75" t="str">
        <f>AP36/AQ36</f>
        <v>#DIV/0!</v>
      </c>
    </row>
    <row r="37">
      <c r="A37" s="28"/>
      <c r="B37" s="28"/>
      <c r="C37" s="28"/>
      <c r="D37" s="28"/>
      <c r="E37" s="28"/>
      <c r="F37" s="24"/>
      <c r="G37" s="28"/>
      <c r="H37" s="28"/>
      <c r="I37" s="28"/>
      <c r="J37" s="28"/>
      <c r="K37" s="28"/>
      <c r="L37" s="24"/>
      <c r="M37" s="28"/>
      <c r="N37" s="28"/>
      <c r="O37" s="28"/>
      <c r="P37" s="28"/>
      <c r="Q37" s="28"/>
      <c r="R37" s="24"/>
      <c r="S37" s="28"/>
      <c r="T37" s="28"/>
      <c r="U37" s="28"/>
      <c r="V37" s="28"/>
      <c r="W37" s="28"/>
      <c r="X37" s="24"/>
      <c r="Y37" s="28"/>
      <c r="Z37" s="28"/>
      <c r="AA37" s="28"/>
      <c r="AC37" s="28"/>
      <c r="AD37" s="28"/>
      <c r="AE37" s="28"/>
      <c r="AF37" s="28"/>
      <c r="AG37" s="28"/>
      <c r="AH37" s="50"/>
      <c r="AI37" s="28"/>
      <c r="AJ37" s="28"/>
      <c r="AK37" s="28"/>
      <c r="AL37" s="28"/>
      <c r="AM37" s="28"/>
      <c r="AN37" s="50"/>
      <c r="AO37" s="28"/>
      <c r="AP37" s="28"/>
      <c r="AQ37" s="28"/>
      <c r="AR37" s="28"/>
      <c r="AS37" s="28"/>
    </row>
    <row r="38">
      <c r="A38" s="51" t="s">
        <v>224</v>
      </c>
      <c r="B38" s="65">
        <f>SUMIFS(Faxinas!$AC$3:$AC$1025,Faxinas!$B$3:$B$1025,B$2,Faxinas!$AD$3:$AD$1025,"07",Faxinas!$AE$3:$AE$1025,"2019",Faxinas!$F$3:$F$1025,"TRUE")</f>
        <v>0</v>
      </c>
      <c r="C38" s="66">
        <f>SUMIFS(Faxinas!$C$15:$C$1025,Faxinas!$B$15:$B$1025,B$2,Faxinas!$AD$15:$AD$1025,"07",Faxinas!$AE$15:$AE$1025,"2019",Faxinas!$F$15:$F$1025,"TRUE")</f>
        <v>0</v>
      </c>
      <c r="D38" s="67">
        <f>C38/$J$4</f>
        <v>0</v>
      </c>
      <c r="E38" s="68" t="str">
        <f>SUMIFS(Faxinas!$I$3:$I$100,Faxinas!$B$3:$B$100,$B$2,Faxinas!$AD$3:$AD$100,"12",Faxinas!$AE$3:$AE$100,"2018",Faxinas!$G$3:$G$100,"TRUE")/(SUMIFS(Faxinas!$AC$3:$AC$100,Faxinas!$B$3:$B$100,$B$2,Faxinas!$AD$3:$AD$100,"12",Faxinas!$AE$3:$AE$100,"2018",Faxinas!$G$3:$G$100,"TRUE"))</f>
        <v>#DIV/0!</v>
      </c>
      <c r="F38" s="24"/>
      <c r="G38" s="51" t="s">
        <v>224</v>
      </c>
      <c r="H38" s="65">
        <f>SUMIFS(Faxinas!$AC$3:$AC$1025,Faxinas!$B$3:$B$1025,H$2,Faxinas!$AD$3:$AD$1025,"07",Faxinas!$AE$3:$AE$1025,"2019",Faxinas!$F$3:$F$1025,"TRUE")</f>
        <v>0</v>
      </c>
      <c r="I38" s="66">
        <f>SUMIFS(Faxinas!$C$15:$C$1025,Faxinas!$B$15:$B$1025,H$2,Faxinas!$AD$15:$AD$1025,"07",Faxinas!$AE$15:$AE$1025,"2019",Faxinas!$F$15:$F$1025,"TRUE")</f>
        <v>0</v>
      </c>
      <c r="J38" s="67">
        <f>I38/$J$4</f>
        <v>0</v>
      </c>
      <c r="K38" s="68" t="str">
        <f>SUMIFS(Faxinas!$I$3:$I$100,Faxinas!$B$3:$B$100,$B$2,Faxinas!$AD$3:$AD$100,"12",Faxinas!$AE$3:$AE$100,"2018",Faxinas!$G$3:$G$100,"TRUE")/(SUMIFS(Faxinas!$AC$3:$AC$100,Faxinas!$B$3:$B$100,$B$2,Faxinas!$AD$3:$AD$100,"12",Faxinas!$AE$3:$AE$100,"2018",Faxinas!$G$3:$G$100,"TRUE"))</f>
        <v>#DIV/0!</v>
      </c>
      <c r="L38" s="24"/>
      <c r="M38" s="51" t="s">
        <v>224</v>
      </c>
      <c r="N38" s="65">
        <f>SUMIFS(Faxinas!$AC$3:$AC$1025,Faxinas!$B$3:$B$1025,N$2,Faxinas!$AD$3:$AD$1025,"07",Faxinas!$AE$3:$AE$1025,"2019",Faxinas!$F$3:$F$1025,"TRUE")</f>
        <v>0</v>
      </c>
      <c r="O38" s="66">
        <f>SUMIFS(Faxinas!$C$15:$C$1025,Faxinas!$B$15:$B$1025,N$2,Faxinas!$AD$15:$AD$1025,"07",Faxinas!$AE$15:$AE$1025,"2019",Faxinas!$F$15:$F$1025,"TRUE")</f>
        <v>0</v>
      </c>
      <c r="P38" s="67">
        <f>O38/$J$4</f>
        <v>0</v>
      </c>
      <c r="Q38" s="68" t="str">
        <f>SUMIFS(Faxinas!$I$3:$I$100,Faxinas!$B$3:$B$100,$B$2,Faxinas!$AD$3:$AD$100,"12",Faxinas!$AE$3:$AE$100,"2018",Faxinas!$G$3:$G$100,"TRUE")/(SUMIFS(Faxinas!$AC$3:$AC$100,Faxinas!$B$3:$B$100,$B$2,Faxinas!$AD$3:$AD$100,"12",Faxinas!$AE$3:$AE$100,"2018",Faxinas!$G$3:$G$100,"TRUE"))</f>
        <v>#DIV/0!</v>
      </c>
      <c r="R38" s="24"/>
      <c r="S38" s="51" t="s">
        <v>224</v>
      </c>
      <c r="T38" s="65">
        <f>SUMIFS(Faxinas!$AC$3:$AC$100,Faxinas!$B$3:$B$100,T16,Faxinas!$AD$3:$AD$100,"12",Faxinas!$AE$3:$AE$100,"2018",Faxinas!$F$3:$F$100,"TRUE")</f>
        <v>0</v>
      </c>
      <c r="U38" s="66">
        <f>SUMIFS(Faxinas!$C$15:$C$112,Faxinas!$B$15:$B$112,T16,Faxinas!$AD$15:$AD$112,"12",Faxinas!$AE$15:$AE$112,"2018",Faxinas!$F$15:$F$112,"TRUE")</f>
        <v>0</v>
      </c>
      <c r="V38" s="67">
        <f>U38/$P$4</f>
        <v>0</v>
      </c>
      <c r="W38" s="68" t="str">
        <f>SUMIFS(Faxinas!$I$3:$I$100,Faxinas!$B$3:$B$100,T16,Faxinas!$AD$3:$AD$100,"12",Faxinas!$AE$3:$AE$100,"2018",Faxinas!$G$3:$G$100,"TRUE")/(SUMIFS(Faxinas!$AC$3:$AC$100,Faxinas!$B$3:$B$100,T16,Faxinas!$AD$3:$AD$100,"12",Faxinas!$AE$3:$AE$100,"2018",Faxinas!$G$3:$G$100,"TRUE"))</f>
        <v>#DIV/0!</v>
      </c>
      <c r="X38" s="24"/>
      <c r="Y38" s="71">
        <f>SUM(T38,N38,H38,B38)</f>
        <v>0</v>
      </c>
      <c r="Z38" s="72">
        <f>SUM(U38,O38,I38,C60)</f>
        <v>0</v>
      </c>
      <c r="AA38" s="73" t="str">
        <f>(E60*B60+K38*H38+Q38*N38+W38*T38)/(T38+N38+H38+B60)</f>
        <v>#DIV/0!</v>
      </c>
      <c r="AC38" s="144">
        <f>C38</f>
        <v>0</v>
      </c>
      <c r="AD38" s="146">
        <f>B38</f>
        <v>0</v>
      </c>
      <c r="AE38" s="77">
        <f>SUM(X38,R38,L38,F60)</f>
        <v>0</v>
      </c>
      <c r="AF38" s="72" t="str">
        <f>AC38/AE38</f>
        <v>#DIV/0!</v>
      </c>
      <c r="AG38" s="73" t="str">
        <f>AD38/AE38</f>
        <v>#DIV/0!</v>
      </c>
      <c r="AH38" s="50"/>
      <c r="AI38" s="144">
        <f>I38</f>
        <v>0</v>
      </c>
      <c r="AJ38" s="146">
        <f>H38</f>
        <v>0</v>
      </c>
      <c r="AK38" s="74">
        <v>0.0</v>
      </c>
      <c r="AL38" s="72" t="str">
        <f>AI38/AK38</f>
        <v>#DIV/0!</v>
      </c>
      <c r="AM38" s="75" t="str">
        <f>AJ38/AK38</f>
        <v>#DIV/0!</v>
      </c>
      <c r="AN38" s="50"/>
      <c r="AO38" s="72">
        <f>O38</f>
        <v>0</v>
      </c>
      <c r="AP38" s="71">
        <f>N38</f>
        <v>0</v>
      </c>
      <c r="AQ38" s="73">
        <v>0.0</v>
      </c>
      <c r="AR38" s="72" t="str">
        <f>AO38/AQ38</f>
        <v>#DIV/0!</v>
      </c>
      <c r="AS38" s="75" t="str">
        <f>AP38/AQ38</f>
        <v>#DIV/0!</v>
      </c>
    </row>
    <row r="39">
      <c r="A39" s="28"/>
      <c r="B39" s="28"/>
      <c r="C39" s="28"/>
      <c r="D39" s="28"/>
      <c r="E39" s="28"/>
      <c r="F39" s="24"/>
      <c r="G39" s="28"/>
      <c r="H39" s="28"/>
      <c r="I39" s="28"/>
      <c r="J39" s="28"/>
      <c r="K39" s="28"/>
      <c r="L39" s="24"/>
      <c r="M39" s="28"/>
      <c r="N39" s="28"/>
      <c r="O39" s="28"/>
      <c r="P39" s="28"/>
      <c r="Q39" s="28"/>
      <c r="R39" s="24"/>
      <c r="S39" s="28"/>
      <c r="T39" s="28"/>
      <c r="U39" s="28"/>
      <c r="V39" s="28"/>
      <c r="W39" s="28"/>
      <c r="X39" s="24"/>
      <c r="Y39" s="28"/>
      <c r="Z39" s="28"/>
      <c r="AA39" s="28"/>
      <c r="AC39" s="28"/>
      <c r="AD39" s="28"/>
      <c r="AE39" s="28"/>
      <c r="AF39" s="28"/>
      <c r="AG39" s="28"/>
      <c r="AH39" s="50"/>
      <c r="AI39" s="28"/>
      <c r="AJ39" s="28"/>
      <c r="AK39" s="28"/>
      <c r="AL39" s="28"/>
      <c r="AM39" s="28"/>
      <c r="AN39" s="50"/>
      <c r="AO39" s="28"/>
      <c r="AP39" s="28"/>
      <c r="AQ39" s="28"/>
      <c r="AR39" s="28"/>
      <c r="AS39" s="28"/>
    </row>
    <row r="40">
      <c r="A40" s="51" t="s">
        <v>249</v>
      </c>
      <c r="B40" s="65">
        <f>SUMIFS(Faxinas!$AC$3:$AC$1025,Faxinas!$B$3:$B$1025,B$2,Faxinas!$AD$3:$AD$1025,"08",Faxinas!$AE$3:$AE$1025,"2019",Faxinas!$F$3:$F$1025,"TRUE")</f>
        <v>0</v>
      </c>
      <c r="C40" s="66">
        <f>SUMIFS(Faxinas!$C$15:$C$1025,Faxinas!$B$15:$B$1025,B$2,Faxinas!$AD$15:$AD$1025,"08",Faxinas!$AE$15:$AE$1025,"2019",Faxinas!$F$15:$F$1025,"TRUE")</f>
        <v>0</v>
      </c>
      <c r="D40" s="67">
        <f>C40/$J$4</f>
        <v>0</v>
      </c>
      <c r="E40" s="68" t="str">
        <f>SUMIFS(Faxinas!$I$3:$I$100,Faxinas!$B$3:$B$100,$B$2,Faxinas!$AD$3:$AD$100,"12",Faxinas!$AE$3:$AE$100,"2018",Faxinas!$G$3:$G$100,"TRUE")/(SUMIFS(Faxinas!$AC$3:$AC$100,Faxinas!$B$3:$B$100,$B$2,Faxinas!$AD$3:$AD$100,"12",Faxinas!$AE$3:$AE$100,"2018",Faxinas!$G$3:$G$100,"TRUE"))</f>
        <v>#DIV/0!</v>
      </c>
      <c r="F40" s="24"/>
      <c r="G40" s="51" t="s">
        <v>249</v>
      </c>
      <c r="H40" s="65">
        <f>SUMIFS(Faxinas!$AC$3:$AC$1025,Faxinas!$B$3:$B$1025,H$2,Faxinas!$AD$3:$AD$1025,"08",Faxinas!$AE$3:$AE$1025,"2019",Faxinas!$F$3:$F$1025,"TRUE")</f>
        <v>0</v>
      </c>
      <c r="I40" s="66">
        <f>SUMIFS(Faxinas!$C$15:$C$1025,Faxinas!$B$15:$B$1025,H$2,Faxinas!$AD$15:$AD$1025,"08",Faxinas!$AE$15:$AE$1025,"2019",Faxinas!$F$15:$F$1025,"TRUE")</f>
        <v>0</v>
      </c>
      <c r="J40" s="67">
        <f>I40/$J$4</f>
        <v>0</v>
      </c>
      <c r="K40" s="68" t="str">
        <f>SUMIFS(Faxinas!$I$3:$I$100,Faxinas!$B$3:$B$100,$B$2,Faxinas!$AD$3:$AD$100,"12",Faxinas!$AE$3:$AE$100,"2018",Faxinas!$G$3:$G$100,"TRUE")/(SUMIFS(Faxinas!$AC$3:$AC$100,Faxinas!$B$3:$B$100,$B$2,Faxinas!$AD$3:$AD$100,"12",Faxinas!$AE$3:$AE$100,"2018",Faxinas!$G$3:$G$100,"TRUE"))</f>
        <v>#DIV/0!</v>
      </c>
      <c r="L40" s="24"/>
      <c r="M40" s="51" t="s">
        <v>249</v>
      </c>
      <c r="N40" s="65">
        <f>SUMIFS(Faxinas!$AC$3:$AC$1025,Faxinas!$B$3:$B$1025,N$2,Faxinas!$AD$3:$AD$1025,"08",Faxinas!$AE$3:$AE$1025,"2019",Faxinas!$F$3:$F$1025,"TRUE")</f>
        <v>0</v>
      </c>
      <c r="O40" s="66">
        <f>SUMIFS(Faxinas!$C$15:$C$1025,Faxinas!$B$15:$B$1025,N$2,Faxinas!$AD$15:$AD$1025,"08",Faxinas!$AE$15:$AE$1025,"2019",Faxinas!$F$15:$F$1025,"TRUE")</f>
        <v>0</v>
      </c>
      <c r="P40" s="67">
        <f>O40/$J$4</f>
        <v>0</v>
      </c>
      <c r="Q40" s="68" t="str">
        <f>SUMIFS(Faxinas!$I$3:$I$100,Faxinas!$B$3:$B$100,$B$2,Faxinas!$AD$3:$AD$100,"12",Faxinas!$AE$3:$AE$100,"2018",Faxinas!$G$3:$G$100,"TRUE")/(SUMIFS(Faxinas!$AC$3:$AC$100,Faxinas!$B$3:$B$100,$B$2,Faxinas!$AD$3:$AD$100,"12",Faxinas!$AE$3:$AE$100,"2018",Faxinas!$G$3:$G$100,"TRUE"))</f>
        <v>#DIV/0!</v>
      </c>
      <c r="R40" s="24"/>
      <c r="S40" s="51" t="s">
        <v>249</v>
      </c>
      <c r="T40" s="65">
        <f>SUMIFS(Faxinas!$AC$3:$AC$100,Faxinas!$B$3:$B$100,T6,Faxinas!$AD$3:$AD$100,"12",Faxinas!$AE$3:$AE$100,"2018",Faxinas!$F$3:$F$100,"TRUE")</f>
        <v>0</v>
      </c>
      <c r="U40" s="66">
        <f>SUMIFS(Faxinas!$C$15:$C$112,Faxinas!$B$15:$B$112,T6,Faxinas!$AD$15:$AD$112,"12",Faxinas!$AE$15:$AE$112,"2018",Faxinas!$F$15:$F$112,"TRUE")</f>
        <v>0</v>
      </c>
      <c r="V40" s="67">
        <f>U40/$P$4</f>
        <v>0</v>
      </c>
      <c r="W40" s="68" t="str">
        <f>SUMIFS(Faxinas!$I$3:$I$100,Faxinas!$B$3:$B$100,T6,Faxinas!$AD$3:$AD$100,"12",Faxinas!$AE$3:$AE$100,"2018",Faxinas!$G$3:$G$100,"TRUE")/(SUMIFS(Faxinas!$AC$3:$AC$100,Faxinas!$B$3:$B$100,T6,Faxinas!$AD$3:$AD$100,"12",Faxinas!$AE$3:$AE$100,"2018",Faxinas!$G$3:$G$100,"TRUE"))</f>
        <v>#DIV/0!</v>
      </c>
      <c r="X40" s="24"/>
      <c r="Y40" s="71">
        <f t="shared" ref="Y40:Z40" si="15">SUM(T40,N40,H40,B40)</f>
        <v>0</v>
      </c>
      <c r="Z40" s="72">
        <f t="shared" si="15"/>
        <v>0</v>
      </c>
      <c r="AA40" s="73" t="str">
        <f>(E42*B42+K40*H40+Q40*N40+W40*T40)/(T40+N40+H40+B42)</f>
        <v>#DIV/0!</v>
      </c>
      <c r="AC40" s="144">
        <f>C40</f>
        <v>0</v>
      </c>
      <c r="AD40" s="146">
        <f>B40</f>
        <v>0</v>
      </c>
      <c r="AE40" s="77"/>
      <c r="AF40" s="72" t="str">
        <f>AC40/AE40</f>
        <v>#DIV/0!</v>
      </c>
      <c r="AG40" s="73" t="str">
        <f>AD40/AE40</f>
        <v>#DIV/0!</v>
      </c>
      <c r="AH40" s="50"/>
      <c r="AI40" s="144">
        <f>I40</f>
        <v>0</v>
      </c>
      <c r="AJ40" s="146">
        <f>H40</f>
        <v>0</v>
      </c>
      <c r="AK40" s="74">
        <v>0.0</v>
      </c>
      <c r="AL40" s="72" t="str">
        <f>AI40/AK40</f>
        <v>#DIV/0!</v>
      </c>
      <c r="AM40" s="75" t="str">
        <f>AJ40/AK40</f>
        <v>#DIV/0!</v>
      </c>
      <c r="AN40" s="50"/>
      <c r="AO40" s="72">
        <f>O40</f>
        <v>0</v>
      </c>
      <c r="AP40" s="71">
        <f>N40</f>
        <v>0</v>
      </c>
      <c r="AQ40" s="73">
        <v>0.0</v>
      </c>
      <c r="AR40" s="72" t="str">
        <f>AO40/AQ40</f>
        <v>#DIV/0!</v>
      </c>
      <c r="AS40" s="75" t="str">
        <f>AP40/AQ40</f>
        <v>#DIV/0!</v>
      </c>
    </row>
    <row r="41">
      <c r="A41" s="28"/>
      <c r="B41" s="28"/>
      <c r="C41" s="28"/>
      <c r="D41" s="28"/>
      <c r="E41" s="28"/>
      <c r="F41" s="24"/>
      <c r="G41" s="28"/>
      <c r="H41" s="28"/>
      <c r="I41" s="28"/>
      <c r="J41" s="28"/>
      <c r="K41" s="28"/>
      <c r="L41" s="24"/>
      <c r="M41" s="28"/>
      <c r="N41" s="28"/>
      <c r="O41" s="28"/>
      <c r="P41" s="28"/>
      <c r="Q41" s="28"/>
      <c r="R41" s="24"/>
      <c r="S41" s="28"/>
      <c r="T41" s="28"/>
      <c r="U41" s="28"/>
      <c r="V41" s="28"/>
      <c r="W41" s="28"/>
      <c r="X41" s="24"/>
      <c r="Y41" s="28"/>
      <c r="Z41" s="28"/>
      <c r="AA41" s="28"/>
      <c r="AC41" s="28"/>
      <c r="AD41" s="28"/>
      <c r="AE41" s="28"/>
      <c r="AF41" s="28"/>
      <c r="AG41" s="28"/>
      <c r="AH41" s="48"/>
      <c r="AI41" s="28"/>
      <c r="AJ41" s="28"/>
      <c r="AK41" s="28"/>
      <c r="AL41" s="28"/>
      <c r="AM41" s="28"/>
      <c r="AN41" s="48"/>
      <c r="AO41" s="28"/>
      <c r="AP41" s="28"/>
      <c r="AQ41" s="28"/>
      <c r="AR41" s="28"/>
      <c r="AS41" s="28"/>
    </row>
    <row r="42">
      <c r="A42" s="157" t="s">
        <v>268</v>
      </c>
      <c r="B42" s="65">
        <f>SUMIFS(Faxinas!$AC$3:$AC$1025,Faxinas!$B$3:$B$1025,B$2,Faxinas!$AD$3:$AD$1025,"09",Faxinas!$AE$3:$AE$1025,"2019",Faxinas!$F$3:$F$1025,"TRUE")</f>
        <v>0</v>
      </c>
      <c r="C42" s="66">
        <f>SUMIFS(Faxinas!$C$15:$C$1025,Faxinas!$B$15:$B$1025,B$2,Faxinas!$AD$15:$AD$1025,"09",Faxinas!$AE$15:$AE$1025,"2019",Faxinas!$F$15:$F$1025,"TRUE")</f>
        <v>0</v>
      </c>
      <c r="D42" s="67">
        <f>C42/$J$4</f>
        <v>0</v>
      </c>
      <c r="E42" s="159"/>
      <c r="F42" s="24"/>
      <c r="G42" s="157" t="s">
        <v>268</v>
      </c>
      <c r="H42" s="65">
        <f>SUMIFS(Faxinas!$AC$3:$AC$1025,Faxinas!$B$3:$B$1025,H$2,Faxinas!$AD$3:$AD$1025,"09",Faxinas!$AE$3:$AE$1025,"2019",Faxinas!$F$3:$F$1025,"TRUE")</f>
        <v>0</v>
      </c>
      <c r="I42" s="66">
        <f>SUMIFS(Faxinas!$C$15:$C$1025,Faxinas!$B$15:$B$1025,H$2,Faxinas!$AD$15:$AD$1025,"09",Faxinas!$AE$15:$AE$1025,"2019",Faxinas!$F$15:$F$1025,"TRUE")</f>
        <v>0</v>
      </c>
      <c r="J42" s="67">
        <f>I42/$J$4</f>
        <v>0</v>
      </c>
      <c r="K42" s="159"/>
      <c r="L42" s="24"/>
      <c r="M42" s="157" t="s">
        <v>268</v>
      </c>
      <c r="N42" s="65">
        <f>SUMIFS(Faxinas!$AC$3:$AC$1025,Faxinas!$B$3:$B$1025,N$2,Faxinas!$AD$3:$AD$1025,"09",Faxinas!$AE$3:$AE$1025,"2019",Faxinas!$F$3:$F$1025,"TRUE")</f>
        <v>0</v>
      </c>
      <c r="O42" s="66">
        <f>SUMIFS(Faxinas!$C$15:$C$1025,Faxinas!$B$15:$B$1025,N$2,Faxinas!$AD$15:$AD$1025,"09",Faxinas!$AE$15:$AE$1025,"2019",Faxinas!$F$15:$F$1025,"TRUE")</f>
        <v>0</v>
      </c>
      <c r="P42" s="67">
        <f>O42/$J$4</f>
        <v>0</v>
      </c>
      <c r="Q42" s="159"/>
      <c r="R42" s="24"/>
      <c r="S42" s="159"/>
      <c r="T42" s="161">
        <f t="shared" ref="T42:U42" si="16">SUM(T8:T25)</f>
        <v>0</v>
      </c>
      <c r="U42" s="162">
        <f t="shared" si="16"/>
        <v>0</v>
      </c>
      <c r="V42" s="163" t="str">
        <f>AVERAGEIF(V8:V25,"&gt;0")</f>
        <v>#DIV/0!</v>
      </c>
      <c r="W42" s="159"/>
      <c r="X42" s="24"/>
      <c r="Y42" s="71">
        <f>SUM(T42,N42,H42,B42)</f>
        <v>0</v>
      </c>
      <c r="Z42" s="72">
        <f>SUM(O42,I42,C42)</f>
        <v>0</v>
      </c>
      <c r="AA42" s="164"/>
      <c r="AC42" s="165"/>
      <c r="AD42" s="9"/>
      <c r="AE42" s="9"/>
      <c r="AF42" s="9"/>
      <c r="AG42" s="9"/>
      <c r="AH42" s="9"/>
      <c r="AI42" s="9"/>
      <c r="AJ42" s="9"/>
      <c r="AK42" s="9"/>
      <c r="AL42" s="9"/>
      <c r="AM42" s="9"/>
      <c r="AN42" s="9"/>
      <c r="AO42" s="9"/>
      <c r="AP42" s="9"/>
      <c r="AQ42" s="9"/>
      <c r="AR42" s="9"/>
      <c r="AS42" s="11"/>
    </row>
    <row r="43">
      <c r="B43" s="28"/>
      <c r="C43" s="28"/>
      <c r="D43" s="28"/>
      <c r="E43" s="159"/>
      <c r="F43" s="24"/>
      <c r="H43" s="28"/>
      <c r="I43" s="28"/>
      <c r="J43" s="28"/>
      <c r="K43" s="159"/>
      <c r="L43" s="24"/>
      <c r="N43" s="28"/>
      <c r="O43" s="28"/>
      <c r="P43" s="28"/>
      <c r="Q43" s="159"/>
      <c r="R43" s="24"/>
      <c r="S43" s="159"/>
      <c r="T43" s="166"/>
      <c r="U43" s="167"/>
      <c r="V43" s="168"/>
      <c r="W43" s="159"/>
      <c r="X43" s="24"/>
      <c r="Y43" s="28"/>
      <c r="Z43" s="28"/>
      <c r="AA43" s="164"/>
      <c r="AC43" s="21"/>
      <c r="AS43" s="23"/>
    </row>
    <row r="44">
      <c r="A44" s="157" t="s">
        <v>287</v>
      </c>
      <c r="B44" s="169">
        <v>10.0</v>
      </c>
      <c r="C44" s="66">
        <f>SUMIFS(Faxinas!$C$15:$C$1025,Faxinas!$B$15:$B$1025,B$2,Faxinas!$AD$15:$AD$1025,"10",Faxinas!$AE$15:$AE$1025,"2019",Faxinas!$F$15:$F$1025,"TRUE")</f>
        <v>0</v>
      </c>
      <c r="D44" s="170"/>
      <c r="E44" s="159"/>
      <c r="F44" s="24"/>
      <c r="G44" s="157" t="s">
        <v>287</v>
      </c>
      <c r="H44" s="171"/>
      <c r="I44" s="172"/>
      <c r="J44" s="170"/>
      <c r="K44" s="159"/>
      <c r="L44" s="24"/>
      <c r="M44" s="157" t="s">
        <v>287</v>
      </c>
      <c r="N44" s="171"/>
      <c r="O44" s="172"/>
      <c r="P44" s="170"/>
      <c r="Q44" s="159"/>
      <c r="R44" s="24"/>
      <c r="S44" s="159"/>
      <c r="T44" s="166"/>
      <c r="U44" s="167"/>
      <c r="V44" s="168"/>
      <c r="W44" s="159"/>
      <c r="X44" s="24"/>
      <c r="Y44" s="77"/>
      <c r="Z44" s="72"/>
      <c r="AA44" s="164"/>
      <c r="AC44" s="21"/>
      <c r="AS44" s="23"/>
    </row>
    <row r="45">
      <c r="B45" s="28"/>
      <c r="C45" s="28"/>
      <c r="D45" s="170"/>
      <c r="E45" s="159"/>
      <c r="F45" s="24"/>
      <c r="H45" s="171"/>
      <c r="I45" s="172"/>
      <c r="J45" s="170"/>
      <c r="K45" s="159"/>
      <c r="L45" s="24"/>
      <c r="N45" s="171"/>
      <c r="O45" s="172"/>
      <c r="P45" s="170"/>
      <c r="Q45" s="159"/>
      <c r="R45" s="24"/>
      <c r="S45" s="159"/>
      <c r="T45" s="166"/>
      <c r="U45" s="167"/>
      <c r="V45" s="168"/>
      <c r="W45" s="159"/>
      <c r="X45" s="24"/>
      <c r="Y45" s="28"/>
      <c r="Z45" s="28"/>
      <c r="AA45" s="164"/>
      <c r="AC45" s="21"/>
      <c r="AS45" s="23"/>
    </row>
    <row r="46">
      <c r="A46" s="159"/>
      <c r="B46" s="173">
        <f>SUM(B8:B43)</f>
        <v>0</v>
      </c>
      <c r="C46" s="174">
        <f>SUM(C8:C41)</f>
        <v>0</v>
      </c>
      <c r="D46" s="175" t="str">
        <f>AVERAGEIF(D8:D42,"&lt;&gt;0")</f>
        <v>#DIV/0!</v>
      </c>
      <c r="E46" s="159"/>
      <c r="F46" s="24"/>
      <c r="G46" s="159"/>
      <c r="H46" s="173">
        <f t="shared" ref="H46:I46" si="17">SUM(H8:H42)</f>
        <v>0</v>
      </c>
      <c r="I46" s="174">
        <f t="shared" si="17"/>
        <v>0</v>
      </c>
      <c r="J46" s="175" t="str">
        <f>AVERAGEIF(J8:J42,"&gt;0")</f>
        <v>#DIV/0!</v>
      </c>
      <c r="K46" s="159"/>
      <c r="L46" s="24"/>
      <c r="M46" s="159"/>
      <c r="N46" s="173">
        <f>SUM(N8:N42)</f>
        <v>0</v>
      </c>
      <c r="O46" s="174">
        <f>SUM(O8:O43)</f>
        <v>0</v>
      </c>
      <c r="P46" s="175" t="str">
        <f>AVERAGEIF(P8:P42,"&gt;0")</f>
        <v>#DIV/0!</v>
      </c>
      <c r="Q46" s="159"/>
      <c r="R46" s="24"/>
      <c r="S46" s="159"/>
      <c r="T46" s="173"/>
      <c r="U46" s="174"/>
      <c r="V46" s="175"/>
      <c r="W46" s="159"/>
      <c r="X46" s="24"/>
      <c r="Y46" s="173">
        <f t="shared" ref="Y46:Z46" si="18">SUM(Y8:Y43)</f>
        <v>0</v>
      </c>
      <c r="Z46" s="174">
        <f t="shared" si="18"/>
        <v>0</v>
      </c>
      <c r="AA46" s="164"/>
      <c r="AC46" s="21"/>
      <c r="AS46" s="23"/>
    </row>
    <row r="47">
      <c r="A47" s="159"/>
      <c r="B47" s="176"/>
      <c r="C47" s="164"/>
      <c r="D47" s="177"/>
      <c r="E47" s="159"/>
      <c r="F47" s="178"/>
      <c r="G47" s="159"/>
      <c r="H47" s="179"/>
      <c r="I47" s="164"/>
      <c r="J47" s="177"/>
      <c r="K47" s="159"/>
      <c r="L47" s="178"/>
      <c r="M47" s="159"/>
      <c r="N47" s="179"/>
      <c r="O47" s="164"/>
      <c r="P47" s="177"/>
      <c r="Q47" s="159"/>
      <c r="R47" s="178"/>
      <c r="S47" s="159"/>
      <c r="T47" s="179"/>
      <c r="U47" s="164"/>
      <c r="V47" s="177"/>
      <c r="W47" s="159"/>
      <c r="X47" s="178"/>
      <c r="Y47" s="179"/>
      <c r="Z47" s="164"/>
      <c r="AA47" s="164"/>
      <c r="AC47" s="21"/>
      <c r="AS47" s="23"/>
    </row>
    <row r="48">
      <c r="A48" s="159"/>
      <c r="B48" s="176"/>
      <c r="C48" s="164"/>
      <c r="D48" s="177"/>
      <c r="E48" s="159"/>
      <c r="F48" s="178"/>
      <c r="G48" s="159"/>
      <c r="H48" s="179"/>
      <c r="I48" s="164"/>
      <c r="J48" s="177"/>
      <c r="K48" s="159"/>
      <c r="L48" s="178"/>
      <c r="M48" s="159"/>
      <c r="N48" s="179"/>
      <c r="O48" s="164"/>
      <c r="P48" s="177"/>
      <c r="Q48" s="159"/>
      <c r="R48" s="178"/>
      <c r="S48" s="159"/>
      <c r="T48" s="179"/>
      <c r="U48" s="164"/>
      <c r="V48" s="177"/>
      <c r="W48" s="159"/>
      <c r="X48" s="178"/>
      <c r="Y48" s="179"/>
      <c r="Z48" s="164"/>
      <c r="AA48" s="164"/>
      <c r="AC48" s="21"/>
      <c r="AS48" s="23"/>
    </row>
    <row r="49">
      <c r="A49" s="159"/>
      <c r="B49" s="176"/>
      <c r="C49" s="164"/>
      <c r="D49" s="177"/>
      <c r="E49" s="159"/>
      <c r="F49" s="178"/>
      <c r="G49" s="159"/>
      <c r="H49" s="179"/>
      <c r="I49" s="164"/>
      <c r="J49" s="177"/>
      <c r="K49" s="159"/>
      <c r="L49" s="178"/>
      <c r="M49" s="159"/>
      <c r="N49" s="179"/>
      <c r="O49" s="164"/>
      <c r="P49" s="177"/>
      <c r="Q49" s="159"/>
      <c r="R49" s="178"/>
      <c r="S49" s="159"/>
      <c r="T49" s="179"/>
      <c r="U49" s="164"/>
      <c r="V49" s="177"/>
      <c r="W49" s="159"/>
      <c r="X49" s="178"/>
      <c r="Y49" s="179"/>
      <c r="Z49" s="164"/>
      <c r="AA49" s="164"/>
      <c r="AC49" s="21"/>
      <c r="AS49" s="23"/>
    </row>
    <row r="50">
      <c r="A50" s="159"/>
      <c r="B50" s="176"/>
      <c r="C50" s="164"/>
      <c r="D50" s="177"/>
      <c r="E50" s="159"/>
      <c r="F50" s="178"/>
      <c r="G50" s="159"/>
      <c r="H50" s="179"/>
      <c r="I50" s="164"/>
      <c r="J50" s="177"/>
      <c r="K50" s="159"/>
      <c r="L50" s="178"/>
      <c r="M50" s="159"/>
      <c r="N50" s="179"/>
      <c r="O50" s="164"/>
      <c r="P50" s="177"/>
      <c r="Q50" s="159"/>
      <c r="R50" s="178"/>
      <c r="S50" s="159"/>
      <c r="T50" s="179"/>
      <c r="U50" s="164"/>
      <c r="V50" s="177"/>
      <c r="W50" s="159"/>
      <c r="X50" s="178"/>
      <c r="Y50" s="179"/>
      <c r="Z50" s="164"/>
      <c r="AA50" s="164"/>
      <c r="AC50" s="21"/>
      <c r="AS50" s="23"/>
    </row>
    <row r="51">
      <c r="A51" s="159"/>
      <c r="B51" s="176"/>
      <c r="C51" s="164"/>
      <c r="D51" s="177"/>
      <c r="E51" s="159"/>
      <c r="F51" s="178"/>
      <c r="G51" s="159"/>
      <c r="H51" s="179"/>
      <c r="I51" s="164"/>
      <c r="J51" s="177"/>
      <c r="K51" s="159"/>
      <c r="L51" s="178"/>
      <c r="M51" s="159"/>
      <c r="N51" s="179"/>
      <c r="O51" s="164"/>
      <c r="P51" s="177"/>
      <c r="Q51" s="159"/>
      <c r="R51" s="178"/>
      <c r="S51" s="159"/>
      <c r="T51" s="179"/>
      <c r="U51" s="164"/>
      <c r="V51" s="177"/>
      <c r="W51" s="159"/>
      <c r="X51" s="178"/>
      <c r="Y51" s="179"/>
      <c r="Z51" s="164"/>
      <c r="AA51" s="164"/>
      <c r="AC51" s="25"/>
      <c r="AD51" s="27"/>
      <c r="AE51" s="27"/>
      <c r="AF51" s="27"/>
      <c r="AG51" s="27"/>
      <c r="AH51" s="27"/>
      <c r="AI51" s="27"/>
      <c r="AJ51" s="27"/>
      <c r="AK51" s="27"/>
      <c r="AL51" s="27"/>
      <c r="AM51" s="27"/>
      <c r="AN51" s="27"/>
      <c r="AO51" s="27"/>
      <c r="AP51" s="27"/>
      <c r="AQ51" s="27"/>
      <c r="AR51" s="27"/>
      <c r="AS51" s="28"/>
    </row>
  </sheetData>
  <mergeCells count="724">
    <mergeCell ref="AI14:AI15"/>
    <mergeCell ref="AJ14:AJ15"/>
    <mergeCell ref="AM14:AM15"/>
    <mergeCell ref="AI16:AI17"/>
    <mergeCell ref="AJ16:AJ17"/>
    <mergeCell ref="AK16:AK17"/>
    <mergeCell ref="AL16:AL17"/>
    <mergeCell ref="AM16:AM17"/>
    <mergeCell ref="AO16:AO17"/>
    <mergeCell ref="AK10:AK11"/>
    <mergeCell ref="AL10:AL11"/>
    <mergeCell ref="AJ12:AJ13"/>
    <mergeCell ref="AK12:AK13"/>
    <mergeCell ref="AL12:AL13"/>
    <mergeCell ref="AM12:AM13"/>
    <mergeCell ref="AO12:AO13"/>
    <mergeCell ref="AP12:AP13"/>
    <mergeCell ref="AQ12:AQ13"/>
    <mergeCell ref="AR12:AR13"/>
    <mergeCell ref="AS12:AS13"/>
    <mergeCell ref="AK14:AK15"/>
    <mergeCell ref="AL14:AL15"/>
    <mergeCell ref="AO14:AO15"/>
    <mergeCell ref="AP14:AP15"/>
    <mergeCell ref="AQ14:AQ15"/>
    <mergeCell ref="AR14:AR15"/>
    <mergeCell ref="AS14:AS15"/>
    <mergeCell ref="AP16:AP17"/>
    <mergeCell ref="AQ16:AQ17"/>
    <mergeCell ref="AR16:AR17"/>
    <mergeCell ref="AS16:AS17"/>
    <mergeCell ref="AI18:AI19"/>
    <mergeCell ref="AJ18:AJ19"/>
    <mergeCell ref="AK18:AK19"/>
    <mergeCell ref="AL18:AL19"/>
    <mergeCell ref="AO18:AO19"/>
    <mergeCell ref="AP18:AP19"/>
    <mergeCell ref="AQ18:AQ19"/>
    <mergeCell ref="AR18:AR19"/>
    <mergeCell ref="AS18:AS19"/>
    <mergeCell ref="AI8:AI9"/>
    <mergeCell ref="AI12:AI13"/>
    <mergeCell ref="AM18:AM19"/>
    <mergeCell ref="AI20:AI21"/>
    <mergeCell ref="AJ20:AJ21"/>
    <mergeCell ref="AK20:AK21"/>
    <mergeCell ref="AL20:AL21"/>
    <mergeCell ref="AM20:AM21"/>
    <mergeCell ref="AI22:AI23"/>
    <mergeCell ref="AJ22:AJ23"/>
    <mergeCell ref="AK22:AK23"/>
    <mergeCell ref="AL22:AL23"/>
    <mergeCell ref="AM22:AM23"/>
    <mergeCell ref="AI24:AI25"/>
    <mergeCell ref="AJ24:AJ25"/>
    <mergeCell ref="AK24:AK25"/>
    <mergeCell ref="AL24:AL25"/>
    <mergeCell ref="AM24:AM25"/>
    <mergeCell ref="AI26:AI27"/>
    <mergeCell ref="AJ26:AJ27"/>
    <mergeCell ref="AK26:AK27"/>
    <mergeCell ref="AL26:AL27"/>
    <mergeCell ref="AM34:AM35"/>
    <mergeCell ref="AI36:AI37"/>
    <mergeCell ref="AJ36:AJ37"/>
    <mergeCell ref="AK36:AK37"/>
    <mergeCell ref="AL36:AL37"/>
    <mergeCell ref="AM36:AM37"/>
    <mergeCell ref="AK38:AK39"/>
    <mergeCell ref="AL38:AL39"/>
    <mergeCell ref="AM38:AM39"/>
    <mergeCell ref="AI40:AI41"/>
    <mergeCell ref="AJ40:AJ41"/>
    <mergeCell ref="AK40:AK41"/>
    <mergeCell ref="AL40:AL41"/>
    <mergeCell ref="AM40:AM41"/>
    <mergeCell ref="AN4:AN41"/>
    <mergeCell ref="AH7:AH41"/>
    <mergeCell ref="AJ8:AJ9"/>
    <mergeCell ref="AK8:AK9"/>
    <mergeCell ref="AL8:AL9"/>
    <mergeCell ref="AM8:AM9"/>
    <mergeCell ref="AM10:AM11"/>
    <mergeCell ref="AM26:AM27"/>
    <mergeCell ref="AI28:AI29"/>
    <mergeCell ref="AJ28:AJ29"/>
    <mergeCell ref="AK28:AK29"/>
    <mergeCell ref="AL28:AL29"/>
    <mergeCell ref="AM28:AM29"/>
    <mergeCell ref="AI30:AI31"/>
    <mergeCell ref="AJ30:AJ31"/>
    <mergeCell ref="AK30:AK31"/>
    <mergeCell ref="AL30:AL31"/>
    <mergeCell ref="AM30:AM31"/>
    <mergeCell ref="AI32:AI33"/>
    <mergeCell ref="AJ32:AJ33"/>
    <mergeCell ref="AK32:AK33"/>
    <mergeCell ref="AL32:AL33"/>
    <mergeCell ref="AM32:AM33"/>
    <mergeCell ref="AI34:AI35"/>
    <mergeCell ref="AJ34:AJ35"/>
    <mergeCell ref="AK34:AK35"/>
    <mergeCell ref="AL34:AL35"/>
    <mergeCell ref="AI38:AI39"/>
    <mergeCell ref="AJ38:AJ39"/>
    <mergeCell ref="AR34:AR35"/>
    <mergeCell ref="AS34:AS35"/>
    <mergeCell ref="AR36:AR37"/>
    <mergeCell ref="AS36:AS37"/>
    <mergeCell ref="AR38:AR39"/>
    <mergeCell ref="AS38:AS39"/>
    <mergeCell ref="AP34:AP35"/>
    <mergeCell ref="AQ34:AQ35"/>
    <mergeCell ref="AO36:AO37"/>
    <mergeCell ref="AP36:AP37"/>
    <mergeCell ref="AQ36:AQ37"/>
    <mergeCell ref="AP38:AP39"/>
    <mergeCell ref="AQ38:AQ39"/>
    <mergeCell ref="AC42:AS51"/>
    <mergeCell ref="AQ22:AQ23"/>
    <mergeCell ref="AR22:AR23"/>
    <mergeCell ref="AO20:AO21"/>
    <mergeCell ref="AP20:AP21"/>
    <mergeCell ref="AQ20:AQ21"/>
    <mergeCell ref="AR20:AR21"/>
    <mergeCell ref="AS20:AS21"/>
    <mergeCell ref="AP22:AP23"/>
    <mergeCell ref="AS22:AS23"/>
    <mergeCell ref="AR26:AR27"/>
    <mergeCell ref="AS26:AS27"/>
    <mergeCell ref="AR28:AR29"/>
    <mergeCell ref="AS28:AS29"/>
    <mergeCell ref="AR30:AR31"/>
    <mergeCell ref="AS30:AS31"/>
    <mergeCell ref="AO22:AO23"/>
    <mergeCell ref="AO24:AO25"/>
    <mergeCell ref="AP24:AP25"/>
    <mergeCell ref="AQ24:AQ25"/>
    <mergeCell ref="AR24:AR25"/>
    <mergeCell ref="AS24:AS25"/>
    <mergeCell ref="AO26:AO27"/>
    <mergeCell ref="AP26:AP27"/>
    <mergeCell ref="AQ26:AQ27"/>
    <mergeCell ref="AO28:AO29"/>
    <mergeCell ref="AP28:AP29"/>
    <mergeCell ref="AQ28:AQ29"/>
    <mergeCell ref="AP30:AP31"/>
    <mergeCell ref="AQ30:AQ31"/>
    <mergeCell ref="AO30:AO31"/>
    <mergeCell ref="AO32:AO33"/>
    <mergeCell ref="AP32:AP33"/>
    <mergeCell ref="AQ32:AQ33"/>
    <mergeCell ref="AR32:AR33"/>
    <mergeCell ref="AS32:AS33"/>
    <mergeCell ref="AO34:AO35"/>
    <mergeCell ref="AO38:AO39"/>
    <mergeCell ref="AO40:AO41"/>
    <mergeCell ref="AP40:AP41"/>
    <mergeCell ref="AQ40:AQ41"/>
    <mergeCell ref="AR40:AR41"/>
    <mergeCell ref="AS40:AS41"/>
    <mergeCell ref="A18:A19"/>
    <mergeCell ref="B18:B19"/>
    <mergeCell ref="C18:C19"/>
    <mergeCell ref="D18:D19"/>
    <mergeCell ref="E18:E19"/>
    <mergeCell ref="G18:G19"/>
    <mergeCell ref="H18:H19"/>
    <mergeCell ref="I18:I19"/>
    <mergeCell ref="J18:J19"/>
    <mergeCell ref="K18:K19"/>
    <mergeCell ref="M18:M19"/>
    <mergeCell ref="O18:O19"/>
    <mergeCell ref="P18:P19"/>
    <mergeCell ref="Q18:Q19"/>
    <mergeCell ref="AC14:AC15"/>
    <mergeCell ref="AD14:AD15"/>
    <mergeCell ref="AE14:AE15"/>
    <mergeCell ref="AF14:AF15"/>
    <mergeCell ref="AG14:AG15"/>
    <mergeCell ref="I14:I15"/>
    <mergeCell ref="J14:J15"/>
    <mergeCell ref="K14:K15"/>
    <mergeCell ref="M14:M15"/>
    <mergeCell ref="Y14:Y15"/>
    <mergeCell ref="Z14:Z15"/>
    <mergeCell ref="AA14:AA15"/>
    <mergeCell ref="A14:A15"/>
    <mergeCell ref="B14:B15"/>
    <mergeCell ref="C14:C15"/>
    <mergeCell ref="D14:D15"/>
    <mergeCell ref="E14:E15"/>
    <mergeCell ref="G14:G15"/>
    <mergeCell ref="H14:H15"/>
    <mergeCell ref="AC16:AC17"/>
    <mergeCell ref="AD16:AD17"/>
    <mergeCell ref="AE16:AE17"/>
    <mergeCell ref="AF16:AF17"/>
    <mergeCell ref="AG16:AG17"/>
    <mergeCell ref="I16:I17"/>
    <mergeCell ref="J16:J17"/>
    <mergeCell ref="K16:K17"/>
    <mergeCell ref="M16:M17"/>
    <mergeCell ref="Y16:Y17"/>
    <mergeCell ref="Z16:Z17"/>
    <mergeCell ref="AA16:AA17"/>
    <mergeCell ref="A16:A17"/>
    <mergeCell ref="B16:B17"/>
    <mergeCell ref="C16:C17"/>
    <mergeCell ref="D16:D17"/>
    <mergeCell ref="E16:E17"/>
    <mergeCell ref="G16:G17"/>
    <mergeCell ref="H16:H17"/>
    <mergeCell ref="AA18:AA19"/>
    <mergeCell ref="AC18:AC19"/>
    <mergeCell ref="AD18:AD19"/>
    <mergeCell ref="AE18:AE19"/>
    <mergeCell ref="AF18:AF19"/>
    <mergeCell ref="AG18:AG19"/>
    <mergeCell ref="S18:S19"/>
    <mergeCell ref="T18:T19"/>
    <mergeCell ref="U18:U19"/>
    <mergeCell ref="V18:V19"/>
    <mergeCell ref="W18:W19"/>
    <mergeCell ref="Y18:Y19"/>
    <mergeCell ref="Z18:Z19"/>
    <mergeCell ref="I20:I21"/>
    <mergeCell ref="J20:J21"/>
    <mergeCell ref="K20:K21"/>
    <mergeCell ref="M20:M21"/>
    <mergeCell ref="P12:P13"/>
    <mergeCell ref="Q12:Q13"/>
    <mergeCell ref="A20:A21"/>
    <mergeCell ref="B20:B21"/>
    <mergeCell ref="C20:C21"/>
    <mergeCell ref="D20:D21"/>
    <mergeCell ref="E20:E21"/>
    <mergeCell ref="I22:I23"/>
    <mergeCell ref="J22:J23"/>
    <mergeCell ref="K22:K23"/>
    <mergeCell ref="M22:M23"/>
    <mergeCell ref="A22:A23"/>
    <mergeCell ref="B22:B23"/>
    <mergeCell ref="C22:C23"/>
    <mergeCell ref="D22:D23"/>
    <mergeCell ref="E22:E23"/>
    <mergeCell ref="G22:G23"/>
    <mergeCell ref="H22:H23"/>
    <mergeCell ref="W16:W17"/>
    <mergeCell ref="N18:N19"/>
    <mergeCell ref="N20:N21"/>
    <mergeCell ref="O20:O21"/>
    <mergeCell ref="P20:P21"/>
    <mergeCell ref="Q20:Q21"/>
    <mergeCell ref="S20:S21"/>
    <mergeCell ref="T20:T21"/>
    <mergeCell ref="AE20:AE21"/>
    <mergeCell ref="AF20:AF21"/>
    <mergeCell ref="AG20:AG21"/>
    <mergeCell ref="U20:U21"/>
    <mergeCell ref="V20:V21"/>
    <mergeCell ref="Y20:Y21"/>
    <mergeCell ref="Z20:Z21"/>
    <mergeCell ref="AA20:AA21"/>
    <mergeCell ref="AC20:AC21"/>
    <mergeCell ref="AD20:AD21"/>
    <mergeCell ref="AD22:AD23"/>
    <mergeCell ref="AE22:AE23"/>
    <mergeCell ref="AF22:AF23"/>
    <mergeCell ref="AG22:AG23"/>
    <mergeCell ref="U22:U23"/>
    <mergeCell ref="V22:V23"/>
    <mergeCell ref="W22:W23"/>
    <mergeCell ref="Y22:Y23"/>
    <mergeCell ref="Z22:Z23"/>
    <mergeCell ref="AA22:AA23"/>
    <mergeCell ref="AC22:AC23"/>
    <mergeCell ref="W20:W21"/>
    <mergeCell ref="N22:N23"/>
    <mergeCell ref="O22:O23"/>
    <mergeCell ref="P22:P23"/>
    <mergeCell ref="Q22:Q23"/>
    <mergeCell ref="S22:S23"/>
    <mergeCell ref="T22:T23"/>
    <mergeCell ref="Q24:Q25"/>
    <mergeCell ref="S24:S25"/>
    <mergeCell ref="T24:T25"/>
    <mergeCell ref="U24:U25"/>
    <mergeCell ref="V24:V25"/>
    <mergeCell ref="W24:W25"/>
    <mergeCell ref="N2:Q3"/>
    <mergeCell ref="T2:W3"/>
    <mergeCell ref="X2:X25"/>
    <mergeCell ref="P4:P5"/>
    <mergeCell ref="Q4:Q5"/>
    <mergeCell ref="U6:U7"/>
    <mergeCell ref="W10:W11"/>
    <mergeCell ref="Q8:Q9"/>
    <mergeCell ref="S8:S9"/>
    <mergeCell ref="N10:N11"/>
    <mergeCell ref="O10:O11"/>
    <mergeCell ref="P10:P11"/>
    <mergeCell ref="Q10:Q11"/>
    <mergeCell ref="S10:S11"/>
    <mergeCell ref="T10:T11"/>
    <mergeCell ref="U10:U11"/>
    <mergeCell ref="V10:V11"/>
    <mergeCell ref="S12:S13"/>
    <mergeCell ref="T12:T13"/>
    <mergeCell ref="G20:G21"/>
    <mergeCell ref="H20:H21"/>
    <mergeCell ref="A24:A25"/>
    <mergeCell ref="B24:B25"/>
    <mergeCell ref="C24:C25"/>
    <mergeCell ref="D24:D25"/>
    <mergeCell ref="E24:E25"/>
    <mergeCell ref="AC30:AC31"/>
    <mergeCell ref="AD30:AD31"/>
    <mergeCell ref="T30:T31"/>
    <mergeCell ref="U30:U31"/>
    <mergeCell ref="V30:V31"/>
    <mergeCell ref="W30:W31"/>
    <mergeCell ref="Y30:Y31"/>
    <mergeCell ref="Z30:Z31"/>
    <mergeCell ref="AA30:AA31"/>
    <mergeCell ref="I26:I27"/>
    <mergeCell ref="J26:J27"/>
    <mergeCell ref="K26:K27"/>
    <mergeCell ref="M26:M27"/>
    <mergeCell ref="N26:N27"/>
    <mergeCell ref="O26:O27"/>
    <mergeCell ref="P26:P27"/>
    <mergeCell ref="Z26:Z27"/>
    <mergeCell ref="AA26:AA27"/>
    <mergeCell ref="AC26:AC27"/>
    <mergeCell ref="AD26:AD27"/>
    <mergeCell ref="AE26:AE27"/>
    <mergeCell ref="AF26:AF27"/>
    <mergeCell ref="AG26:AG27"/>
    <mergeCell ref="Q26:Q27"/>
    <mergeCell ref="S26:S27"/>
    <mergeCell ref="T26:T27"/>
    <mergeCell ref="U26:U27"/>
    <mergeCell ref="V26:V27"/>
    <mergeCell ref="W26:W27"/>
    <mergeCell ref="Y26:Y27"/>
    <mergeCell ref="A26:A27"/>
    <mergeCell ref="B26:B27"/>
    <mergeCell ref="C26:C27"/>
    <mergeCell ref="D26:D27"/>
    <mergeCell ref="E26:E27"/>
    <mergeCell ref="G26:G27"/>
    <mergeCell ref="H26:H27"/>
    <mergeCell ref="A30:A31"/>
    <mergeCell ref="B30:B31"/>
    <mergeCell ref="C30:C31"/>
    <mergeCell ref="D30:D31"/>
    <mergeCell ref="E30:E31"/>
    <mergeCell ref="G30:G31"/>
    <mergeCell ref="H30:H31"/>
    <mergeCell ref="Q28:Q29"/>
    <mergeCell ref="S28:S29"/>
    <mergeCell ref="T28:T29"/>
    <mergeCell ref="U28:U29"/>
    <mergeCell ref="V28:V29"/>
    <mergeCell ref="W28:W29"/>
    <mergeCell ref="Y28:Y29"/>
    <mergeCell ref="AE30:AE31"/>
    <mergeCell ref="AF30:AF31"/>
    <mergeCell ref="AG30:AG31"/>
    <mergeCell ref="Z28:Z29"/>
    <mergeCell ref="AA28:AA29"/>
    <mergeCell ref="AC28:AC29"/>
    <mergeCell ref="AD28:AD29"/>
    <mergeCell ref="AE28:AE29"/>
    <mergeCell ref="AF28:AF29"/>
    <mergeCell ref="AG28:AG29"/>
    <mergeCell ref="AC34:AC35"/>
    <mergeCell ref="AD34:AD35"/>
    <mergeCell ref="T34:T35"/>
    <mergeCell ref="U34:U35"/>
    <mergeCell ref="V34:V35"/>
    <mergeCell ref="W34:W35"/>
    <mergeCell ref="Y34:Y35"/>
    <mergeCell ref="Z34:Z35"/>
    <mergeCell ref="AA34:AA35"/>
    <mergeCell ref="I28:I29"/>
    <mergeCell ref="J28:J29"/>
    <mergeCell ref="K28:K29"/>
    <mergeCell ref="M28:M29"/>
    <mergeCell ref="N28:N29"/>
    <mergeCell ref="O28:O29"/>
    <mergeCell ref="P28:P29"/>
    <mergeCell ref="A28:A29"/>
    <mergeCell ref="B28:B29"/>
    <mergeCell ref="C28:C29"/>
    <mergeCell ref="D28:D29"/>
    <mergeCell ref="E28:E29"/>
    <mergeCell ref="G28:G29"/>
    <mergeCell ref="H28:H29"/>
    <mergeCell ref="I32:I33"/>
    <mergeCell ref="J32:J33"/>
    <mergeCell ref="K32:K33"/>
    <mergeCell ref="M32:M33"/>
    <mergeCell ref="N32:N33"/>
    <mergeCell ref="O32:O33"/>
    <mergeCell ref="P32:P33"/>
    <mergeCell ref="A32:A33"/>
    <mergeCell ref="B32:B33"/>
    <mergeCell ref="C32:C33"/>
    <mergeCell ref="D32:D33"/>
    <mergeCell ref="E32:E33"/>
    <mergeCell ref="G32:G33"/>
    <mergeCell ref="H32:H33"/>
    <mergeCell ref="A34:A35"/>
    <mergeCell ref="B34:B35"/>
    <mergeCell ref="C34:C35"/>
    <mergeCell ref="D34:D35"/>
    <mergeCell ref="E34:E35"/>
    <mergeCell ref="G34:G35"/>
    <mergeCell ref="H34:H35"/>
    <mergeCell ref="Q32:Q33"/>
    <mergeCell ref="S32:S33"/>
    <mergeCell ref="T32:T33"/>
    <mergeCell ref="U32:U33"/>
    <mergeCell ref="V32:V33"/>
    <mergeCell ref="W32:W33"/>
    <mergeCell ref="Y32:Y33"/>
    <mergeCell ref="AE34:AE35"/>
    <mergeCell ref="AF34:AF35"/>
    <mergeCell ref="AG34:AG35"/>
    <mergeCell ref="Z32:Z33"/>
    <mergeCell ref="AA32:AA33"/>
    <mergeCell ref="AC32:AC33"/>
    <mergeCell ref="AD32:AD33"/>
    <mergeCell ref="AE32:AE33"/>
    <mergeCell ref="AF32:AF33"/>
    <mergeCell ref="AG32:AG33"/>
    <mergeCell ref="AC38:AC39"/>
    <mergeCell ref="AD38:AD39"/>
    <mergeCell ref="T38:T39"/>
    <mergeCell ref="U38:U39"/>
    <mergeCell ref="V38:V39"/>
    <mergeCell ref="W38:W39"/>
    <mergeCell ref="Y38:Y39"/>
    <mergeCell ref="Z38:Z39"/>
    <mergeCell ref="AA38:AA39"/>
    <mergeCell ref="Q34:Q35"/>
    <mergeCell ref="S34:S35"/>
    <mergeCell ref="I34:I35"/>
    <mergeCell ref="J34:J35"/>
    <mergeCell ref="K34:K35"/>
    <mergeCell ref="M34:M35"/>
    <mergeCell ref="N34:N35"/>
    <mergeCell ref="O34:O35"/>
    <mergeCell ref="P34:P35"/>
    <mergeCell ref="I36:I37"/>
    <mergeCell ref="J36:J37"/>
    <mergeCell ref="K36:K37"/>
    <mergeCell ref="M36:M37"/>
    <mergeCell ref="N36:N37"/>
    <mergeCell ref="O36:O37"/>
    <mergeCell ref="P36:P37"/>
    <mergeCell ref="A36:A37"/>
    <mergeCell ref="B36:B37"/>
    <mergeCell ref="C36:C37"/>
    <mergeCell ref="D36:D37"/>
    <mergeCell ref="E36:E37"/>
    <mergeCell ref="G36:G37"/>
    <mergeCell ref="H36:H37"/>
    <mergeCell ref="A38:A39"/>
    <mergeCell ref="B38:B39"/>
    <mergeCell ref="C38:C39"/>
    <mergeCell ref="D38:D39"/>
    <mergeCell ref="E38:E39"/>
    <mergeCell ref="G38:G39"/>
    <mergeCell ref="H38:H39"/>
    <mergeCell ref="Q36:Q37"/>
    <mergeCell ref="S36:S37"/>
    <mergeCell ref="T36:T37"/>
    <mergeCell ref="U36:U37"/>
    <mergeCell ref="V36:V37"/>
    <mergeCell ref="W36:W37"/>
    <mergeCell ref="Y36:Y37"/>
    <mergeCell ref="AE38:AE39"/>
    <mergeCell ref="AF38:AF39"/>
    <mergeCell ref="AG38:AG39"/>
    <mergeCell ref="Z36:Z37"/>
    <mergeCell ref="AA36:AA37"/>
    <mergeCell ref="AC36:AC37"/>
    <mergeCell ref="AD36:AD37"/>
    <mergeCell ref="AE36:AE37"/>
    <mergeCell ref="AF36:AF37"/>
    <mergeCell ref="AG36:AG37"/>
    <mergeCell ref="J42:J43"/>
    <mergeCell ref="M42:M43"/>
    <mergeCell ref="N42:N43"/>
    <mergeCell ref="O42:O43"/>
    <mergeCell ref="P42:P43"/>
    <mergeCell ref="Y42:Y43"/>
    <mergeCell ref="Z42:Z43"/>
    <mergeCell ref="A42:A43"/>
    <mergeCell ref="B42:B43"/>
    <mergeCell ref="C42:C43"/>
    <mergeCell ref="D42:D43"/>
    <mergeCell ref="G42:G43"/>
    <mergeCell ref="H42:H43"/>
    <mergeCell ref="I42:I43"/>
    <mergeCell ref="Q38:Q39"/>
    <mergeCell ref="S38:S39"/>
    <mergeCell ref="I38:I39"/>
    <mergeCell ref="J38:J39"/>
    <mergeCell ref="K38:K39"/>
    <mergeCell ref="M38:M39"/>
    <mergeCell ref="N38:N39"/>
    <mergeCell ref="O38:O39"/>
    <mergeCell ref="P38:P39"/>
    <mergeCell ref="I40:I41"/>
    <mergeCell ref="J40:J41"/>
    <mergeCell ref="K40:K41"/>
    <mergeCell ref="M40:M41"/>
    <mergeCell ref="N40:N41"/>
    <mergeCell ref="O40:O41"/>
    <mergeCell ref="P40:P41"/>
    <mergeCell ref="Z40:Z41"/>
    <mergeCell ref="AA40:AA41"/>
    <mergeCell ref="AC40:AC41"/>
    <mergeCell ref="AD40:AD41"/>
    <mergeCell ref="AE40:AE41"/>
    <mergeCell ref="AF40:AF41"/>
    <mergeCell ref="AG40:AG41"/>
    <mergeCell ref="Q40:Q41"/>
    <mergeCell ref="S40:S41"/>
    <mergeCell ref="T40:T41"/>
    <mergeCell ref="U40:U41"/>
    <mergeCell ref="V40:V41"/>
    <mergeCell ref="W40:W41"/>
    <mergeCell ref="Y40:Y41"/>
    <mergeCell ref="A40:A41"/>
    <mergeCell ref="B40:B41"/>
    <mergeCell ref="C40:C41"/>
    <mergeCell ref="D40:D41"/>
    <mergeCell ref="E40:E41"/>
    <mergeCell ref="G40:G41"/>
    <mergeCell ref="H40:H41"/>
    <mergeCell ref="A44:A45"/>
    <mergeCell ref="B44:B45"/>
    <mergeCell ref="C44:C45"/>
    <mergeCell ref="G44:G45"/>
    <mergeCell ref="M44:M45"/>
    <mergeCell ref="Y44:Y45"/>
    <mergeCell ref="Z44:Z45"/>
    <mergeCell ref="Y2:Z3"/>
    <mergeCell ref="AC2:AS3"/>
    <mergeCell ref="B4:B5"/>
    <mergeCell ref="C4:C5"/>
    <mergeCell ref="A6:A7"/>
    <mergeCell ref="B6:B7"/>
    <mergeCell ref="C6:C7"/>
    <mergeCell ref="A8:A9"/>
    <mergeCell ref="B8:B9"/>
    <mergeCell ref="C8:C9"/>
    <mergeCell ref="D4:D5"/>
    <mergeCell ref="E4:E5"/>
    <mergeCell ref="D6:D7"/>
    <mergeCell ref="E6:E7"/>
    <mergeCell ref="D8:D9"/>
    <mergeCell ref="E8:E9"/>
    <mergeCell ref="J4:J5"/>
    <mergeCell ref="K4:K5"/>
    <mergeCell ref="J6:J7"/>
    <mergeCell ref="K6:K7"/>
    <mergeCell ref="M6:M7"/>
    <mergeCell ref="A1:T1"/>
    <mergeCell ref="A2:A5"/>
    <mergeCell ref="B2:E3"/>
    <mergeCell ref="G2:G5"/>
    <mergeCell ref="H2:K3"/>
    <mergeCell ref="M2:M5"/>
    <mergeCell ref="S2:S5"/>
    <mergeCell ref="H4:H5"/>
    <mergeCell ref="I4:I5"/>
    <mergeCell ref="G6:G7"/>
    <mergeCell ref="H6:H7"/>
    <mergeCell ref="I6:I7"/>
    <mergeCell ref="G8:G9"/>
    <mergeCell ref="H8:H9"/>
    <mergeCell ref="AQ8:AQ9"/>
    <mergeCell ref="AR8:AR9"/>
    <mergeCell ref="T4:T5"/>
    <mergeCell ref="U4:U5"/>
    <mergeCell ref="AC4:AG6"/>
    <mergeCell ref="AI4:AM6"/>
    <mergeCell ref="AO4:AS6"/>
    <mergeCell ref="AO8:AO9"/>
    <mergeCell ref="AP8:AP9"/>
    <mergeCell ref="AS8:AS9"/>
    <mergeCell ref="Z8:Z9"/>
    <mergeCell ref="AA8:AA9"/>
    <mergeCell ref="AC8:AC9"/>
    <mergeCell ref="AD8:AD9"/>
    <mergeCell ref="AE8:AE9"/>
    <mergeCell ref="AF8:AF9"/>
    <mergeCell ref="AG8:AG9"/>
    <mergeCell ref="AG10:AG11"/>
    <mergeCell ref="AO10:AO11"/>
    <mergeCell ref="AP10:AP11"/>
    <mergeCell ref="AQ10:AQ11"/>
    <mergeCell ref="AR10:AR11"/>
    <mergeCell ref="AS10:AS11"/>
    <mergeCell ref="Y10:Y11"/>
    <mergeCell ref="Z10:Z11"/>
    <mergeCell ref="AA10:AA11"/>
    <mergeCell ref="AC10:AC11"/>
    <mergeCell ref="AD10:AD11"/>
    <mergeCell ref="AE10:AE11"/>
    <mergeCell ref="AF10:AF11"/>
    <mergeCell ref="N6:N7"/>
    <mergeCell ref="O6:O7"/>
    <mergeCell ref="P6:P7"/>
    <mergeCell ref="Q6:Q7"/>
    <mergeCell ref="S6:S7"/>
    <mergeCell ref="T6:T7"/>
    <mergeCell ref="N4:N5"/>
    <mergeCell ref="N8:N9"/>
    <mergeCell ref="O8:O9"/>
    <mergeCell ref="P8:P9"/>
    <mergeCell ref="V4:V5"/>
    <mergeCell ref="W4:W5"/>
    <mergeCell ref="Y4:Y7"/>
    <mergeCell ref="Z4:Z7"/>
    <mergeCell ref="AA4:AA7"/>
    <mergeCell ref="V6:V7"/>
    <mergeCell ref="W6:W7"/>
    <mergeCell ref="AI10:AI11"/>
    <mergeCell ref="AJ10:AJ11"/>
    <mergeCell ref="W8:W9"/>
    <mergeCell ref="Y8:Y9"/>
    <mergeCell ref="I8:I9"/>
    <mergeCell ref="J8:J9"/>
    <mergeCell ref="K8:K9"/>
    <mergeCell ref="M8:M9"/>
    <mergeCell ref="T8:T9"/>
    <mergeCell ref="U8:U9"/>
    <mergeCell ref="V8:V9"/>
    <mergeCell ref="I10:I11"/>
    <mergeCell ref="J10:J11"/>
    <mergeCell ref="K10:K11"/>
    <mergeCell ref="M10:M11"/>
    <mergeCell ref="A10:A11"/>
    <mergeCell ref="B10:B11"/>
    <mergeCell ref="C10:C11"/>
    <mergeCell ref="D10:D11"/>
    <mergeCell ref="E10:E11"/>
    <mergeCell ref="G10:G11"/>
    <mergeCell ref="H10:H11"/>
    <mergeCell ref="Y12:Y13"/>
    <mergeCell ref="Z12:Z13"/>
    <mergeCell ref="AA12:AA13"/>
    <mergeCell ref="AC12:AC13"/>
    <mergeCell ref="AD12:AD13"/>
    <mergeCell ref="AE12:AE13"/>
    <mergeCell ref="AF12:AF13"/>
    <mergeCell ref="AG12:AG13"/>
    <mergeCell ref="I12:I13"/>
    <mergeCell ref="J12:J13"/>
    <mergeCell ref="K12:K13"/>
    <mergeCell ref="M12:M13"/>
    <mergeCell ref="U12:U13"/>
    <mergeCell ref="V12:V13"/>
    <mergeCell ref="W12:W13"/>
    <mergeCell ref="A12:A13"/>
    <mergeCell ref="B12:B13"/>
    <mergeCell ref="C12:C13"/>
    <mergeCell ref="D12:D13"/>
    <mergeCell ref="E12:E13"/>
    <mergeCell ref="G12:G13"/>
    <mergeCell ref="H12:H13"/>
    <mergeCell ref="O4:O5"/>
    <mergeCell ref="N12:N13"/>
    <mergeCell ref="O12:O13"/>
    <mergeCell ref="N14:N15"/>
    <mergeCell ref="O14:O15"/>
    <mergeCell ref="P14:P15"/>
    <mergeCell ref="Q14:Q15"/>
    <mergeCell ref="S14:S15"/>
    <mergeCell ref="T14:T15"/>
    <mergeCell ref="U14:U15"/>
    <mergeCell ref="V14:V15"/>
    <mergeCell ref="U16:U17"/>
    <mergeCell ref="V16:V17"/>
    <mergeCell ref="W14:W15"/>
    <mergeCell ref="N16:N17"/>
    <mergeCell ref="O16:O17"/>
    <mergeCell ref="P16:P17"/>
    <mergeCell ref="Q16:Q17"/>
    <mergeCell ref="S16:S17"/>
    <mergeCell ref="T16:T17"/>
    <mergeCell ref="G24:G25"/>
    <mergeCell ref="H24:H25"/>
    <mergeCell ref="I24:I25"/>
    <mergeCell ref="J24:J25"/>
    <mergeCell ref="K24:K25"/>
    <mergeCell ref="M24:M25"/>
    <mergeCell ref="N24:N25"/>
    <mergeCell ref="AE24:AE25"/>
    <mergeCell ref="AF24:AF25"/>
    <mergeCell ref="AG24:AG25"/>
    <mergeCell ref="O24:O25"/>
    <mergeCell ref="P24:P25"/>
    <mergeCell ref="Y24:Y25"/>
    <mergeCell ref="Z24:Z25"/>
    <mergeCell ref="AA24:AA25"/>
    <mergeCell ref="AC24:AC25"/>
    <mergeCell ref="AD24:AD25"/>
    <mergeCell ref="Q30:Q31"/>
    <mergeCell ref="S30:S31"/>
    <mergeCell ref="I30:I31"/>
    <mergeCell ref="J30:J31"/>
    <mergeCell ref="K30:K31"/>
    <mergeCell ref="M30:M31"/>
    <mergeCell ref="N30:N31"/>
    <mergeCell ref="O30:O31"/>
    <mergeCell ref="P30:P3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9.86"/>
    <col customWidth="1" min="3" max="3" width="14.43"/>
    <col customWidth="1" min="4" max="4" width="17.86"/>
    <col customWidth="1" min="5" max="5" width="24.43"/>
    <col customWidth="1" min="6" max="7" width="41.43"/>
  </cols>
  <sheetData>
    <row r="1">
      <c r="A1" s="7" t="s">
        <v>1</v>
      </c>
      <c r="B1" s="9"/>
      <c r="C1" s="9"/>
      <c r="D1" s="9"/>
      <c r="E1" s="9"/>
      <c r="F1" s="9"/>
      <c r="G1" s="11"/>
      <c r="H1" s="16"/>
      <c r="I1" s="18"/>
      <c r="J1" s="19"/>
      <c r="K1" s="19"/>
      <c r="L1" s="19"/>
      <c r="M1" s="19"/>
      <c r="N1" s="19"/>
      <c r="O1" s="19"/>
      <c r="P1" s="19"/>
    </row>
    <row r="2" ht="15.0" customHeight="1">
      <c r="A2" s="21"/>
      <c r="G2" s="23"/>
      <c r="H2" s="16"/>
      <c r="I2" s="18"/>
      <c r="J2" s="19"/>
      <c r="K2" s="19"/>
      <c r="L2" s="19"/>
      <c r="M2" s="19"/>
      <c r="N2" s="19"/>
      <c r="O2" s="19"/>
      <c r="P2" s="19"/>
    </row>
    <row r="3">
      <c r="A3" s="25"/>
      <c r="B3" s="27"/>
      <c r="C3" s="27"/>
      <c r="D3" s="27"/>
      <c r="E3" s="27"/>
      <c r="F3" s="27"/>
      <c r="G3" s="28"/>
      <c r="H3" s="16"/>
      <c r="I3" s="18"/>
      <c r="J3" s="19"/>
      <c r="K3" s="19"/>
      <c r="L3" s="19"/>
      <c r="M3" s="19"/>
      <c r="N3" s="19"/>
      <c r="O3" s="19"/>
      <c r="P3" s="19"/>
    </row>
    <row r="4" ht="19.5" customHeight="1">
      <c r="A4" s="29" t="s">
        <v>25</v>
      </c>
      <c r="B4" s="29" t="s">
        <v>30</v>
      </c>
      <c r="C4" s="29" t="s">
        <v>31</v>
      </c>
      <c r="D4" s="29" t="s">
        <v>32</v>
      </c>
      <c r="E4" s="31" t="s">
        <v>33</v>
      </c>
      <c r="F4" s="29" t="s">
        <v>36</v>
      </c>
      <c r="G4" s="29" t="s">
        <v>38</v>
      </c>
      <c r="H4" s="16"/>
      <c r="I4" s="18"/>
      <c r="J4" s="19"/>
      <c r="K4" s="19"/>
      <c r="L4" s="19"/>
      <c r="M4" s="19"/>
      <c r="N4" s="19"/>
      <c r="O4" s="19"/>
      <c r="P4" s="19"/>
    </row>
    <row r="5" hidden="1">
      <c r="A5" s="31">
        <v>1.0</v>
      </c>
      <c r="B5" s="33">
        <v>43208.0</v>
      </c>
      <c r="C5" s="34">
        <f t="shared" ref="C5:C14" si="1">B5+7</f>
        <v>43215</v>
      </c>
      <c r="D5" s="35" t="s">
        <v>43</v>
      </c>
      <c r="E5" s="40" t="str">
        <f t="shared" ref="E5:E91" si="2">IF(AND(TODAY() &gt; B5, TODAY() &lt;= C5), "Em andamento", IF(AND((TODAY()+7) &gt; B5,TODAY()+7 &lt;= C5), "Próxima Semana", IF(TODAY() &gt; C5, "Encerrada", "A Seguir")))</f>
        <v>Encerrada</v>
      </c>
      <c r="F5" s="35" t="s">
        <v>51</v>
      </c>
      <c r="G5" s="35" t="s">
        <v>53</v>
      </c>
      <c r="H5" s="16"/>
      <c r="I5" s="18"/>
      <c r="J5" s="19"/>
      <c r="K5" s="19"/>
      <c r="L5" s="19"/>
      <c r="M5" s="19"/>
      <c r="N5" s="19"/>
      <c r="O5" s="19"/>
      <c r="P5" s="19"/>
    </row>
    <row r="6" ht="2.25" hidden="1" customHeight="1">
      <c r="A6" s="29">
        <v>2.0</v>
      </c>
      <c r="B6" s="34">
        <f t="shared" ref="B6:B91" si="3">C5</f>
        <v>43215</v>
      </c>
      <c r="C6" s="34">
        <f t="shared" si="1"/>
        <v>43222</v>
      </c>
      <c r="D6" s="35" t="s">
        <v>57</v>
      </c>
      <c r="E6" s="40" t="str">
        <f t="shared" si="2"/>
        <v>Encerrada</v>
      </c>
      <c r="F6" s="35" t="s">
        <v>18</v>
      </c>
      <c r="G6" s="35" t="s">
        <v>18</v>
      </c>
      <c r="H6" s="16"/>
      <c r="I6" s="18"/>
      <c r="J6" s="19"/>
      <c r="K6" s="19"/>
      <c r="L6" s="19"/>
      <c r="M6" s="19"/>
      <c r="N6" s="19"/>
      <c r="O6" s="19"/>
      <c r="P6" s="19"/>
    </row>
    <row r="7" hidden="1">
      <c r="A7" s="31">
        <v>3.0</v>
      </c>
      <c r="B7" s="34">
        <f t="shared" si="3"/>
        <v>43222</v>
      </c>
      <c r="C7" s="34">
        <f t="shared" si="1"/>
        <v>43229</v>
      </c>
      <c r="D7" s="35" t="s">
        <v>57</v>
      </c>
      <c r="E7" s="40" t="str">
        <f t="shared" si="2"/>
        <v>Encerrada</v>
      </c>
      <c r="F7" s="35" t="s">
        <v>18</v>
      </c>
      <c r="G7" s="35" t="s">
        <v>18</v>
      </c>
      <c r="H7" s="16"/>
      <c r="I7" s="18"/>
      <c r="J7" s="19"/>
      <c r="K7" s="19"/>
      <c r="L7" s="19"/>
      <c r="M7" s="19"/>
      <c r="N7" s="19"/>
      <c r="O7" s="19"/>
      <c r="P7" s="19"/>
    </row>
    <row r="8" ht="2.25" hidden="1" customHeight="1">
      <c r="A8" s="29">
        <v>4.0</v>
      </c>
      <c r="B8" s="34">
        <f t="shared" si="3"/>
        <v>43229</v>
      </c>
      <c r="C8" s="34">
        <f t="shared" si="1"/>
        <v>43236</v>
      </c>
      <c r="D8" s="35" t="s">
        <v>43</v>
      </c>
      <c r="E8" s="40" t="str">
        <f t="shared" si="2"/>
        <v>Encerrada</v>
      </c>
      <c r="F8" s="35" t="s">
        <v>18</v>
      </c>
      <c r="G8" s="35" t="s">
        <v>18</v>
      </c>
      <c r="H8" s="16"/>
      <c r="I8" s="18"/>
      <c r="J8" s="19"/>
      <c r="K8" s="19"/>
      <c r="L8" s="19"/>
      <c r="M8" s="19"/>
      <c r="N8" s="19"/>
      <c r="O8" s="19"/>
      <c r="P8" s="19"/>
    </row>
    <row r="9" hidden="1">
      <c r="A9" s="31">
        <v>5.0</v>
      </c>
      <c r="B9" s="34">
        <f t="shared" si="3"/>
        <v>43236</v>
      </c>
      <c r="C9" s="34">
        <f t="shared" si="1"/>
        <v>43243</v>
      </c>
      <c r="D9" s="35" t="s">
        <v>64</v>
      </c>
      <c r="E9" s="40" t="str">
        <f t="shared" si="2"/>
        <v>Encerrada</v>
      </c>
      <c r="F9" s="45"/>
      <c r="G9" s="45"/>
      <c r="H9" s="16"/>
      <c r="I9" s="18"/>
      <c r="J9" s="19"/>
      <c r="K9" s="19"/>
      <c r="L9" s="19"/>
      <c r="M9" s="19"/>
      <c r="N9" s="19"/>
      <c r="O9" s="19"/>
      <c r="P9" s="19"/>
    </row>
    <row r="10" ht="2.25" hidden="1" customHeight="1">
      <c r="A10" s="29">
        <v>6.0</v>
      </c>
      <c r="B10" s="34">
        <f t="shared" si="3"/>
        <v>43243</v>
      </c>
      <c r="C10" s="34">
        <f t="shared" si="1"/>
        <v>43250</v>
      </c>
      <c r="D10" s="35" t="s">
        <v>70</v>
      </c>
      <c r="E10" s="40" t="str">
        <f t="shared" si="2"/>
        <v>Encerrada</v>
      </c>
      <c r="F10" s="35" t="s">
        <v>71</v>
      </c>
      <c r="G10" s="47" t="s">
        <v>72</v>
      </c>
      <c r="H10" s="16"/>
      <c r="I10" s="18"/>
      <c r="J10" s="19"/>
      <c r="K10" s="19"/>
      <c r="L10" s="19"/>
      <c r="M10" s="19"/>
      <c r="N10" s="19"/>
      <c r="O10" s="19"/>
      <c r="P10" s="19"/>
    </row>
    <row r="11" hidden="1">
      <c r="A11" s="31">
        <v>7.0</v>
      </c>
      <c r="B11" s="34">
        <f t="shared" si="3"/>
        <v>43250</v>
      </c>
      <c r="C11" s="34">
        <f t="shared" si="1"/>
        <v>43257</v>
      </c>
      <c r="D11" s="35" t="s">
        <v>70</v>
      </c>
      <c r="E11" s="40" t="str">
        <f t="shared" si="2"/>
        <v>Encerrada</v>
      </c>
      <c r="F11" s="35" t="s">
        <v>76</v>
      </c>
      <c r="G11" s="35" t="s">
        <v>77</v>
      </c>
      <c r="H11" s="16"/>
      <c r="I11" s="18"/>
      <c r="J11" s="19"/>
      <c r="K11" s="19"/>
      <c r="L11" s="19"/>
      <c r="M11" s="19"/>
      <c r="N11" s="19"/>
      <c r="O11" s="19"/>
      <c r="P11" s="19"/>
    </row>
    <row r="12" ht="2.25" hidden="1" customHeight="1">
      <c r="A12" s="29">
        <v>8.0</v>
      </c>
      <c r="B12" s="34">
        <f t="shared" si="3"/>
        <v>43257</v>
      </c>
      <c r="C12" s="34">
        <f t="shared" si="1"/>
        <v>43264</v>
      </c>
      <c r="D12" s="35" t="s">
        <v>80</v>
      </c>
      <c r="E12" s="40" t="str">
        <f t="shared" si="2"/>
        <v>Encerrada</v>
      </c>
      <c r="F12" s="45"/>
      <c r="G12" s="45"/>
      <c r="H12" s="16"/>
      <c r="I12" s="18"/>
      <c r="J12" s="19"/>
      <c r="K12" s="19"/>
      <c r="L12" s="19"/>
      <c r="M12" s="19"/>
      <c r="N12" s="19"/>
      <c r="O12" s="19"/>
      <c r="P12" s="19"/>
    </row>
    <row r="13" hidden="1">
      <c r="A13" s="31">
        <v>9.0</v>
      </c>
      <c r="B13" s="34">
        <f t="shared" si="3"/>
        <v>43264</v>
      </c>
      <c r="C13" s="34">
        <f t="shared" si="1"/>
        <v>43271</v>
      </c>
      <c r="D13" s="35" t="s">
        <v>82</v>
      </c>
      <c r="E13" s="40" t="str">
        <f t="shared" si="2"/>
        <v>Encerrada</v>
      </c>
      <c r="F13" s="45"/>
      <c r="G13" s="35" t="s">
        <v>83</v>
      </c>
      <c r="H13" s="16"/>
      <c r="I13" s="18"/>
      <c r="J13" s="19"/>
      <c r="K13" s="19"/>
      <c r="L13" s="19"/>
      <c r="M13" s="19"/>
      <c r="N13" s="19"/>
      <c r="O13" s="19"/>
      <c r="P13" s="19"/>
    </row>
    <row r="14" ht="2.25" hidden="1" customHeight="1">
      <c r="A14" s="29">
        <v>10.0</v>
      </c>
      <c r="B14" s="34">
        <f t="shared" si="3"/>
        <v>43271</v>
      </c>
      <c r="C14" s="34">
        <f t="shared" si="1"/>
        <v>43278</v>
      </c>
      <c r="D14" s="35" t="s">
        <v>87</v>
      </c>
      <c r="E14" s="40" t="str">
        <f t="shared" si="2"/>
        <v>Encerrada</v>
      </c>
      <c r="F14" s="35" t="s">
        <v>88</v>
      </c>
      <c r="G14" s="35" t="s">
        <v>90</v>
      </c>
      <c r="H14" s="16"/>
      <c r="I14" s="18"/>
      <c r="J14" s="19"/>
      <c r="K14" s="19"/>
      <c r="L14" s="19"/>
      <c r="M14" s="19"/>
      <c r="N14" s="19"/>
      <c r="O14" s="19"/>
      <c r="P14" s="19"/>
    </row>
    <row r="15" hidden="1">
      <c r="A15" s="31">
        <v>11.0</v>
      </c>
      <c r="B15" s="34">
        <f t="shared" si="3"/>
        <v>43278</v>
      </c>
      <c r="C15" s="34">
        <f>B15+3</f>
        <v>43281</v>
      </c>
      <c r="D15" s="35" t="s">
        <v>80</v>
      </c>
      <c r="E15" s="40" t="str">
        <f t="shared" si="2"/>
        <v>Encerrada</v>
      </c>
      <c r="F15" s="45"/>
      <c r="G15" s="45"/>
      <c r="H15" s="16"/>
      <c r="I15" s="18"/>
      <c r="J15" s="19"/>
      <c r="K15" s="19"/>
      <c r="L15" s="19"/>
      <c r="M15" s="19"/>
      <c r="N15" s="19"/>
      <c r="O15" s="19"/>
      <c r="P15" s="19"/>
    </row>
    <row r="16" ht="2.25" hidden="1" customHeight="1">
      <c r="A16" s="29">
        <v>12.0</v>
      </c>
      <c r="B16" s="34">
        <f t="shared" si="3"/>
        <v>43281</v>
      </c>
      <c r="C16" s="34">
        <f>B16+9</f>
        <v>43290</v>
      </c>
      <c r="D16" s="35" t="s">
        <v>70</v>
      </c>
      <c r="E16" s="40" t="str">
        <f t="shared" si="2"/>
        <v>Encerrada</v>
      </c>
      <c r="F16" s="35" t="s">
        <v>99</v>
      </c>
      <c r="G16" s="35" t="s">
        <v>100</v>
      </c>
      <c r="H16" s="16"/>
      <c r="I16" s="18"/>
      <c r="J16" s="19"/>
      <c r="K16" s="19"/>
      <c r="L16" s="19"/>
      <c r="M16" s="19"/>
      <c r="N16" s="19"/>
      <c r="O16" s="19"/>
      <c r="P16" s="19"/>
    </row>
    <row r="17" hidden="1">
      <c r="A17" s="31">
        <v>13.0</v>
      </c>
      <c r="B17" s="34">
        <f t="shared" si="3"/>
        <v>43290</v>
      </c>
      <c r="C17" s="34">
        <f t="shared" ref="C17:C18" si="4">B17+7</f>
        <v>43297</v>
      </c>
      <c r="D17" s="35" t="s">
        <v>87</v>
      </c>
      <c r="E17" s="40" t="str">
        <f t="shared" si="2"/>
        <v>Encerrada</v>
      </c>
      <c r="F17" s="45"/>
      <c r="G17" s="45"/>
      <c r="H17" s="16"/>
      <c r="I17" s="18"/>
      <c r="J17" s="19"/>
      <c r="K17" s="19"/>
      <c r="L17" s="19"/>
      <c r="M17" s="19"/>
      <c r="N17" s="19"/>
      <c r="O17" s="19"/>
      <c r="P17" s="19"/>
    </row>
    <row r="18" hidden="1">
      <c r="A18" s="29">
        <v>14.0</v>
      </c>
      <c r="B18" s="34">
        <f t="shared" si="3"/>
        <v>43297</v>
      </c>
      <c r="C18" s="34">
        <f t="shared" si="4"/>
        <v>43304</v>
      </c>
      <c r="D18" s="35" t="s">
        <v>105</v>
      </c>
      <c r="E18" s="40" t="str">
        <f t="shared" si="2"/>
        <v>Encerrada</v>
      </c>
      <c r="F18" s="45"/>
      <c r="G18" s="45"/>
      <c r="H18" s="19"/>
      <c r="I18" s="19"/>
      <c r="J18" s="19"/>
      <c r="K18" s="19"/>
      <c r="L18" s="19"/>
      <c r="M18" s="19"/>
      <c r="N18" s="19"/>
      <c r="O18" s="19"/>
      <c r="P18" s="19"/>
    </row>
    <row r="19" hidden="1">
      <c r="A19" s="31">
        <v>15.0</v>
      </c>
      <c r="B19" s="34">
        <f t="shared" si="3"/>
        <v>43304</v>
      </c>
      <c r="C19" s="33">
        <v>43327.0</v>
      </c>
      <c r="D19" s="35" t="s">
        <v>109</v>
      </c>
      <c r="E19" s="40" t="str">
        <f t="shared" si="2"/>
        <v>Encerrada</v>
      </c>
      <c r="F19" s="45"/>
      <c r="G19" s="45"/>
      <c r="H19" s="18"/>
      <c r="I19" s="18"/>
      <c r="J19" s="19"/>
      <c r="K19" s="19"/>
      <c r="L19" s="19"/>
      <c r="M19" s="19"/>
      <c r="N19" s="19"/>
      <c r="O19" s="19"/>
      <c r="P19" s="19"/>
    </row>
    <row r="20" hidden="1">
      <c r="A20" s="29">
        <v>16.0</v>
      </c>
      <c r="B20" s="34">
        <f t="shared" si="3"/>
        <v>43327</v>
      </c>
      <c r="C20" s="34">
        <f t="shared" ref="C20:C91" si="5">B20+7</f>
        <v>43334</v>
      </c>
      <c r="D20" s="35" t="s">
        <v>110</v>
      </c>
      <c r="E20" s="40" t="str">
        <f t="shared" si="2"/>
        <v>Encerrada</v>
      </c>
      <c r="F20" s="45"/>
      <c r="G20" s="45"/>
      <c r="H20" s="18"/>
      <c r="I20" s="18"/>
      <c r="J20" s="19"/>
      <c r="K20" s="19"/>
      <c r="L20" s="19"/>
      <c r="M20" s="19"/>
      <c r="N20" s="19"/>
      <c r="O20" s="19"/>
      <c r="P20" s="19"/>
    </row>
    <row r="21" hidden="1">
      <c r="A21" s="31">
        <v>17.0</v>
      </c>
      <c r="B21" s="34">
        <f t="shared" si="3"/>
        <v>43334</v>
      </c>
      <c r="C21" s="34">
        <f t="shared" si="5"/>
        <v>43341</v>
      </c>
      <c r="D21" s="35" t="s">
        <v>110</v>
      </c>
      <c r="E21" s="40" t="str">
        <f t="shared" si="2"/>
        <v>Encerrada</v>
      </c>
      <c r="F21" s="45"/>
      <c r="G21" s="45"/>
      <c r="H21" s="18"/>
      <c r="I21" s="18"/>
      <c r="J21" s="19"/>
      <c r="K21" s="19"/>
      <c r="L21" s="19"/>
      <c r="M21" s="19"/>
      <c r="N21" s="19"/>
      <c r="O21" s="19"/>
      <c r="P21" s="19"/>
    </row>
    <row r="22" hidden="1">
      <c r="A22" s="29">
        <v>18.0</v>
      </c>
      <c r="B22" s="34">
        <f t="shared" si="3"/>
        <v>43341</v>
      </c>
      <c r="C22" s="34">
        <f t="shared" si="5"/>
        <v>43348</v>
      </c>
      <c r="D22" s="35" t="s">
        <v>80</v>
      </c>
      <c r="E22" s="40" t="str">
        <f t="shared" si="2"/>
        <v>Encerrada</v>
      </c>
      <c r="F22" s="45"/>
      <c r="G22" s="45"/>
      <c r="H22" s="18"/>
      <c r="I22" s="18"/>
      <c r="J22" s="19"/>
      <c r="K22" s="19"/>
      <c r="L22" s="19"/>
      <c r="M22" s="19"/>
      <c r="N22" s="19"/>
      <c r="O22" s="19"/>
      <c r="P22" s="19"/>
    </row>
    <row r="23" hidden="1">
      <c r="A23" s="31">
        <v>19.0</v>
      </c>
      <c r="B23" s="34">
        <f t="shared" si="3"/>
        <v>43348</v>
      </c>
      <c r="C23" s="34">
        <f t="shared" si="5"/>
        <v>43355</v>
      </c>
      <c r="D23" s="35" t="s">
        <v>80</v>
      </c>
      <c r="E23" s="40" t="str">
        <f t="shared" si="2"/>
        <v>Encerrada</v>
      </c>
      <c r="F23" s="45"/>
      <c r="G23" s="45"/>
      <c r="H23" s="18"/>
      <c r="I23" s="18"/>
      <c r="J23" s="19"/>
      <c r="K23" s="19"/>
      <c r="L23" s="19"/>
      <c r="M23" s="19"/>
      <c r="N23" s="19"/>
      <c r="O23" s="19"/>
      <c r="P23" s="19"/>
    </row>
    <row r="24" hidden="1">
      <c r="A24" s="29">
        <v>20.0</v>
      </c>
      <c r="B24" s="34">
        <f t="shared" si="3"/>
        <v>43355</v>
      </c>
      <c r="C24" s="34">
        <f t="shared" si="5"/>
        <v>43362</v>
      </c>
      <c r="D24" s="35" t="s">
        <v>80</v>
      </c>
      <c r="E24" s="40" t="str">
        <f t="shared" si="2"/>
        <v>Encerrada</v>
      </c>
      <c r="F24" s="45"/>
      <c r="G24" s="45"/>
      <c r="H24" s="18"/>
      <c r="I24" s="18"/>
      <c r="J24" s="19"/>
      <c r="K24" s="19"/>
      <c r="L24" s="19"/>
      <c r="M24" s="19"/>
      <c r="N24" s="19"/>
      <c r="O24" s="19"/>
      <c r="P24" s="19"/>
    </row>
    <row r="25" hidden="1">
      <c r="A25" s="31">
        <v>21.0</v>
      </c>
      <c r="B25" s="34">
        <f t="shared" si="3"/>
        <v>43362</v>
      </c>
      <c r="C25" s="34">
        <f t="shared" si="5"/>
        <v>43369</v>
      </c>
      <c r="D25" s="35" t="s">
        <v>120</v>
      </c>
      <c r="E25" s="40" t="str">
        <f t="shared" si="2"/>
        <v>Encerrada</v>
      </c>
      <c r="F25" s="45"/>
      <c r="G25" s="45"/>
      <c r="H25" s="18"/>
      <c r="I25" s="18"/>
      <c r="J25" s="19"/>
      <c r="K25" s="19"/>
      <c r="L25" s="19"/>
      <c r="M25" s="19"/>
      <c r="N25" s="19"/>
      <c r="O25" s="19"/>
      <c r="P25" s="19"/>
    </row>
    <row r="26" hidden="1">
      <c r="A26" s="29">
        <v>22.0</v>
      </c>
      <c r="B26" s="34">
        <f t="shared" si="3"/>
        <v>43369</v>
      </c>
      <c r="C26" s="34">
        <f t="shared" si="5"/>
        <v>43376</v>
      </c>
      <c r="D26" s="35" t="s">
        <v>120</v>
      </c>
      <c r="E26" s="40" t="str">
        <f t="shared" si="2"/>
        <v>Encerrada</v>
      </c>
      <c r="F26" s="45"/>
      <c r="G26" s="45"/>
      <c r="H26" s="18"/>
      <c r="I26" s="18"/>
      <c r="J26" s="19"/>
      <c r="K26" s="19"/>
      <c r="L26" s="19"/>
      <c r="M26" s="19"/>
      <c r="N26" s="19"/>
      <c r="O26" s="19"/>
      <c r="P26" s="19"/>
    </row>
    <row r="27" hidden="1">
      <c r="A27" s="31">
        <v>23.0</v>
      </c>
      <c r="B27" s="34">
        <f t="shared" si="3"/>
        <v>43376</v>
      </c>
      <c r="C27" s="34">
        <f t="shared" si="5"/>
        <v>43383</v>
      </c>
      <c r="D27" s="35" t="s">
        <v>120</v>
      </c>
      <c r="E27" s="40" t="str">
        <f t="shared" si="2"/>
        <v>Encerrada</v>
      </c>
      <c r="F27" s="45"/>
      <c r="G27" s="45"/>
      <c r="H27" s="18"/>
      <c r="I27" s="18"/>
      <c r="J27" s="19"/>
      <c r="K27" s="19"/>
      <c r="L27" s="19"/>
      <c r="M27" s="19"/>
      <c r="N27" s="19"/>
      <c r="O27" s="19"/>
      <c r="P27" s="19"/>
    </row>
    <row r="28" hidden="1">
      <c r="A28" s="29">
        <v>24.0</v>
      </c>
      <c r="B28" s="34">
        <f t="shared" si="3"/>
        <v>43383</v>
      </c>
      <c r="C28" s="34">
        <f t="shared" si="5"/>
        <v>43390</v>
      </c>
      <c r="D28" s="35" t="s">
        <v>122</v>
      </c>
      <c r="E28" s="40" t="str">
        <f t="shared" si="2"/>
        <v>Encerrada</v>
      </c>
      <c r="F28" s="45"/>
      <c r="G28" s="45"/>
      <c r="H28" s="19"/>
      <c r="I28" s="19"/>
      <c r="J28" s="19"/>
      <c r="K28" s="19"/>
      <c r="L28" s="19"/>
      <c r="M28" s="19"/>
      <c r="N28" s="19"/>
      <c r="O28" s="19"/>
      <c r="P28" s="19"/>
    </row>
    <row r="29" hidden="1">
      <c r="A29" s="29">
        <v>25.0</v>
      </c>
      <c r="B29" s="34">
        <f t="shared" si="3"/>
        <v>43390</v>
      </c>
      <c r="C29" s="34">
        <f t="shared" si="5"/>
        <v>43397</v>
      </c>
      <c r="D29" s="35" t="s">
        <v>122</v>
      </c>
      <c r="E29" s="40" t="str">
        <f t="shared" si="2"/>
        <v>Encerrada</v>
      </c>
      <c r="F29" s="45"/>
      <c r="G29" s="45"/>
      <c r="H29" s="19"/>
      <c r="I29" s="19"/>
      <c r="J29" s="19"/>
      <c r="K29" s="19"/>
      <c r="L29" s="19"/>
      <c r="M29" s="19"/>
      <c r="N29" s="19"/>
      <c r="O29" s="19"/>
      <c r="P29" s="19"/>
    </row>
    <row r="30" hidden="1">
      <c r="A30" s="29">
        <v>26.0</v>
      </c>
      <c r="B30" s="34">
        <f t="shared" si="3"/>
        <v>43397</v>
      </c>
      <c r="C30" s="34">
        <f t="shared" si="5"/>
        <v>43404</v>
      </c>
      <c r="D30" s="35" t="s">
        <v>125</v>
      </c>
      <c r="E30" s="40" t="str">
        <f t="shared" si="2"/>
        <v>Encerrada</v>
      </c>
      <c r="F30" s="45"/>
      <c r="G30" s="45"/>
      <c r="H30" s="19"/>
      <c r="I30" s="19"/>
      <c r="J30" s="19"/>
      <c r="K30" s="19"/>
      <c r="L30" s="19"/>
      <c r="M30" s="19"/>
      <c r="N30" s="19"/>
      <c r="O30" s="19"/>
      <c r="P30" s="19"/>
    </row>
    <row r="31" hidden="1">
      <c r="A31" s="29">
        <v>27.0</v>
      </c>
      <c r="B31" s="34">
        <f t="shared" si="3"/>
        <v>43404</v>
      </c>
      <c r="C31" s="34">
        <f t="shared" si="5"/>
        <v>43411</v>
      </c>
      <c r="D31" s="45"/>
      <c r="E31" s="40" t="str">
        <f t="shared" si="2"/>
        <v>Encerrada</v>
      </c>
      <c r="F31" s="45"/>
      <c r="G31" s="45"/>
      <c r="H31" s="19"/>
      <c r="I31" s="19"/>
      <c r="J31" s="19"/>
      <c r="K31" s="19"/>
      <c r="L31" s="19"/>
      <c r="M31" s="19"/>
      <c r="N31" s="19"/>
      <c r="O31" s="19"/>
      <c r="P31" s="19"/>
    </row>
    <row r="32" hidden="1">
      <c r="A32" s="29">
        <v>28.0</v>
      </c>
      <c r="B32" s="34">
        <f t="shared" si="3"/>
        <v>43411</v>
      </c>
      <c r="C32" s="34">
        <f t="shared" si="5"/>
        <v>43418</v>
      </c>
      <c r="D32" s="45"/>
      <c r="E32" s="40" t="str">
        <f t="shared" si="2"/>
        <v>Encerrada</v>
      </c>
      <c r="F32" s="45"/>
      <c r="G32" s="45"/>
      <c r="H32" s="19"/>
      <c r="I32" s="19"/>
      <c r="J32" s="19"/>
      <c r="K32" s="19"/>
      <c r="L32" s="19"/>
      <c r="M32" s="19"/>
      <c r="N32" s="19"/>
      <c r="O32" s="19"/>
      <c r="P32" s="19"/>
    </row>
    <row r="33" hidden="1">
      <c r="A33" s="29">
        <v>29.0</v>
      </c>
      <c r="B33" s="34">
        <f t="shared" si="3"/>
        <v>43418</v>
      </c>
      <c r="C33" s="34">
        <f t="shared" si="5"/>
        <v>43425</v>
      </c>
      <c r="D33" s="45"/>
      <c r="E33" s="40" t="str">
        <f t="shared" si="2"/>
        <v>Encerrada</v>
      </c>
      <c r="F33" s="45"/>
      <c r="G33" s="45"/>
      <c r="H33" s="19"/>
      <c r="I33" s="19"/>
      <c r="J33" s="19"/>
      <c r="K33" s="19"/>
      <c r="L33" s="19"/>
      <c r="M33" s="19"/>
      <c r="N33" s="19"/>
      <c r="O33" s="19"/>
      <c r="P33" s="19"/>
    </row>
    <row r="34" hidden="1">
      <c r="A34" s="29">
        <v>30.0</v>
      </c>
      <c r="B34" s="34">
        <f t="shared" si="3"/>
        <v>43425</v>
      </c>
      <c r="C34" s="34">
        <f t="shared" si="5"/>
        <v>43432</v>
      </c>
      <c r="D34" s="45"/>
      <c r="E34" s="40" t="str">
        <f t="shared" si="2"/>
        <v>Encerrada</v>
      </c>
      <c r="F34" s="45"/>
      <c r="G34" s="45"/>
      <c r="H34" s="19"/>
      <c r="I34" s="19"/>
      <c r="J34" s="19"/>
      <c r="K34" s="19"/>
      <c r="L34" s="19"/>
      <c r="M34" s="19"/>
      <c r="N34" s="19"/>
      <c r="O34" s="19"/>
      <c r="P34" s="19"/>
    </row>
    <row r="35" hidden="1">
      <c r="A35" s="29">
        <v>31.0</v>
      </c>
      <c r="B35" s="34">
        <f t="shared" si="3"/>
        <v>43432</v>
      </c>
      <c r="C35" s="34">
        <f t="shared" si="5"/>
        <v>43439</v>
      </c>
      <c r="D35" s="45"/>
      <c r="E35" s="40" t="str">
        <f t="shared" si="2"/>
        <v>Encerrada</v>
      </c>
      <c r="F35" s="45"/>
      <c r="G35" s="45"/>
      <c r="H35" s="19"/>
      <c r="I35" s="19"/>
      <c r="J35" s="19"/>
      <c r="K35" s="19"/>
      <c r="L35" s="19"/>
      <c r="M35" s="19"/>
      <c r="N35" s="19"/>
      <c r="O35" s="19"/>
      <c r="P35" s="19"/>
    </row>
    <row r="36" hidden="1">
      <c r="A36" s="29">
        <v>32.0</v>
      </c>
      <c r="B36" s="34">
        <f t="shared" si="3"/>
        <v>43439</v>
      </c>
      <c r="C36" s="34">
        <f t="shared" si="5"/>
        <v>43446</v>
      </c>
      <c r="D36" s="45"/>
      <c r="E36" s="40" t="str">
        <f t="shared" si="2"/>
        <v>Encerrada</v>
      </c>
      <c r="F36" s="45"/>
      <c r="G36" s="45"/>
      <c r="H36" s="19"/>
      <c r="I36" s="19"/>
      <c r="J36" s="19"/>
      <c r="K36" s="19"/>
      <c r="L36" s="19"/>
      <c r="M36" s="19"/>
      <c r="N36" s="19"/>
      <c r="O36" s="19"/>
      <c r="P36" s="19"/>
    </row>
    <row r="37" hidden="1">
      <c r="A37" s="29">
        <v>33.0</v>
      </c>
      <c r="B37" s="34">
        <f t="shared" si="3"/>
        <v>43446</v>
      </c>
      <c r="C37" s="34">
        <f t="shared" si="5"/>
        <v>43453</v>
      </c>
      <c r="D37" s="45"/>
      <c r="E37" s="40" t="str">
        <f t="shared" si="2"/>
        <v>Encerrada</v>
      </c>
      <c r="F37" s="45"/>
      <c r="G37" s="45"/>
      <c r="H37" s="19"/>
      <c r="I37" s="19"/>
      <c r="J37" s="19"/>
      <c r="K37" s="19"/>
      <c r="L37" s="19"/>
      <c r="M37" s="19"/>
      <c r="N37" s="19"/>
      <c r="O37" s="19"/>
      <c r="P37" s="19"/>
    </row>
    <row r="38" hidden="1">
      <c r="A38" s="29">
        <v>34.0</v>
      </c>
      <c r="B38" s="34">
        <f t="shared" si="3"/>
        <v>43453</v>
      </c>
      <c r="C38" s="34">
        <f t="shared" si="5"/>
        <v>43460</v>
      </c>
      <c r="D38" s="45"/>
      <c r="E38" s="40" t="str">
        <f t="shared" si="2"/>
        <v>Encerrada</v>
      </c>
      <c r="F38" s="45"/>
      <c r="G38" s="45"/>
      <c r="H38" s="19"/>
      <c r="I38" s="19"/>
      <c r="J38" s="19"/>
      <c r="K38" s="19"/>
      <c r="L38" s="19"/>
      <c r="M38" s="19"/>
      <c r="N38" s="19"/>
      <c r="O38" s="19"/>
      <c r="P38" s="19"/>
    </row>
    <row r="39" hidden="1">
      <c r="A39" s="29">
        <v>35.0</v>
      </c>
      <c r="B39" s="34">
        <f t="shared" si="3"/>
        <v>43460</v>
      </c>
      <c r="C39" s="34">
        <f t="shared" si="5"/>
        <v>43467</v>
      </c>
      <c r="D39" s="45"/>
      <c r="E39" s="40" t="str">
        <f t="shared" si="2"/>
        <v>Encerrada</v>
      </c>
      <c r="F39" s="45"/>
      <c r="G39" s="45"/>
      <c r="H39" s="19"/>
      <c r="I39" s="19"/>
      <c r="J39" s="19"/>
      <c r="K39" s="19"/>
      <c r="L39" s="19"/>
      <c r="M39" s="19"/>
      <c r="N39" s="19"/>
      <c r="O39" s="19"/>
      <c r="P39" s="19"/>
    </row>
    <row r="40" hidden="1">
      <c r="A40" s="29">
        <v>36.0</v>
      </c>
      <c r="B40" s="34">
        <f t="shared" si="3"/>
        <v>43467</v>
      </c>
      <c r="C40" s="34">
        <f t="shared" si="5"/>
        <v>43474</v>
      </c>
      <c r="D40" s="45"/>
      <c r="E40" s="40" t="str">
        <f t="shared" si="2"/>
        <v>Encerrada</v>
      </c>
      <c r="F40" s="45"/>
      <c r="G40" s="45"/>
      <c r="H40" s="19"/>
      <c r="I40" s="19"/>
      <c r="J40" s="19"/>
      <c r="K40" s="19"/>
      <c r="L40" s="19"/>
      <c r="M40" s="19"/>
      <c r="N40" s="19"/>
      <c r="O40" s="19"/>
      <c r="P40" s="19"/>
    </row>
    <row r="41" hidden="1">
      <c r="A41" s="29">
        <v>37.0</v>
      </c>
      <c r="B41" s="34">
        <f t="shared" si="3"/>
        <v>43474</v>
      </c>
      <c r="C41" s="34">
        <f t="shared" si="5"/>
        <v>43481</v>
      </c>
      <c r="D41" s="45"/>
      <c r="E41" s="40" t="str">
        <f t="shared" si="2"/>
        <v>Encerrada</v>
      </c>
      <c r="F41" s="45"/>
      <c r="G41" s="45"/>
      <c r="H41" s="19"/>
      <c r="I41" s="19"/>
      <c r="J41" s="19"/>
      <c r="K41" s="19"/>
      <c r="L41" s="19"/>
      <c r="M41" s="19"/>
      <c r="N41" s="19"/>
      <c r="O41" s="19"/>
      <c r="P41" s="19"/>
    </row>
    <row r="42" hidden="1">
      <c r="A42" s="29">
        <v>38.0</v>
      </c>
      <c r="B42" s="34">
        <f t="shared" si="3"/>
        <v>43481</v>
      </c>
      <c r="C42" s="34">
        <f t="shared" si="5"/>
        <v>43488</v>
      </c>
      <c r="D42" s="45"/>
      <c r="E42" s="40" t="str">
        <f t="shared" si="2"/>
        <v>Encerrada</v>
      </c>
      <c r="F42" s="45"/>
      <c r="G42" s="45"/>
      <c r="H42" s="19"/>
      <c r="I42" s="19"/>
      <c r="J42" s="19"/>
      <c r="K42" s="19"/>
      <c r="L42" s="19"/>
      <c r="M42" s="19"/>
      <c r="N42" s="19"/>
      <c r="O42" s="19"/>
      <c r="P42" s="19"/>
    </row>
    <row r="43" hidden="1">
      <c r="A43" s="29">
        <v>39.0</v>
      </c>
      <c r="B43" s="34">
        <f t="shared" si="3"/>
        <v>43488</v>
      </c>
      <c r="C43" s="34">
        <f t="shared" si="5"/>
        <v>43495</v>
      </c>
      <c r="D43" s="45"/>
      <c r="E43" s="40" t="str">
        <f t="shared" si="2"/>
        <v>Encerrada</v>
      </c>
      <c r="F43" s="45"/>
      <c r="G43" s="45"/>
      <c r="H43" s="19"/>
      <c r="I43" s="19"/>
      <c r="J43" s="19"/>
      <c r="K43" s="19"/>
      <c r="L43" s="19"/>
      <c r="M43" s="19"/>
      <c r="N43" s="19"/>
      <c r="O43" s="19"/>
      <c r="P43" s="19"/>
    </row>
    <row r="44" hidden="1">
      <c r="A44" s="29">
        <v>40.0</v>
      </c>
      <c r="B44" s="34">
        <f t="shared" si="3"/>
        <v>43495</v>
      </c>
      <c r="C44" s="34">
        <f t="shared" si="5"/>
        <v>43502</v>
      </c>
      <c r="D44" s="45"/>
      <c r="E44" s="40" t="str">
        <f t="shared" si="2"/>
        <v>Encerrada</v>
      </c>
      <c r="F44" s="45"/>
      <c r="G44" s="45"/>
      <c r="H44" s="19"/>
      <c r="I44" s="19"/>
      <c r="J44" s="19"/>
      <c r="K44" s="19"/>
      <c r="L44" s="19"/>
      <c r="M44" s="19"/>
      <c r="N44" s="19"/>
      <c r="O44" s="19"/>
      <c r="P44" s="19"/>
    </row>
    <row r="45" hidden="1">
      <c r="A45" s="29">
        <v>41.0</v>
      </c>
      <c r="B45" s="34">
        <f t="shared" si="3"/>
        <v>43502</v>
      </c>
      <c r="C45" s="34">
        <f t="shared" si="5"/>
        <v>43509</v>
      </c>
      <c r="D45" s="45"/>
      <c r="E45" s="40" t="str">
        <f t="shared" si="2"/>
        <v>Encerrada</v>
      </c>
      <c r="F45" s="45"/>
      <c r="G45" s="45"/>
      <c r="H45" s="19"/>
      <c r="I45" s="19"/>
      <c r="J45" s="19"/>
      <c r="K45" s="19"/>
      <c r="L45" s="19"/>
      <c r="M45" s="19"/>
      <c r="N45" s="19"/>
      <c r="O45" s="19"/>
      <c r="P45" s="19"/>
    </row>
    <row r="46" hidden="1">
      <c r="A46" s="29">
        <v>42.0</v>
      </c>
      <c r="B46" s="34">
        <f t="shared" si="3"/>
        <v>43509</v>
      </c>
      <c r="C46" s="34">
        <f t="shared" si="5"/>
        <v>43516</v>
      </c>
      <c r="D46" s="45"/>
      <c r="E46" s="40" t="str">
        <f t="shared" si="2"/>
        <v>Encerrada</v>
      </c>
      <c r="F46" s="45"/>
      <c r="G46" s="45"/>
      <c r="H46" s="19"/>
      <c r="I46" s="19"/>
      <c r="J46" s="19"/>
      <c r="K46" s="19"/>
      <c r="L46" s="19"/>
      <c r="M46" s="19"/>
      <c r="N46" s="19"/>
      <c r="O46" s="19"/>
      <c r="P46" s="19"/>
    </row>
    <row r="47" hidden="1">
      <c r="A47" s="29">
        <v>43.0</v>
      </c>
      <c r="B47" s="34">
        <f t="shared" si="3"/>
        <v>43516</v>
      </c>
      <c r="C47" s="34">
        <f t="shared" si="5"/>
        <v>43523</v>
      </c>
      <c r="D47" s="45"/>
      <c r="E47" s="40" t="str">
        <f t="shared" si="2"/>
        <v>Encerrada</v>
      </c>
      <c r="F47" s="45"/>
      <c r="G47" s="45"/>
      <c r="H47" s="19"/>
      <c r="I47" s="19"/>
      <c r="J47" s="19"/>
      <c r="K47" s="19"/>
      <c r="L47" s="19"/>
      <c r="M47" s="19"/>
      <c r="N47" s="19"/>
      <c r="O47" s="19"/>
      <c r="P47" s="19"/>
    </row>
    <row r="48" hidden="1">
      <c r="A48" s="29">
        <v>44.0</v>
      </c>
      <c r="B48" s="34">
        <f t="shared" si="3"/>
        <v>43523</v>
      </c>
      <c r="C48" s="34">
        <f t="shared" si="5"/>
        <v>43530</v>
      </c>
      <c r="D48" s="45"/>
      <c r="E48" s="40" t="str">
        <f t="shared" si="2"/>
        <v>Encerrada</v>
      </c>
      <c r="F48" s="45"/>
      <c r="G48" s="45"/>
      <c r="H48" s="19"/>
      <c r="I48" s="19"/>
      <c r="J48" s="19"/>
      <c r="K48" s="19"/>
      <c r="L48" s="19"/>
      <c r="M48" s="19"/>
      <c r="N48" s="19"/>
      <c r="O48" s="19"/>
      <c r="P48" s="19"/>
    </row>
    <row r="49" hidden="1">
      <c r="A49" s="29">
        <v>45.0</v>
      </c>
      <c r="B49" s="34">
        <f t="shared" si="3"/>
        <v>43530</v>
      </c>
      <c r="C49" s="34">
        <f t="shared" si="5"/>
        <v>43537</v>
      </c>
      <c r="D49" s="45"/>
      <c r="E49" s="40" t="str">
        <f t="shared" si="2"/>
        <v>Encerrada</v>
      </c>
      <c r="F49" s="45"/>
      <c r="G49" s="45"/>
      <c r="H49" s="19"/>
      <c r="I49" s="19"/>
      <c r="J49" s="19"/>
      <c r="K49" s="19"/>
      <c r="L49" s="19"/>
      <c r="M49" s="19"/>
      <c r="N49" s="19"/>
      <c r="O49" s="19"/>
      <c r="P49" s="19"/>
    </row>
    <row r="50" hidden="1">
      <c r="A50" s="29">
        <v>46.0</v>
      </c>
      <c r="B50" s="34">
        <f t="shared" si="3"/>
        <v>43537</v>
      </c>
      <c r="C50" s="34">
        <f t="shared" si="5"/>
        <v>43544</v>
      </c>
      <c r="D50" s="45"/>
      <c r="E50" s="40" t="str">
        <f t="shared" si="2"/>
        <v>Encerrada</v>
      </c>
      <c r="F50" s="45"/>
      <c r="G50" s="45"/>
      <c r="H50" s="19"/>
      <c r="I50" s="19"/>
      <c r="J50" s="19"/>
      <c r="K50" s="19"/>
      <c r="L50" s="19"/>
      <c r="M50" s="19"/>
      <c r="N50" s="19"/>
      <c r="O50" s="19"/>
      <c r="P50" s="19"/>
    </row>
    <row r="51" hidden="1">
      <c r="A51" s="29">
        <v>47.0</v>
      </c>
      <c r="B51" s="34">
        <f t="shared" si="3"/>
        <v>43544</v>
      </c>
      <c r="C51" s="34">
        <f t="shared" si="5"/>
        <v>43551</v>
      </c>
      <c r="D51" s="45"/>
      <c r="E51" s="40" t="str">
        <f t="shared" si="2"/>
        <v>Encerrada</v>
      </c>
      <c r="F51" s="45"/>
      <c r="G51" s="45"/>
      <c r="H51" s="19"/>
      <c r="I51" s="19"/>
      <c r="J51" s="19"/>
      <c r="K51" s="19"/>
      <c r="L51" s="19"/>
      <c r="M51" s="19"/>
      <c r="N51" s="19"/>
      <c r="O51" s="19"/>
      <c r="P51" s="19"/>
    </row>
    <row r="52" hidden="1">
      <c r="A52" s="29">
        <v>48.0</v>
      </c>
      <c r="B52" s="34">
        <f t="shared" si="3"/>
        <v>43551</v>
      </c>
      <c r="C52" s="34">
        <f t="shared" si="5"/>
        <v>43558</v>
      </c>
      <c r="D52" s="45"/>
      <c r="E52" s="40" t="str">
        <f t="shared" si="2"/>
        <v>Encerrada</v>
      </c>
      <c r="F52" s="45"/>
      <c r="G52" s="45"/>
      <c r="H52" s="19"/>
      <c r="I52" s="19"/>
      <c r="J52" s="19"/>
      <c r="K52" s="19"/>
      <c r="L52" s="19"/>
      <c r="M52" s="19"/>
      <c r="N52" s="19"/>
      <c r="O52" s="19"/>
      <c r="P52" s="19"/>
    </row>
    <row r="53" hidden="1">
      <c r="A53" s="29">
        <v>49.0</v>
      </c>
      <c r="B53" s="34">
        <f t="shared" si="3"/>
        <v>43558</v>
      </c>
      <c r="C53" s="34">
        <f t="shared" si="5"/>
        <v>43565</v>
      </c>
      <c r="D53" s="45"/>
      <c r="E53" s="40" t="str">
        <f t="shared" si="2"/>
        <v>Encerrada</v>
      </c>
      <c r="F53" s="45"/>
      <c r="G53" s="45"/>
      <c r="H53" s="19"/>
      <c r="I53" s="19"/>
      <c r="J53" s="19"/>
      <c r="K53" s="19"/>
      <c r="L53" s="19"/>
      <c r="M53" s="19"/>
      <c r="N53" s="19"/>
      <c r="O53" s="19"/>
      <c r="P53" s="19"/>
    </row>
    <row r="54" hidden="1">
      <c r="A54" s="29">
        <v>50.0</v>
      </c>
      <c r="B54" s="34">
        <f t="shared" si="3"/>
        <v>43565</v>
      </c>
      <c r="C54" s="34">
        <f t="shared" si="5"/>
        <v>43572</v>
      </c>
      <c r="D54" s="45"/>
      <c r="E54" s="40" t="str">
        <f t="shared" si="2"/>
        <v>Encerrada</v>
      </c>
      <c r="F54" s="45"/>
      <c r="G54" s="45"/>
      <c r="H54" s="19"/>
      <c r="I54" s="19"/>
      <c r="J54" s="19"/>
      <c r="K54" s="19"/>
      <c r="L54" s="19"/>
      <c r="M54" s="19"/>
      <c r="N54" s="19"/>
      <c r="O54" s="19"/>
      <c r="P54" s="19"/>
    </row>
    <row r="55" hidden="1">
      <c r="A55" s="29">
        <v>51.0</v>
      </c>
      <c r="B55" s="34">
        <f t="shared" si="3"/>
        <v>43572</v>
      </c>
      <c r="C55" s="34">
        <f t="shared" si="5"/>
        <v>43579</v>
      </c>
      <c r="D55" s="45"/>
      <c r="E55" s="40" t="str">
        <f t="shared" si="2"/>
        <v>Encerrada</v>
      </c>
      <c r="F55" s="45"/>
      <c r="G55" s="45"/>
      <c r="H55" s="19"/>
      <c r="I55" s="19"/>
      <c r="J55" s="19"/>
      <c r="K55" s="19"/>
      <c r="L55" s="19"/>
      <c r="M55" s="19"/>
      <c r="N55" s="19"/>
      <c r="O55" s="19"/>
      <c r="P55" s="19"/>
    </row>
    <row r="56" hidden="1">
      <c r="A56" s="29">
        <v>52.0</v>
      </c>
      <c r="B56" s="34">
        <f t="shared" si="3"/>
        <v>43579</v>
      </c>
      <c r="C56" s="34">
        <f t="shared" si="5"/>
        <v>43586</v>
      </c>
      <c r="D56" s="45"/>
      <c r="E56" s="40" t="str">
        <f t="shared" si="2"/>
        <v>Encerrada</v>
      </c>
      <c r="F56" s="45"/>
      <c r="G56" s="45"/>
      <c r="H56" s="19"/>
      <c r="I56" s="19"/>
      <c r="J56" s="19"/>
      <c r="K56" s="19"/>
      <c r="L56" s="19"/>
      <c r="M56" s="19"/>
      <c r="N56" s="19"/>
      <c r="O56" s="19"/>
      <c r="P56" s="19"/>
    </row>
    <row r="57" hidden="1">
      <c r="A57" s="29">
        <v>53.0</v>
      </c>
      <c r="B57" s="34">
        <f t="shared" si="3"/>
        <v>43586</v>
      </c>
      <c r="C57" s="34">
        <f t="shared" si="5"/>
        <v>43593</v>
      </c>
      <c r="D57" s="45"/>
      <c r="E57" s="40" t="str">
        <f t="shared" si="2"/>
        <v>Encerrada</v>
      </c>
      <c r="F57" s="45"/>
      <c r="G57" s="45"/>
      <c r="H57" s="19"/>
      <c r="I57" s="19"/>
      <c r="J57" s="19"/>
      <c r="K57" s="19"/>
      <c r="L57" s="19"/>
      <c r="M57" s="19"/>
      <c r="N57" s="19"/>
      <c r="O57" s="19"/>
      <c r="P57" s="19"/>
    </row>
    <row r="58" hidden="1">
      <c r="A58" s="29">
        <v>54.0</v>
      </c>
      <c r="B58" s="34">
        <f t="shared" si="3"/>
        <v>43593</v>
      </c>
      <c r="C58" s="34">
        <f t="shared" si="5"/>
        <v>43600</v>
      </c>
      <c r="D58" s="45"/>
      <c r="E58" s="40" t="str">
        <f t="shared" si="2"/>
        <v>Encerrada</v>
      </c>
      <c r="F58" s="45"/>
      <c r="G58" s="45"/>
      <c r="H58" s="19"/>
      <c r="I58" s="19"/>
      <c r="J58" s="19"/>
      <c r="K58" s="19"/>
      <c r="L58" s="19"/>
      <c r="M58" s="19"/>
      <c r="N58" s="19"/>
      <c r="O58" s="19"/>
      <c r="P58" s="19"/>
    </row>
    <row r="59" hidden="1">
      <c r="A59" s="29">
        <v>55.0</v>
      </c>
      <c r="B59" s="34">
        <f t="shared" si="3"/>
        <v>43600</v>
      </c>
      <c r="C59" s="34">
        <f t="shared" si="5"/>
        <v>43607</v>
      </c>
      <c r="D59" s="45"/>
      <c r="E59" s="40" t="str">
        <f t="shared" si="2"/>
        <v>Encerrada</v>
      </c>
      <c r="F59" s="45"/>
      <c r="G59" s="45"/>
      <c r="H59" s="19"/>
      <c r="I59" s="19"/>
      <c r="J59" s="19"/>
      <c r="K59" s="19"/>
      <c r="L59" s="19"/>
      <c r="M59" s="19"/>
      <c r="N59" s="19"/>
      <c r="O59" s="19"/>
      <c r="P59" s="19"/>
    </row>
    <row r="60" hidden="1">
      <c r="A60" s="29">
        <v>56.0</v>
      </c>
      <c r="B60" s="34">
        <f t="shared" si="3"/>
        <v>43607</v>
      </c>
      <c r="C60" s="34">
        <f t="shared" si="5"/>
        <v>43614</v>
      </c>
      <c r="D60" s="45"/>
      <c r="E60" s="40" t="str">
        <f t="shared" si="2"/>
        <v>Encerrada</v>
      </c>
      <c r="F60" s="45"/>
      <c r="G60" s="45"/>
      <c r="H60" s="19"/>
      <c r="I60" s="19"/>
      <c r="J60" s="19"/>
      <c r="K60" s="19"/>
      <c r="L60" s="19"/>
      <c r="M60" s="19"/>
      <c r="N60" s="19"/>
      <c r="O60" s="19"/>
      <c r="P60" s="19"/>
    </row>
    <row r="61" hidden="1">
      <c r="A61" s="29">
        <v>57.0</v>
      </c>
      <c r="B61" s="34">
        <f t="shared" si="3"/>
        <v>43614</v>
      </c>
      <c r="C61" s="34">
        <f t="shared" si="5"/>
        <v>43621</v>
      </c>
      <c r="D61" s="35" t="s">
        <v>162</v>
      </c>
      <c r="E61" s="40" t="str">
        <f t="shared" si="2"/>
        <v>Encerrada</v>
      </c>
      <c r="F61" s="45"/>
      <c r="G61" s="45"/>
      <c r="H61" s="19"/>
      <c r="I61" s="19"/>
      <c r="J61" s="19"/>
      <c r="K61" s="19"/>
      <c r="L61" s="19"/>
      <c r="M61" s="19"/>
      <c r="N61" s="19"/>
      <c r="O61" s="19"/>
      <c r="P61" s="19"/>
    </row>
    <row r="62" hidden="1">
      <c r="A62" s="29">
        <v>58.0</v>
      </c>
      <c r="B62" s="34">
        <f t="shared" si="3"/>
        <v>43621</v>
      </c>
      <c r="C62" s="34">
        <f t="shared" si="5"/>
        <v>43628</v>
      </c>
      <c r="D62" s="35" t="s">
        <v>162</v>
      </c>
      <c r="E62" s="40" t="str">
        <f t="shared" si="2"/>
        <v>Encerrada</v>
      </c>
      <c r="F62" s="35"/>
      <c r="G62" s="45"/>
      <c r="H62" s="19"/>
      <c r="I62" s="19"/>
      <c r="J62" s="19"/>
      <c r="K62" s="19"/>
      <c r="L62" s="19"/>
      <c r="M62" s="19"/>
      <c r="N62" s="19"/>
      <c r="O62" s="19"/>
      <c r="P62" s="19"/>
    </row>
    <row r="63" hidden="1">
      <c r="A63" s="29">
        <v>59.0</v>
      </c>
      <c r="B63" s="34">
        <f t="shared" si="3"/>
        <v>43628</v>
      </c>
      <c r="C63" s="34">
        <f t="shared" si="5"/>
        <v>43635</v>
      </c>
      <c r="D63" s="35" t="s">
        <v>168</v>
      </c>
      <c r="E63" s="40" t="str">
        <f t="shared" si="2"/>
        <v>Encerrada</v>
      </c>
      <c r="F63" s="35" t="s">
        <v>170</v>
      </c>
      <c r="G63" s="45"/>
      <c r="H63" s="19"/>
      <c r="I63" s="19"/>
      <c r="J63" s="19"/>
      <c r="K63" s="19"/>
      <c r="L63" s="19"/>
      <c r="M63" s="19"/>
      <c r="N63" s="19"/>
      <c r="O63" s="19"/>
      <c r="P63" s="19"/>
    </row>
    <row r="64">
      <c r="A64" s="29">
        <v>60.0</v>
      </c>
      <c r="B64" s="34">
        <f t="shared" si="3"/>
        <v>43635</v>
      </c>
      <c r="C64" s="34">
        <f t="shared" si="5"/>
        <v>43642</v>
      </c>
      <c r="D64" s="35" t="s">
        <v>168</v>
      </c>
      <c r="E64" s="40" t="str">
        <f t="shared" si="2"/>
        <v>Encerrada</v>
      </c>
      <c r="F64" s="45"/>
      <c r="G64" s="45"/>
      <c r="H64" s="19"/>
      <c r="I64" s="19"/>
      <c r="J64" s="19"/>
      <c r="K64" s="19"/>
      <c r="L64" s="19"/>
      <c r="M64" s="19"/>
      <c r="N64" s="19"/>
      <c r="O64" s="19"/>
      <c r="P64" s="19"/>
    </row>
    <row r="65">
      <c r="A65" s="29">
        <v>61.0</v>
      </c>
      <c r="B65" s="34">
        <f t="shared" si="3"/>
        <v>43642</v>
      </c>
      <c r="C65" s="34">
        <f t="shared" si="5"/>
        <v>43649</v>
      </c>
      <c r="D65" s="35" t="s">
        <v>168</v>
      </c>
      <c r="E65" s="40" t="str">
        <f t="shared" si="2"/>
        <v>Encerrada</v>
      </c>
      <c r="F65" s="45"/>
      <c r="G65" s="45"/>
      <c r="H65" s="19"/>
      <c r="I65" s="19"/>
      <c r="J65" s="19"/>
      <c r="K65" s="19"/>
      <c r="L65" s="19"/>
      <c r="M65" s="19"/>
      <c r="N65" s="19"/>
      <c r="O65" s="19"/>
      <c r="P65" s="19"/>
    </row>
    <row r="66">
      <c r="A66" s="29">
        <v>62.0</v>
      </c>
      <c r="B66" s="34">
        <f t="shared" si="3"/>
        <v>43649</v>
      </c>
      <c r="C66" s="34">
        <f t="shared" si="5"/>
        <v>43656</v>
      </c>
      <c r="D66" s="35" t="s">
        <v>168</v>
      </c>
      <c r="E66" s="40" t="str">
        <f t="shared" si="2"/>
        <v>Encerrada</v>
      </c>
      <c r="F66" s="45"/>
      <c r="G66" s="45"/>
      <c r="H66" s="19"/>
      <c r="I66" s="19"/>
      <c r="J66" s="19"/>
      <c r="K66" s="19"/>
      <c r="L66" s="19"/>
      <c r="M66" s="19"/>
      <c r="N66" s="19"/>
      <c r="O66" s="19"/>
      <c r="P66" s="19"/>
    </row>
    <row r="67">
      <c r="A67" s="29">
        <v>63.0</v>
      </c>
      <c r="B67" s="34">
        <f t="shared" si="3"/>
        <v>43656</v>
      </c>
      <c r="C67" s="34">
        <f t="shared" si="5"/>
        <v>43663</v>
      </c>
      <c r="D67" s="35" t="s">
        <v>168</v>
      </c>
      <c r="E67" s="40" t="str">
        <f t="shared" si="2"/>
        <v>Encerrada</v>
      </c>
      <c r="F67" s="45"/>
      <c r="G67" s="45"/>
      <c r="H67" s="19"/>
      <c r="I67" s="19"/>
      <c r="J67" s="19"/>
      <c r="K67" s="19"/>
      <c r="L67" s="19"/>
      <c r="M67" s="19"/>
      <c r="N67" s="19"/>
      <c r="O67" s="19"/>
      <c r="P67" s="19"/>
    </row>
    <row r="68">
      <c r="A68" s="29">
        <v>64.0</v>
      </c>
      <c r="B68" s="34">
        <f t="shared" si="3"/>
        <v>43663</v>
      </c>
      <c r="C68" s="34">
        <f t="shared" si="5"/>
        <v>43670</v>
      </c>
      <c r="D68" s="35" t="s">
        <v>168</v>
      </c>
      <c r="E68" s="40" t="str">
        <f t="shared" si="2"/>
        <v>Encerrada</v>
      </c>
      <c r="F68" s="45"/>
      <c r="G68" s="45"/>
      <c r="H68" s="19"/>
      <c r="I68" s="19"/>
      <c r="J68" s="19"/>
      <c r="K68" s="19"/>
      <c r="L68" s="19"/>
      <c r="M68" s="19"/>
      <c r="N68" s="19"/>
      <c r="O68" s="19"/>
      <c r="P68" s="19"/>
    </row>
    <row r="69">
      <c r="A69" s="29">
        <v>65.0</v>
      </c>
      <c r="B69" s="34">
        <f t="shared" si="3"/>
        <v>43670</v>
      </c>
      <c r="C69" s="34">
        <f t="shared" si="5"/>
        <v>43677</v>
      </c>
      <c r="D69" s="35" t="s">
        <v>168</v>
      </c>
      <c r="E69" s="40" t="str">
        <f t="shared" si="2"/>
        <v>Encerrada</v>
      </c>
      <c r="F69" s="45"/>
      <c r="G69" s="45"/>
      <c r="H69" s="19"/>
      <c r="I69" s="19"/>
      <c r="J69" s="19"/>
      <c r="K69" s="19"/>
      <c r="L69" s="19"/>
      <c r="M69" s="19"/>
      <c r="N69" s="19"/>
      <c r="O69" s="19"/>
      <c r="P69" s="19"/>
    </row>
    <row r="70">
      <c r="A70" s="29">
        <v>66.0</v>
      </c>
      <c r="B70" s="34">
        <f t="shared" si="3"/>
        <v>43677</v>
      </c>
      <c r="C70" s="34">
        <f t="shared" si="5"/>
        <v>43684</v>
      </c>
      <c r="D70" s="35" t="s">
        <v>168</v>
      </c>
      <c r="E70" s="40" t="str">
        <f t="shared" si="2"/>
        <v>Encerrada</v>
      </c>
      <c r="F70" s="45"/>
      <c r="G70" s="45"/>
      <c r="H70" s="19"/>
      <c r="I70" s="19"/>
      <c r="J70" s="19"/>
      <c r="K70" s="19"/>
      <c r="L70" s="19"/>
      <c r="M70" s="19"/>
      <c r="N70" s="19"/>
      <c r="O70" s="19"/>
      <c r="P70" s="19"/>
    </row>
    <row r="71">
      <c r="A71" s="29">
        <v>67.0</v>
      </c>
      <c r="B71" s="34">
        <f t="shared" si="3"/>
        <v>43684</v>
      </c>
      <c r="C71" s="34">
        <f t="shared" si="5"/>
        <v>43691</v>
      </c>
      <c r="D71" s="35" t="s">
        <v>168</v>
      </c>
      <c r="E71" s="40" t="str">
        <f t="shared" si="2"/>
        <v>Encerrada</v>
      </c>
      <c r="F71" s="45"/>
      <c r="G71" s="45"/>
      <c r="H71" s="19"/>
      <c r="I71" s="19"/>
      <c r="J71" s="19"/>
      <c r="K71" s="19"/>
      <c r="L71" s="19"/>
      <c r="M71" s="19"/>
      <c r="N71" s="19"/>
      <c r="O71" s="19"/>
      <c r="P71" s="19"/>
    </row>
    <row r="72">
      <c r="A72" s="29">
        <v>68.0</v>
      </c>
      <c r="B72" s="34">
        <f t="shared" si="3"/>
        <v>43691</v>
      </c>
      <c r="C72" s="34">
        <f t="shared" si="5"/>
        <v>43698</v>
      </c>
      <c r="D72" s="35" t="s">
        <v>181</v>
      </c>
      <c r="E72" s="40" t="str">
        <f t="shared" si="2"/>
        <v>Encerrada</v>
      </c>
      <c r="F72" s="45"/>
      <c r="G72" s="45"/>
      <c r="H72" s="19"/>
      <c r="I72" s="19"/>
      <c r="J72" s="19"/>
      <c r="K72" s="19"/>
      <c r="L72" s="19"/>
      <c r="M72" s="19"/>
      <c r="N72" s="19"/>
      <c r="O72" s="19"/>
      <c r="P72" s="19"/>
    </row>
    <row r="73">
      <c r="A73" s="29">
        <v>69.0</v>
      </c>
      <c r="B73" s="34">
        <f t="shared" si="3"/>
        <v>43698</v>
      </c>
      <c r="C73" s="34">
        <f t="shared" si="5"/>
        <v>43705</v>
      </c>
      <c r="D73" s="35" t="s">
        <v>181</v>
      </c>
      <c r="E73" s="40" t="str">
        <f t="shared" si="2"/>
        <v>Encerrada</v>
      </c>
      <c r="F73" s="45"/>
      <c r="G73" s="45"/>
      <c r="H73" s="19"/>
      <c r="I73" s="19"/>
      <c r="J73" s="19"/>
      <c r="K73" s="19"/>
      <c r="L73" s="19"/>
      <c r="M73" s="19"/>
      <c r="N73" s="19"/>
      <c r="O73" s="19"/>
      <c r="P73" s="19"/>
    </row>
    <row r="74">
      <c r="A74" s="29">
        <v>70.0</v>
      </c>
      <c r="B74" s="34">
        <f t="shared" si="3"/>
        <v>43705</v>
      </c>
      <c r="C74" s="34">
        <f t="shared" si="5"/>
        <v>43712</v>
      </c>
      <c r="D74" s="35" t="s">
        <v>181</v>
      </c>
      <c r="E74" s="40" t="str">
        <f t="shared" si="2"/>
        <v>Encerrada</v>
      </c>
      <c r="F74" s="45"/>
      <c r="G74" s="45"/>
      <c r="H74" s="19"/>
      <c r="I74" s="19"/>
      <c r="J74" s="19"/>
      <c r="K74" s="19"/>
      <c r="L74" s="19"/>
      <c r="M74" s="19"/>
      <c r="N74" s="19"/>
      <c r="O74" s="19"/>
      <c r="P74" s="19"/>
    </row>
    <row r="75">
      <c r="A75" s="29">
        <v>71.0</v>
      </c>
      <c r="B75" s="34">
        <f t="shared" si="3"/>
        <v>43712</v>
      </c>
      <c r="C75" s="34">
        <f t="shared" si="5"/>
        <v>43719</v>
      </c>
      <c r="D75" s="35" t="s">
        <v>184</v>
      </c>
      <c r="E75" s="40" t="str">
        <f t="shared" si="2"/>
        <v>Encerrada</v>
      </c>
      <c r="F75" s="45"/>
      <c r="G75" s="45"/>
      <c r="H75" s="19"/>
      <c r="I75" s="19"/>
      <c r="J75" s="19"/>
      <c r="K75" s="19"/>
      <c r="L75" s="19"/>
      <c r="M75" s="19"/>
      <c r="N75" s="19"/>
      <c r="O75" s="19"/>
      <c r="P75" s="19"/>
    </row>
    <row r="76">
      <c r="A76" s="29">
        <v>72.0</v>
      </c>
      <c r="B76" s="34">
        <f t="shared" si="3"/>
        <v>43719</v>
      </c>
      <c r="C76" s="34">
        <f t="shared" si="5"/>
        <v>43726</v>
      </c>
      <c r="D76" s="35" t="s">
        <v>184</v>
      </c>
      <c r="E76" s="40" t="str">
        <f t="shared" si="2"/>
        <v>Encerrada</v>
      </c>
      <c r="F76" s="45"/>
      <c r="G76" s="45"/>
      <c r="H76" s="19"/>
      <c r="I76" s="19"/>
      <c r="J76" s="19"/>
      <c r="K76" s="19"/>
      <c r="L76" s="19"/>
      <c r="M76" s="19"/>
      <c r="N76" s="19"/>
      <c r="O76" s="19"/>
      <c r="P76" s="19"/>
    </row>
    <row r="77">
      <c r="A77" s="29">
        <v>73.0</v>
      </c>
      <c r="B77" s="34">
        <f t="shared" si="3"/>
        <v>43726</v>
      </c>
      <c r="C77" s="34">
        <f t="shared" si="5"/>
        <v>43733</v>
      </c>
      <c r="D77" s="45"/>
      <c r="E77" s="40" t="str">
        <f t="shared" si="2"/>
        <v>Encerrada</v>
      </c>
      <c r="F77" s="45"/>
      <c r="G77" s="45"/>
      <c r="H77" s="19"/>
      <c r="I77" s="19"/>
      <c r="J77" s="19"/>
      <c r="K77" s="19"/>
      <c r="L77" s="19"/>
      <c r="M77" s="19"/>
      <c r="N77" s="19"/>
      <c r="O77" s="19"/>
      <c r="P77" s="19"/>
    </row>
    <row r="78">
      <c r="A78" s="29">
        <v>74.0</v>
      </c>
      <c r="B78" s="34">
        <f t="shared" si="3"/>
        <v>43733</v>
      </c>
      <c r="C78" s="34">
        <f t="shared" si="5"/>
        <v>43740</v>
      </c>
      <c r="D78" s="45"/>
      <c r="E78" s="40" t="str">
        <f t="shared" si="2"/>
        <v>Encerrada</v>
      </c>
      <c r="F78" s="45"/>
      <c r="G78" s="45"/>
      <c r="H78" s="19"/>
      <c r="I78" s="19"/>
      <c r="J78" s="19"/>
      <c r="K78" s="19"/>
      <c r="L78" s="19"/>
      <c r="M78" s="19"/>
      <c r="N78" s="19"/>
      <c r="O78" s="19"/>
      <c r="P78" s="19"/>
    </row>
    <row r="79">
      <c r="A79" s="29">
        <v>75.0</v>
      </c>
      <c r="B79" s="34">
        <f t="shared" si="3"/>
        <v>43740</v>
      </c>
      <c r="C79" s="34">
        <f t="shared" si="5"/>
        <v>43747</v>
      </c>
      <c r="D79" s="35" t="s">
        <v>181</v>
      </c>
      <c r="E79" s="40" t="str">
        <f t="shared" si="2"/>
        <v>Encerrada</v>
      </c>
      <c r="F79" s="45"/>
      <c r="G79" s="45"/>
      <c r="H79" s="19"/>
      <c r="I79" s="19"/>
      <c r="J79" s="19"/>
      <c r="K79" s="19"/>
      <c r="L79" s="19"/>
      <c r="M79" s="19"/>
      <c r="N79" s="19"/>
      <c r="O79" s="19"/>
      <c r="P79" s="19"/>
    </row>
    <row r="80">
      <c r="A80" s="29">
        <v>76.0</v>
      </c>
      <c r="B80" s="34">
        <f t="shared" si="3"/>
        <v>43747</v>
      </c>
      <c r="C80" s="34">
        <f t="shared" si="5"/>
        <v>43754</v>
      </c>
      <c r="D80" s="35" t="s">
        <v>181</v>
      </c>
      <c r="E80" s="40" t="str">
        <f t="shared" si="2"/>
        <v>Encerrada</v>
      </c>
      <c r="F80" s="45"/>
      <c r="G80" s="45"/>
      <c r="H80" s="19"/>
      <c r="I80" s="19"/>
      <c r="J80" s="19"/>
      <c r="K80" s="19"/>
      <c r="L80" s="19"/>
      <c r="M80" s="19"/>
      <c r="N80" s="19"/>
      <c r="O80" s="19"/>
      <c r="P80" s="19"/>
    </row>
    <row r="81">
      <c r="A81" s="29">
        <v>77.0</v>
      </c>
      <c r="B81" s="34">
        <f t="shared" si="3"/>
        <v>43754</v>
      </c>
      <c r="C81" s="34">
        <f t="shared" si="5"/>
        <v>43761</v>
      </c>
      <c r="D81" s="45"/>
      <c r="E81" s="40" t="str">
        <f t="shared" si="2"/>
        <v>Encerrada</v>
      </c>
      <c r="F81" s="45"/>
      <c r="G81" s="45"/>
      <c r="H81" s="19"/>
      <c r="I81" s="19"/>
      <c r="J81" s="19"/>
      <c r="K81" s="19"/>
      <c r="L81" s="19"/>
      <c r="M81" s="19"/>
      <c r="N81" s="19"/>
      <c r="O81" s="19"/>
      <c r="P81" s="19"/>
    </row>
    <row r="82">
      <c r="A82" s="29">
        <v>78.0</v>
      </c>
      <c r="B82" s="34">
        <f t="shared" si="3"/>
        <v>43761</v>
      </c>
      <c r="C82" s="34">
        <f t="shared" si="5"/>
        <v>43768</v>
      </c>
      <c r="D82" s="45"/>
      <c r="E82" s="40" t="str">
        <f t="shared" si="2"/>
        <v>Encerrada</v>
      </c>
      <c r="F82" s="45"/>
      <c r="G82" s="45"/>
      <c r="H82" s="19"/>
      <c r="I82" s="19"/>
      <c r="J82" s="19"/>
      <c r="K82" s="19"/>
      <c r="L82" s="19"/>
      <c r="M82" s="19"/>
      <c r="N82" s="19"/>
      <c r="O82" s="19"/>
      <c r="P82" s="19"/>
    </row>
    <row r="83">
      <c r="A83" s="29">
        <v>79.0</v>
      </c>
      <c r="B83" s="34">
        <f t="shared" si="3"/>
        <v>43768</v>
      </c>
      <c r="C83" s="34">
        <f t="shared" si="5"/>
        <v>43775</v>
      </c>
      <c r="D83" s="45"/>
      <c r="E83" s="40" t="str">
        <f t="shared" si="2"/>
        <v>Encerrada</v>
      </c>
      <c r="F83" s="45"/>
      <c r="G83" s="45"/>
      <c r="H83" s="19"/>
      <c r="I83" s="19"/>
      <c r="J83" s="19"/>
      <c r="K83" s="19"/>
      <c r="L83" s="19"/>
      <c r="M83" s="19"/>
      <c r="N83" s="19"/>
      <c r="O83" s="19"/>
      <c r="P83" s="19"/>
    </row>
    <row r="84">
      <c r="A84" s="29">
        <v>80.0</v>
      </c>
      <c r="B84" s="34">
        <f t="shared" si="3"/>
        <v>43775</v>
      </c>
      <c r="C84" s="34">
        <f t="shared" si="5"/>
        <v>43782</v>
      </c>
      <c r="D84" s="45"/>
      <c r="E84" s="40" t="str">
        <f t="shared" si="2"/>
        <v>Encerrada</v>
      </c>
      <c r="F84" s="45"/>
      <c r="G84" s="45"/>
      <c r="H84" s="19"/>
      <c r="I84" s="19"/>
      <c r="J84" s="19"/>
      <c r="K84" s="19"/>
      <c r="L84" s="19"/>
      <c r="M84" s="19"/>
      <c r="N84" s="19"/>
      <c r="O84" s="19"/>
      <c r="P84" s="19"/>
    </row>
    <row r="85">
      <c r="A85" s="29">
        <v>81.0</v>
      </c>
      <c r="B85" s="34">
        <f t="shared" si="3"/>
        <v>43782</v>
      </c>
      <c r="C85" s="34">
        <f t="shared" si="5"/>
        <v>43789</v>
      </c>
      <c r="D85" s="45"/>
      <c r="E85" s="40" t="str">
        <f t="shared" si="2"/>
        <v>Encerrada</v>
      </c>
      <c r="F85" s="45"/>
      <c r="G85" s="45"/>
      <c r="H85" s="19"/>
      <c r="I85" s="19"/>
      <c r="J85" s="19"/>
      <c r="K85" s="19"/>
      <c r="L85" s="19"/>
      <c r="M85" s="19"/>
      <c r="N85" s="19"/>
      <c r="O85" s="19"/>
      <c r="P85" s="19"/>
    </row>
    <row r="86">
      <c r="A86" s="29">
        <v>82.0</v>
      </c>
      <c r="B86" s="34">
        <f t="shared" si="3"/>
        <v>43789</v>
      </c>
      <c r="C86" s="34">
        <f t="shared" si="5"/>
        <v>43796</v>
      </c>
      <c r="D86" s="45"/>
      <c r="E86" s="40" t="str">
        <f t="shared" si="2"/>
        <v>Encerrada</v>
      </c>
      <c r="F86" s="45"/>
      <c r="G86" s="45"/>
      <c r="H86" s="19"/>
      <c r="I86" s="19"/>
      <c r="J86" s="19"/>
      <c r="K86" s="19"/>
      <c r="L86" s="19"/>
      <c r="M86" s="19"/>
      <c r="N86" s="19"/>
      <c r="O86" s="19"/>
      <c r="P86" s="19"/>
    </row>
    <row r="87">
      <c r="A87" s="29">
        <v>83.0</v>
      </c>
      <c r="B87" s="34">
        <f t="shared" si="3"/>
        <v>43796</v>
      </c>
      <c r="C87" s="34">
        <f t="shared" si="5"/>
        <v>43803</v>
      </c>
      <c r="D87" s="45"/>
      <c r="E87" s="40" t="str">
        <f t="shared" si="2"/>
        <v>Encerrada</v>
      </c>
      <c r="F87" s="45"/>
      <c r="G87" s="45"/>
      <c r="H87" s="19"/>
      <c r="I87" s="19"/>
      <c r="J87" s="19"/>
      <c r="K87" s="19"/>
      <c r="L87" s="19"/>
      <c r="M87" s="19"/>
      <c r="N87" s="19"/>
      <c r="O87" s="19"/>
      <c r="P87" s="19"/>
    </row>
    <row r="88">
      <c r="A88" s="29">
        <v>84.0</v>
      </c>
      <c r="B88" s="34">
        <f t="shared" si="3"/>
        <v>43803</v>
      </c>
      <c r="C88" s="34">
        <f t="shared" si="5"/>
        <v>43810</v>
      </c>
      <c r="D88" s="45"/>
      <c r="E88" s="40" t="str">
        <f t="shared" si="2"/>
        <v>Encerrada</v>
      </c>
      <c r="F88" s="45"/>
      <c r="G88" s="45"/>
      <c r="H88" s="19"/>
      <c r="I88" s="19"/>
      <c r="J88" s="19"/>
      <c r="K88" s="19"/>
      <c r="L88" s="19"/>
      <c r="M88" s="19"/>
      <c r="N88" s="19"/>
      <c r="O88" s="19"/>
      <c r="P88" s="19"/>
    </row>
    <row r="89">
      <c r="A89" s="29">
        <v>85.0</v>
      </c>
      <c r="B89" s="34">
        <f t="shared" si="3"/>
        <v>43810</v>
      </c>
      <c r="C89" s="34">
        <f t="shared" si="5"/>
        <v>43817</v>
      </c>
      <c r="D89" s="45"/>
      <c r="E89" s="40" t="str">
        <f t="shared" si="2"/>
        <v>Encerrada</v>
      </c>
      <c r="F89" s="45"/>
      <c r="G89" s="45"/>
      <c r="H89" s="19"/>
      <c r="I89" s="19"/>
      <c r="J89" s="19"/>
      <c r="K89" s="19"/>
      <c r="L89" s="19"/>
      <c r="M89" s="19"/>
      <c r="N89" s="19"/>
      <c r="O89" s="19"/>
      <c r="P89" s="19"/>
    </row>
    <row r="90">
      <c r="A90" s="29">
        <v>86.0</v>
      </c>
      <c r="B90" s="34">
        <f t="shared" si="3"/>
        <v>43817</v>
      </c>
      <c r="C90" s="34">
        <f t="shared" si="5"/>
        <v>43824</v>
      </c>
      <c r="D90" s="45"/>
      <c r="E90" s="40" t="str">
        <f t="shared" si="2"/>
        <v>Encerrada</v>
      </c>
      <c r="F90" s="45"/>
      <c r="G90" s="45"/>
      <c r="H90" s="19"/>
      <c r="I90" s="19"/>
      <c r="J90" s="19"/>
      <c r="K90" s="19"/>
      <c r="L90" s="19"/>
      <c r="M90" s="19"/>
      <c r="N90" s="19"/>
      <c r="O90" s="19"/>
      <c r="P90" s="19"/>
    </row>
    <row r="91">
      <c r="A91" s="29">
        <v>87.0</v>
      </c>
      <c r="B91" s="34">
        <f t="shared" si="3"/>
        <v>43824</v>
      </c>
      <c r="C91" s="34">
        <f t="shared" si="5"/>
        <v>43831</v>
      </c>
      <c r="D91" s="45"/>
      <c r="E91" s="40" t="str">
        <f t="shared" si="2"/>
        <v>Encerrada</v>
      </c>
      <c r="F91" s="45"/>
      <c r="G91" s="45"/>
      <c r="H91" s="19"/>
      <c r="I91" s="19"/>
      <c r="J91" s="19"/>
      <c r="K91" s="19"/>
      <c r="L91" s="19"/>
      <c r="M91" s="19"/>
      <c r="N91" s="19"/>
      <c r="O91" s="19"/>
      <c r="P91" s="19"/>
    </row>
    <row r="92">
      <c r="A92" s="19"/>
      <c r="B92" s="19"/>
      <c r="C92" s="19"/>
      <c r="D92" s="19"/>
      <c r="E92" s="19"/>
      <c r="F92" s="19"/>
      <c r="G92" s="19"/>
      <c r="H92" s="19"/>
      <c r="I92" s="19"/>
      <c r="J92" s="19"/>
      <c r="K92" s="19"/>
      <c r="L92" s="19"/>
      <c r="M92" s="19"/>
      <c r="N92" s="19"/>
      <c r="O92" s="19"/>
      <c r="P92" s="19"/>
    </row>
    <row r="93">
      <c r="A93" s="19"/>
      <c r="B93" s="19"/>
      <c r="C93" s="19"/>
      <c r="D93" s="19"/>
      <c r="E93" s="19"/>
      <c r="F93" s="19"/>
      <c r="G93" s="19"/>
      <c r="H93" s="19"/>
      <c r="I93" s="19"/>
      <c r="J93" s="19"/>
      <c r="K93" s="19"/>
      <c r="L93" s="19"/>
      <c r="M93" s="19"/>
      <c r="N93" s="19"/>
      <c r="O93" s="19"/>
      <c r="P93" s="19"/>
    </row>
    <row r="94">
      <c r="A94" s="19"/>
      <c r="B94" s="19"/>
      <c r="C94" s="19"/>
      <c r="D94" s="19"/>
      <c r="E94" s="19"/>
      <c r="F94" s="19"/>
      <c r="G94" s="19"/>
      <c r="H94" s="19"/>
      <c r="I94" s="19"/>
      <c r="J94" s="19"/>
      <c r="K94" s="19"/>
      <c r="L94" s="19"/>
      <c r="M94" s="19"/>
      <c r="N94" s="19"/>
      <c r="O94" s="19"/>
      <c r="P94" s="19"/>
    </row>
    <row r="95">
      <c r="A95" s="19"/>
      <c r="B95" s="19"/>
      <c r="C95" s="19"/>
      <c r="D95" s="19"/>
      <c r="E95" s="19"/>
      <c r="F95" s="19"/>
      <c r="G95" s="19"/>
      <c r="H95" s="19"/>
      <c r="I95" s="19"/>
      <c r="J95" s="19"/>
      <c r="K95" s="19"/>
      <c r="L95" s="19"/>
      <c r="M95" s="19"/>
      <c r="N95" s="19"/>
      <c r="O95" s="19"/>
      <c r="P95" s="19"/>
    </row>
    <row r="96">
      <c r="A96" s="19"/>
      <c r="B96" s="19"/>
      <c r="C96" s="19"/>
      <c r="D96" s="19"/>
      <c r="E96" s="19"/>
      <c r="F96" s="19"/>
      <c r="G96" s="19"/>
      <c r="H96" s="19"/>
      <c r="I96" s="19"/>
      <c r="J96" s="19"/>
      <c r="K96" s="19"/>
      <c r="L96" s="19"/>
      <c r="M96" s="19"/>
      <c r="N96" s="19"/>
      <c r="O96" s="19"/>
      <c r="P96" s="19"/>
    </row>
    <row r="97">
      <c r="A97" s="19"/>
      <c r="B97" s="19"/>
      <c r="C97" s="19"/>
      <c r="D97" s="19"/>
      <c r="E97" s="19"/>
      <c r="F97" s="19"/>
      <c r="G97" s="19"/>
      <c r="H97" s="19"/>
      <c r="I97" s="19"/>
      <c r="J97" s="19"/>
      <c r="K97" s="19"/>
      <c r="L97" s="19"/>
      <c r="M97" s="19"/>
      <c r="N97" s="19"/>
      <c r="O97" s="19"/>
      <c r="P97" s="19"/>
    </row>
    <row r="98">
      <c r="A98" s="19"/>
      <c r="B98" s="19"/>
      <c r="C98" s="19"/>
      <c r="D98" s="19"/>
      <c r="E98" s="19"/>
      <c r="F98" s="19"/>
      <c r="G98" s="19"/>
      <c r="H98" s="19"/>
      <c r="I98" s="19"/>
      <c r="J98" s="19"/>
      <c r="K98" s="19"/>
      <c r="L98" s="19"/>
      <c r="M98" s="19"/>
      <c r="N98" s="19"/>
      <c r="O98" s="19"/>
      <c r="P98" s="19"/>
    </row>
    <row r="99">
      <c r="A99" s="19"/>
      <c r="B99" s="19"/>
      <c r="C99" s="19"/>
      <c r="D99" s="19"/>
      <c r="E99" s="19"/>
      <c r="F99" s="19"/>
      <c r="G99" s="19"/>
      <c r="H99" s="19"/>
      <c r="I99" s="19"/>
      <c r="J99" s="19"/>
      <c r="K99" s="19"/>
      <c r="L99" s="19"/>
      <c r="M99" s="19"/>
      <c r="N99" s="19"/>
      <c r="O99" s="19"/>
      <c r="P99" s="19"/>
    </row>
    <row r="100">
      <c r="A100" s="19"/>
      <c r="B100" s="19"/>
      <c r="C100" s="19"/>
      <c r="D100" s="19"/>
      <c r="E100" s="19"/>
      <c r="F100" s="19"/>
      <c r="G100" s="19"/>
      <c r="H100" s="19"/>
      <c r="I100" s="19"/>
      <c r="J100" s="19"/>
      <c r="K100" s="19"/>
      <c r="L100" s="19"/>
      <c r="M100" s="19"/>
      <c r="N100" s="19"/>
      <c r="O100" s="19"/>
      <c r="P100" s="19"/>
    </row>
    <row r="101">
      <c r="A101" s="19"/>
      <c r="B101" s="19"/>
      <c r="C101" s="19"/>
      <c r="D101" s="19"/>
      <c r="E101" s="19"/>
      <c r="F101" s="19"/>
      <c r="G101" s="19"/>
      <c r="H101" s="19"/>
      <c r="I101" s="19"/>
      <c r="J101" s="19"/>
      <c r="K101" s="19"/>
      <c r="L101" s="19"/>
      <c r="M101" s="19"/>
      <c r="N101" s="19"/>
      <c r="O101" s="19"/>
      <c r="P101" s="19"/>
    </row>
    <row r="102">
      <c r="A102" s="19"/>
      <c r="B102" s="19"/>
      <c r="C102" s="19"/>
      <c r="D102" s="19"/>
      <c r="E102" s="19"/>
      <c r="F102" s="19"/>
      <c r="G102" s="19"/>
      <c r="H102" s="19"/>
      <c r="I102" s="19"/>
      <c r="J102" s="19"/>
      <c r="K102" s="19"/>
      <c r="L102" s="19"/>
      <c r="M102" s="19"/>
      <c r="N102" s="19"/>
      <c r="O102" s="19"/>
      <c r="P102" s="19"/>
    </row>
    <row r="103">
      <c r="A103" s="19"/>
      <c r="B103" s="19"/>
      <c r="C103" s="19"/>
      <c r="D103" s="19"/>
      <c r="E103" s="19"/>
      <c r="F103" s="19"/>
      <c r="G103" s="19"/>
      <c r="H103" s="19"/>
      <c r="I103" s="19"/>
      <c r="J103" s="19"/>
      <c r="K103" s="19"/>
      <c r="L103" s="19"/>
      <c r="M103" s="19"/>
      <c r="N103" s="19"/>
      <c r="O103" s="19"/>
      <c r="P103" s="19"/>
    </row>
    <row r="104">
      <c r="A104" s="19"/>
      <c r="B104" s="19"/>
      <c r="C104" s="19"/>
      <c r="D104" s="19"/>
      <c r="E104" s="19"/>
      <c r="F104" s="19"/>
      <c r="G104" s="19"/>
      <c r="H104" s="19"/>
      <c r="I104" s="19"/>
      <c r="J104" s="19"/>
      <c r="K104" s="19"/>
      <c r="L104" s="19"/>
      <c r="M104" s="19"/>
      <c r="N104" s="19"/>
      <c r="O104" s="19"/>
      <c r="P104" s="19"/>
    </row>
    <row r="105">
      <c r="A105" s="19"/>
      <c r="B105" s="19"/>
      <c r="C105" s="19"/>
      <c r="D105" s="19"/>
      <c r="E105" s="19"/>
      <c r="F105" s="19"/>
      <c r="G105" s="19"/>
      <c r="H105" s="19"/>
      <c r="I105" s="19"/>
      <c r="J105" s="19"/>
      <c r="K105" s="19"/>
      <c r="L105" s="19"/>
      <c r="M105" s="19"/>
      <c r="N105" s="19"/>
      <c r="O105" s="19"/>
      <c r="P105" s="19"/>
    </row>
    <row r="106">
      <c r="A106" s="19"/>
      <c r="B106" s="19"/>
      <c r="C106" s="19"/>
      <c r="D106" s="19"/>
      <c r="E106" s="19"/>
      <c r="F106" s="19"/>
      <c r="G106" s="19"/>
      <c r="H106" s="19"/>
      <c r="I106" s="19"/>
      <c r="J106" s="19"/>
      <c r="K106" s="19"/>
      <c r="L106" s="19"/>
      <c r="M106" s="19"/>
      <c r="N106" s="19"/>
      <c r="O106" s="19"/>
      <c r="P106" s="19"/>
    </row>
    <row r="107">
      <c r="A107" s="19"/>
      <c r="B107" s="19"/>
      <c r="C107" s="19"/>
      <c r="D107" s="19"/>
      <c r="E107" s="19"/>
      <c r="F107" s="19"/>
      <c r="G107" s="19"/>
      <c r="H107" s="19"/>
      <c r="I107" s="19"/>
      <c r="J107" s="19"/>
      <c r="K107" s="19"/>
      <c r="L107" s="19"/>
      <c r="M107" s="19"/>
      <c r="N107" s="19"/>
      <c r="O107" s="19"/>
      <c r="P107" s="19"/>
    </row>
    <row r="108">
      <c r="A108" s="19"/>
      <c r="B108" s="19"/>
      <c r="C108" s="19"/>
      <c r="D108" s="19"/>
      <c r="E108" s="19"/>
      <c r="F108" s="19"/>
      <c r="G108" s="19"/>
      <c r="H108" s="19"/>
      <c r="I108" s="19"/>
      <c r="J108" s="19"/>
      <c r="K108" s="19"/>
      <c r="L108" s="19"/>
      <c r="M108" s="19"/>
      <c r="N108" s="19"/>
      <c r="O108" s="19"/>
      <c r="P108" s="19"/>
    </row>
    <row r="109">
      <c r="A109" s="19"/>
      <c r="B109" s="19"/>
      <c r="C109" s="19"/>
      <c r="D109" s="19"/>
      <c r="E109" s="19"/>
      <c r="F109" s="19"/>
      <c r="G109" s="19"/>
      <c r="H109" s="19"/>
      <c r="I109" s="19"/>
      <c r="J109" s="19"/>
      <c r="K109" s="19"/>
      <c r="L109" s="19"/>
      <c r="M109" s="19"/>
      <c r="N109" s="19"/>
      <c r="O109" s="19"/>
      <c r="P109" s="19"/>
    </row>
    <row r="110">
      <c r="A110" s="19"/>
      <c r="B110" s="19"/>
      <c r="C110" s="19"/>
      <c r="D110" s="19"/>
      <c r="E110" s="19"/>
      <c r="F110" s="19"/>
      <c r="G110" s="19"/>
      <c r="H110" s="19"/>
      <c r="I110" s="19"/>
      <c r="J110" s="19"/>
      <c r="K110" s="19"/>
      <c r="L110" s="19"/>
      <c r="M110" s="19"/>
      <c r="N110" s="19"/>
      <c r="O110" s="19"/>
      <c r="P110" s="19"/>
    </row>
    <row r="111">
      <c r="A111" s="19"/>
      <c r="B111" s="19"/>
      <c r="C111" s="19"/>
      <c r="D111" s="19"/>
      <c r="E111" s="19"/>
      <c r="F111" s="19"/>
      <c r="G111" s="19"/>
      <c r="H111" s="19"/>
      <c r="I111" s="19"/>
      <c r="J111" s="19"/>
      <c r="K111" s="19"/>
      <c r="L111" s="19"/>
      <c r="M111" s="19"/>
      <c r="N111" s="19"/>
      <c r="O111" s="19"/>
      <c r="P111" s="19"/>
    </row>
    <row r="112">
      <c r="A112" s="19"/>
      <c r="B112" s="19"/>
      <c r="C112" s="19"/>
      <c r="D112" s="19"/>
      <c r="E112" s="19"/>
      <c r="F112" s="19"/>
      <c r="G112" s="19"/>
      <c r="H112" s="19"/>
      <c r="I112" s="19"/>
      <c r="J112" s="19"/>
      <c r="K112" s="19"/>
      <c r="L112" s="19"/>
      <c r="M112" s="19"/>
      <c r="N112" s="19"/>
      <c r="O112" s="19"/>
      <c r="P112" s="19"/>
    </row>
    <row r="113">
      <c r="A113" s="19"/>
      <c r="B113" s="19"/>
      <c r="C113" s="19"/>
      <c r="D113" s="19"/>
      <c r="E113" s="19"/>
      <c r="F113" s="19"/>
      <c r="G113" s="19"/>
      <c r="H113" s="19"/>
      <c r="I113" s="19"/>
      <c r="J113" s="19"/>
      <c r="K113" s="19"/>
      <c r="L113" s="19"/>
      <c r="M113" s="19"/>
      <c r="N113" s="19"/>
      <c r="O113" s="19"/>
      <c r="P113" s="19"/>
    </row>
    <row r="114">
      <c r="A114" s="19"/>
      <c r="B114" s="19"/>
      <c r="C114" s="19"/>
      <c r="D114" s="19"/>
      <c r="E114" s="19"/>
      <c r="F114" s="19"/>
      <c r="G114" s="19"/>
      <c r="H114" s="19"/>
      <c r="I114" s="19"/>
      <c r="J114" s="19"/>
      <c r="K114" s="19"/>
      <c r="L114" s="19"/>
      <c r="M114" s="19"/>
      <c r="N114" s="19"/>
      <c r="O114" s="19"/>
      <c r="P114" s="19"/>
    </row>
    <row r="115">
      <c r="A115" s="19"/>
      <c r="B115" s="19"/>
      <c r="C115" s="19"/>
      <c r="D115" s="19"/>
      <c r="E115" s="19"/>
      <c r="F115" s="19"/>
      <c r="G115" s="19"/>
      <c r="H115" s="19"/>
      <c r="I115" s="19"/>
      <c r="J115" s="19"/>
      <c r="K115" s="19"/>
      <c r="L115" s="19"/>
      <c r="M115" s="19"/>
      <c r="N115" s="19"/>
      <c r="O115" s="19"/>
      <c r="P115" s="19"/>
    </row>
    <row r="116">
      <c r="A116" s="19"/>
      <c r="B116" s="19"/>
      <c r="C116" s="19"/>
      <c r="D116" s="19"/>
      <c r="E116" s="19"/>
      <c r="F116" s="19"/>
      <c r="G116" s="19"/>
      <c r="H116" s="19"/>
      <c r="I116" s="19"/>
      <c r="J116" s="19"/>
      <c r="K116" s="19"/>
      <c r="L116" s="19"/>
      <c r="M116" s="19"/>
      <c r="N116" s="19"/>
      <c r="O116" s="19"/>
      <c r="P116" s="19"/>
    </row>
    <row r="117">
      <c r="A117" s="19"/>
      <c r="B117" s="19"/>
      <c r="C117" s="19"/>
      <c r="D117" s="19"/>
      <c r="E117" s="19"/>
      <c r="F117" s="19"/>
      <c r="G117" s="19"/>
      <c r="H117" s="19"/>
      <c r="I117" s="19"/>
      <c r="J117" s="19"/>
      <c r="K117" s="19"/>
      <c r="L117" s="19"/>
      <c r="M117" s="19"/>
      <c r="N117" s="19"/>
      <c r="O117" s="19"/>
      <c r="P117" s="19"/>
    </row>
    <row r="118">
      <c r="A118" s="19"/>
      <c r="B118" s="19"/>
      <c r="C118" s="19"/>
      <c r="D118" s="19"/>
      <c r="E118" s="19"/>
      <c r="F118" s="19"/>
      <c r="G118" s="19"/>
      <c r="H118" s="19"/>
      <c r="I118" s="19"/>
      <c r="J118" s="19"/>
      <c r="K118" s="19"/>
      <c r="L118" s="19"/>
      <c r="M118" s="19"/>
      <c r="N118" s="19"/>
      <c r="O118" s="19"/>
      <c r="P118" s="19"/>
    </row>
    <row r="119">
      <c r="A119" s="19"/>
      <c r="B119" s="19"/>
      <c r="C119" s="19"/>
      <c r="D119" s="19"/>
      <c r="E119" s="19"/>
      <c r="F119" s="19"/>
      <c r="G119" s="19"/>
      <c r="H119" s="19"/>
      <c r="I119" s="19"/>
      <c r="J119" s="19"/>
      <c r="K119" s="19"/>
      <c r="L119" s="19"/>
      <c r="M119" s="19"/>
      <c r="N119" s="19"/>
      <c r="O119" s="19"/>
      <c r="P119" s="19"/>
    </row>
    <row r="120">
      <c r="A120" s="19"/>
      <c r="B120" s="19"/>
      <c r="C120" s="19"/>
      <c r="D120" s="19"/>
      <c r="E120" s="19"/>
      <c r="F120" s="19"/>
      <c r="G120" s="19"/>
      <c r="H120" s="19"/>
      <c r="I120" s="19"/>
      <c r="J120" s="19"/>
      <c r="K120" s="19"/>
      <c r="L120" s="19"/>
      <c r="M120" s="19"/>
      <c r="N120" s="19"/>
      <c r="O120" s="19"/>
      <c r="P120" s="19"/>
    </row>
    <row r="121">
      <c r="A121" s="19"/>
      <c r="B121" s="19"/>
      <c r="C121" s="19"/>
      <c r="D121" s="19"/>
      <c r="E121" s="19"/>
      <c r="F121" s="19"/>
      <c r="G121" s="19"/>
      <c r="H121" s="19"/>
      <c r="I121" s="19"/>
      <c r="J121" s="19"/>
      <c r="K121" s="19"/>
      <c r="L121" s="19"/>
      <c r="M121" s="19"/>
      <c r="N121" s="19"/>
      <c r="O121" s="19"/>
      <c r="P121" s="19"/>
    </row>
    <row r="122">
      <c r="A122" s="19"/>
      <c r="B122" s="19"/>
      <c r="C122" s="19"/>
      <c r="D122" s="19"/>
      <c r="E122" s="19"/>
      <c r="F122" s="19"/>
      <c r="G122" s="19"/>
      <c r="H122" s="19"/>
      <c r="I122" s="19"/>
      <c r="J122" s="19"/>
      <c r="K122" s="19"/>
      <c r="L122" s="19"/>
      <c r="M122" s="19"/>
      <c r="N122" s="19"/>
      <c r="O122" s="19"/>
      <c r="P122" s="19"/>
    </row>
    <row r="123">
      <c r="A123" s="19"/>
      <c r="B123" s="19"/>
      <c r="C123" s="19"/>
      <c r="D123" s="19"/>
      <c r="E123" s="19"/>
      <c r="F123" s="19"/>
      <c r="G123" s="19"/>
      <c r="H123" s="19"/>
      <c r="I123" s="19"/>
      <c r="J123" s="19"/>
      <c r="K123" s="19"/>
      <c r="L123" s="19"/>
      <c r="M123" s="19"/>
      <c r="N123" s="19"/>
      <c r="O123" s="19"/>
      <c r="P123" s="19"/>
    </row>
    <row r="124">
      <c r="A124" s="19"/>
      <c r="B124" s="19"/>
      <c r="C124" s="19"/>
      <c r="D124" s="19"/>
      <c r="E124" s="19"/>
      <c r="F124" s="19"/>
      <c r="G124" s="19"/>
      <c r="H124" s="19"/>
      <c r="I124" s="19"/>
      <c r="J124" s="19"/>
      <c r="K124" s="19"/>
      <c r="L124" s="19"/>
      <c r="M124" s="19"/>
      <c r="N124" s="19"/>
      <c r="O124" s="19"/>
      <c r="P124" s="19"/>
    </row>
    <row r="125">
      <c r="A125" s="19"/>
      <c r="B125" s="19"/>
      <c r="C125" s="19"/>
      <c r="D125" s="19"/>
      <c r="E125" s="19"/>
      <c r="F125" s="19"/>
      <c r="G125" s="19"/>
      <c r="H125" s="19"/>
      <c r="I125" s="19"/>
      <c r="J125" s="19"/>
      <c r="K125" s="19"/>
      <c r="L125" s="19"/>
      <c r="M125" s="19"/>
      <c r="N125" s="19"/>
      <c r="O125" s="19"/>
      <c r="P125" s="19"/>
    </row>
    <row r="126">
      <c r="A126" s="19"/>
      <c r="B126" s="19"/>
      <c r="C126" s="19"/>
      <c r="D126" s="19"/>
      <c r="E126" s="19"/>
      <c r="F126" s="19"/>
      <c r="G126" s="19"/>
      <c r="H126" s="19"/>
      <c r="I126" s="19"/>
      <c r="J126" s="19"/>
      <c r="K126" s="19"/>
      <c r="L126" s="19"/>
      <c r="M126" s="19"/>
      <c r="N126" s="19"/>
      <c r="O126" s="19"/>
      <c r="P126" s="19"/>
    </row>
    <row r="127">
      <c r="A127" s="19"/>
      <c r="B127" s="19"/>
      <c r="C127" s="19"/>
      <c r="D127" s="19"/>
      <c r="E127" s="19"/>
      <c r="F127" s="19"/>
      <c r="G127" s="19"/>
      <c r="H127" s="19"/>
      <c r="I127" s="19"/>
      <c r="J127" s="19"/>
      <c r="K127" s="19"/>
      <c r="L127" s="19"/>
      <c r="M127" s="19"/>
      <c r="N127" s="19"/>
      <c r="O127" s="19"/>
      <c r="P127" s="19"/>
    </row>
    <row r="128">
      <c r="A128" s="19"/>
      <c r="B128" s="19"/>
      <c r="C128" s="19"/>
      <c r="D128" s="19"/>
      <c r="E128" s="19"/>
      <c r="F128" s="19"/>
      <c r="G128" s="19"/>
      <c r="H128" s="19"/>
      <c r="I128" s="19"/>
      <c r="J128" s="19"/>
      <c r="K128" s="19"/>
      <c r="L128" s="19"/>
      <c r="M128" s="19"/>
      <c r="N128" s="19"/>
      <c r="O128" s="19"/>
      <c r="P128" s="19"/>
    </row>
    <row r="129">
      <c r="A129" s="19"/>
      <c r="B129" s="19"/>
      <c r="C129" s="19"/>
      <c r="D129" s="19"/>
      <c r="E129" s="19"/>
      <c r="F129" s="19"/>
      <c r="G129" s="19"/>
      <c r="H129" s="19"/>
      <c r="I129" s="19"/>
      <c r="J129" s="19"/>
      <c r="K129" s="19"/>
      <c r="L129" s="19"/>
      <c r="M129" s="19"/>
      <c r="N129" s="19"/>
      <c r="O129" s="19"/>
      <c r="P129" s="19"/>
    </row>
    <row r="130">
      <c r="A130" s="19"/>
      <c r="B130" s="19"/>
      <c r="C130" s="19"/>
      <c r="D130" s="19"/>
      <c r="E130" s="19"/>
      <c r="F130" s="19"/>
      <c r="G130" s="19"/>
      <c r="H130" s="19"/>
      <c r="I130" s="19"/>
      <c r="J130" s="19"/>
      <c r="K130" s="19"/>
      <c r="L130" s="19"/>
      <c r="M130" s="19"/>
      <c r="N130" s="19"/>
      <c r="O130" s="19"/>
      <c r="P130" s="19"/>
    </row>
    <row r="131">
      <c r="A131" s="19"/>
      <c r="B131" s="19"/>
      <c r="C131" s="19"/>
      <c r="D131" s="19"/>
      <c r="E131" s="19"/>
      <c r="F131" s="19"/>
      <c r="G131" s="19"/>
      <c r="H131" s="19"/>
      <c r="I131" s="19"/>
      <c r="J131" s="19"/>
      <c r="K131" s="19"/>
      <c r="L131" s="19"/>
      <c r="M131" s="19"/>
      <c r="N131" s="19"/>
      <c r="O131" s="19"/>
      <c r="P131" s="19"/>
    </row>
    <row r="132">
      <c r="A132" s="19"/>
      <c r="B132" s="19"/>
      <c r="C132" s="19"/>
      <c r="D132" s="19"/>
      <c r="E132" s="19"/>
      <c r="F132" s="19"/>
      <c r="G132" s="19"/>
      <c r="H132" s="19"/>
      <c r="I132" s="19"/>
      <c r="J132" s="19"/>
      <c r="K132" s="19"/>
      <c r="L132" s="19"/>
      <c r="M132" s="19"/>
      <c r="N132" s="19"/>
      <c r="O132" s="19"/>
      <c r="P132" s="19"/>
    </row>
    <row r="133">
      <c r="A133" s="19"/>
      <c r="B133" s="19"/>
      <c r="C133" s="19"/>
      <c r="D133" s="19"/>
      <c r="E133" s="19"/>
      <c r="F133" s="19"/>
      <c r="G133" s="19"/>
      <c r="H133" s="19"/>
      <c r="I133" s="19"/>
      <c r="J133" s="19"/>
      <c r="K133" s="19"/>
      <c r="L133" s="19"/>
      <c r="M133" s="19"/>
      <c r="N133" s="19"/>
      <c r="O133" s="19"/>
      <c r="P133" s="19"/>
    </row>
    <row r="134">
      <c r="A134" s="19"/>
      <c r="B134" s="19"/>
      <c r="C134" s="19"/>
      <c r="D134" s="19"/>
      <c r="E134" s="19"/>
      <c r="F134" s="19"/>
      <c r="G134" s="19"/>
      <c r="H134" s="19"/>
      <c r="I134" s="19"/>
      <c r="J134" s="19"/>
      <c r="K134" s="19"/>
      <c r="L134" s="19"/>
      <c r="M134" s="19"/>
      <c r="N134" s="19"/>
      <c r="O134" s="19"/>
      <c r="P134" s="19"/>
    </row>
    <row r="135">
      <c r="A135" s="19"/>
      <c r="B135" s="19"/>
      <c r="C135" s="19"/>
      <c r="D135" s="19"/>
      <c r="E135" s="19"/>
      <c r="F135" s="19"/>
      <c r="G135" s="19"/>
      <c r="H135" s="19"/>
      <c r="I135" s="19"/>
      <c r="J135" s="19"/>
      <c r="K135" s="19"/>
      <c r="L135" s="19"/>
      <c r="M135" s="19"/>
      <c r="N135" s="19"/>
      <c r="O135" s="19"/>
      <c r="P135" s="19"/>
    </row>
    <row r="136">
      <c r="A136" s="19"/>
      <c r="B136" s="19"/>
      <c r="C136" s="19"/>
      <c r="D136" s="19"/>
      <c r="E136" s="19"/>
      <c r="F136" s="19"/>
      <c r="G136" s="19"/>
      <c r="H136" s="19"/>
      <c r="I136" s="19"/>
      <c r="J136" s="19"/>
      <c r="K136" s="19"/>
      <c r="L136" s="19"/>
      <c r="M136" s="19"/>
      <c r="N136" s="19"/>
      <c r="O136" s="19"/>
      <c r="P136" s="19"/>
    </row>
    <row r="137">
      <c r="A137" s="19"/>
      <c r="B137" s="19"/>
      <c r="C137" s="19"/>
      <c r="D137" s="19"/>
      <c r="E137" s="19"/>
      <c r="F137" s="19"/>
      <c r="G137" s="19"/>
      <c r="H137" s="19"/>
      <c r="I137" s="19"/>
      <c r="J137" s="19"/>
      <c r="K137" s="19"/>
      <c r="L137" s="19"/>
      <c r="M137" s="19"/>
      <c r="N137" s="19"/>
      <c r="O137" s="19"/>
      <c r="P137" s="19"/>
    </row>
    <row r="138">
      <c r="A138" s="19"/>
      <c r="B138" s="19"/>
      <c r="C138" s="19"/>
      <c r="D138" s="19"/>
      <c r="E138" s="19"/>
      <c r="F138" s="19"/>
      <c r="G138" s="19"/>
      <c r="H138" s="19"/>
      <c r="I138" s="19"/>
      <c r="J138" s="19"/>
      <c r="K138" s="19"/>
      <c r="L138" s="19"/>
      <c r="M138" s="19"/>
      <c r="N138" s="19"/>
      <c r="O138" s="19"/>
      <c r="P138" s="19"/>
    </row>
    <row r="139">
      <c r="A139" s="19"/>
      <c r="B139" s="19"/>
      <c r="C139" s="19"/>
      <c r="D139" s="19"/>
      <c r="E139" s="19"/>
      <c r="F139" s="19"/>
      <c r="G139" s="19"/>
      <c r="H139" s="19"/>
      <c r="I139" s="19"/>
      <c r="J139" s="19"/>
      <c r="K139" s="19"/>
      <c r="L139" s="19"/>
      <c r="M139" s="19"/>
      <c r="N139" s="19"/>
      <c r="O139" s="19"/>
      <c r="P139" s="19"/>
    </row>
    <row r="140">
      <c r="A140" s="19"/>
      <c r="B140" s="19"/>
      <c r="C140" s="19"/>
      <c r="D140" s="19"/>
      <c r="E140" s="19"/>
      <c r="F140" s="19"/>
      <c r="G140" s="19"/>
      <c r="H140" s="19"/>
      <c r="I140" s="19"/>
      <c r="J140" s="19"/>
      <c r="K140" s="19"/>
      <c r="L140" s="19"/>
      <c r="M140" s="19"/>
      <c r="N140" s="19"/>
      <c r="O140" s="19"/>
      <c r="P140" s="19"/>
    </row>
    <row r="141">
      <c r="A141" s="19"/>
      <c r="B141" s="19"/>
      <c r="C141" s="19"/>
      <c r="D141" s="19"/>
      <c r="E141" s="19"/>
      <c r="F141" s="19"/>
      <c r="G141" s="19"/>
      <c r="H141" s="19"/>
      <c r="I141" s="19"/>
      <c r="J141" s="19"/>
      <c r="K141" s="19"/>
      <c r="L141" s="19"/>
      <c r="M141" s="19"/>
      <c r="N141" s="19"/>
      <c r="O141" s="19"/>
      <c r="P141" s="19"/>
    </row>
    <row r="142">
      <c r="A142" s="19"/>
      <c r="B142" s="19"/>
      <c r="C142" s="19"/>
      <c r="D142" s="19"/>
      <c r="E142" s="19"/>
      <c r="F142" s="19"/>
      <c r="G142" s="19"/>
      <c r="H142" s="19"/>
      <c r="I142" s="19"/>
      <c r="J142" s="19"/>
      <c r="K142" s="19"/>
      <c r="L142" s="19"/>
      <c r="M142" s="19"/>
      <c r="N142" s="19"/>
      <c r="O142" s="19"/>
      <c r="P142" s="19"/>
    </row>
    <row r="143">
      <c r="A143" s="19"/>
      <c r="B143" s="19"/>
      <c r="C143" s="19"/>
      <c r="D143" s="19"/>
      <c r="E143" s="19"/>
      <c r="F143" s="19"/>
      <c r="G143" s="19"/>
      <c r="H143" s="19"/>
      <c r="I143" s="19"/>
      <c r="J143" s="19"/>
      <c r="K143" s="19"/>
      <c r="L143" s="19"/>
      <c r="M143" s="19"/>
      <c r="N143" s="19"/>
      <c r="O143" s="19"/>
      <c r="P143" s="19"/>
    </row>
    <row r="144">
      <c r="A144" s="19"/>
      <c r="B144" s="19"/>
      <c r="C144" s="19"/>
      <c r="D144" s="19"/>
      <c r="E144" s="19"/>
      <c r="F144" s="19"/>
      <c r="G144" s="19"/>
      <c r="H144" s="19"/>
      <c r="I144" s="19"/>
      <c r="J144" s="19"/>
      <c r="K144" s="19"/>
      <c r="L144" s="19"/>
      <c r="M144" s="19"/>
      <c r="N144" s="19"/>
      <c r="O144" s="19"/>
      <c r="P144" s="19"/>
    </row>
    <row r="145">
      <c r="A145" s="19"/>
      <c r="B145" s="19"/>
      <c r="C145" s="19"/>
      <c r="D145" s="19"/>
      <c r="E145" s="19"/>
      <c r="F145" s="19"/>
      <c r="G145" s="19"/>
      <c r="H145" s="19"/>
      <c r="I145" s="19"/>
      <c r="J145" s="19"/>
      <c r="K145" s="19"/>
      <c r="L145" s="19"/>
      <c r="M145" s="19"/>
      <c r="N145" s="19"/>
      <c r="O145" s="19"/>
      <c r="P145" s="19"/>
    </row>
    <row r="146">
      <c r="A146" s="19"/>
      <c r="B146" s="19"/>
      <c r="C146" s="19"/>
      <c r="D146" s="19"/>
      <c r="E146" s="19"/>
      <c r="F146" s="19"/>
      <c r="G146" s="19"/>
      <c r="H146" s="19"/>
      <c r="I146" s="19"/>
      <c r="J146" s="19"/>
      <c r="K146" s="19"/>
      <c r="L146" s="19"/>
      <c r="M146" s="19"/>
      <c r="N146" s="19"/>
      <c r="O146" s="19"/>
      <c r="P146" s="19"/>
    </row>
    <row r="147">
      <c r="A147" s="19"/>
      <c r="B147" s="19"/>
      <c r="C147" s="19"/>
      <c r="D147" s="19"/>
      <c r="E147" s="19"/>
      <c r="F147" s="19"/>
      <c r="G147" s="19"/>
      <c r="H147" s="19"/>
      <c r="I147" s="19"/>
      <c r="J147" s="19"/>
      <c r="K147" s="19"/>
      <c r="L147" s="19"/>
      <c r="M147" s="19"/>
      <c r="N147" s="19"/>
      <c r="O147" s="19"/>
      <c r="P147" s="19"/>
    </row>
    <row r="148">
      <c r="A148" s="19"/>
      <c r="B148" s="19"/>
      <c r="C148" s="19"/>
      <c r="D148" s="19"/>
      <c r="E148" s="19"/>
      <c r="F148" s="19"/>
      <c r="G148" s="19"/>
      <c r="H148" s="19"/>
      <c r="I148" s="19"/>
      <c r="J148" s="19"/>
      <c r="K148" s="19"/>
      <c r="L148" s="19"/>
      <c r="M148" s="19"/>
      <c r="N148" s="19"/>
      <c r="O148" s="19"/>
      <c r="P148" s="19"/>
    </row>
    <row r="149">
      <c r="A149" s="19"/>
      <c r="B149" s="19"/>
      <c r="C149" s="19"/>
      <c r="D149" s="19"/>
      <c r="E149" s="19"/>
      <c r="F149" s="19"/>
      <c r="G149" s="19"/>
      <c r="H149" s="19"/>
      <c r="I149" s="19"/>
      <c r="J149" s="19"/>
      <c r="K149" s="19"/>
      <c r="L149" s="19"/>
      <c r="M149" s="19"/>
      <c r="N149" s="19"/>
      <c r="O149" s="19"/>
      <c r="P149" s="19"/>
    </row>
    <row r="150">
      <c r="A150" s="19"/>
      <c r="B150" s="19"/>
      <c r="C150" s="19"/>
      <c r="D150" s="19"/>
      <c r="E150" s="19"/>
      <c r="F150" s="19"/>
      <c r="G150" s="19"/>
      <c r="H150" s="19"/>
      <c r="I150" s="19"/>
      <c r="J150" s="19"/>
      <c r="K150" s="19"/>
      <c r="L150" s="19"/>
      <c r="M150" s="19"/>
      <c r="N150" s="19"/>
      <c r="O150" s="19"/>
      <c r="P150" s="19"/>
    </row>
    <row r="151">
      <c r="A151" s="19"/>
      <c r="B151" s="19"/>
      <c r="C151" s="19"/>
      <c r="D151" s="19"/>
      <c r="E151" s="19"/>
      <c r="F151" s="19"/>
      <c r="G151" s="19"/>
      <c r="H151" s="19"/>
      <c r="I151" s="19"/>
      <c r="J151" s="19"/>
      <c r="K151" s="19"/>
      <c r="L151" s="19"/>
      <c r="M151" s="19"/>
      <c r="N151" s="19"/>
      <c r="O151" s="19"/>
      <c r="P151" s="19"/>
    </row>
    <row r="152">
      <c r="A152" s="19"/>
      <c r="B152" s="19"/>
      <c r="C152" s="19"/>
      <c r="D152" s="19"/>
      <c r="E152" s="19"/>
      <c r="F152" s="19"/>
      <c r="G152" s="19"/>
      <c r="H152" s="19"/>
      <c r="I152" s="19"/>
      <c r="J152" s="19"/>
      <c r="K152" s="19"/>
      <c r="L152" s="19"/>
      <c r="M152" s="19"/>
      <c r="N152" s="19"/>
      <c r="O152" s="19"/>
      <c r="P152" s="19"/>
    </row>
    <row r="153">
      <c r="A153" s="19"/>
      <c r="B153" s="19"/>
      <c r="C153" s="19"/>
      <c r="D153" s="19"/>
      <c r="E153" s="19"/>
      <c r="F153" s="19"/>
      <c r="G153" s="19"/>
      <c r="H153" s="19"/>
      <c r="I153" s="19"/>
      <c r="J153" s="19"/>
      <c r="K153" s="19"/>
      <c r="L153" s="19"/>
      <c r="M153" s="19"/>
      <c r="N153" s="19"/>
      <c r="O153" s="19"/>
      <c r="P153" s="19"/>
    </row>
    <row r="154">
      <c r="A154" s="19"/>
      <c r="B154" s="19"/>
      <c r="C154" s="19"/>
      <c r="D154" s="19"/>
      <c r="E154" s="19"/>
      <c r="F154" s="19"/>
      <c r="G154" s="19"/>
      <c r="H154" s="19"/>
      <c r="I154" s="19"/>
      <c r="J154" s="19"/>
      <c r="K154" s="19"/>
      <c r="L154" s="19"/>
      <c r="M154" s="19"/>
      <c r="N154" s="19"/>
      <c r="O154" s="19"/>
      <c r="P154" s="19"/>
    </row>
    <row r="155">
      <c r="A155" s="19"/>
      <c r="B155" s="19"/>
      <c r="C155" s="19"/>
      <c r="D155" s="19"/>
      <c r="E155" s="19"/>
      <c r="F155" s="19"/>
      <c r="G155" s="19"/>
      <c r="H155" s="19"/>
      <c r="I155" s="19"/>
      <c r="J155" s="19"/>
      <c r="K155" s="19"/>
      <c r="L155" s="19"/>
      <c r="M155" s="19"/>
      <c r="N155" s="19"/>
      <c r="O155" s="19"/>
      <c r="P155" s="19"/>
    </row>
    <row r="156">
      <c r="A156" s="19"/>
      <c r="B156" s="19"/>
      <c r="C156" s="19"/>
      <c r="D156" s="19"/>
      <c r="E156" s="19"/>
      <c r="F156" s="19"/>
      <c r="G156" s="19"/>
      <c r="H156" s="19"/>
      <c r="I156" s="19"/>
      <c r="J156" s="19"/>
      <c r="K156" s="19"/>
      <c r="L156" s="19"/>
      <c r="M156" s="19"/>
      <c r="N156" s="19"/>
      <c r="O156" s="19"/>
      <c r="P156" s="19"/>
    </row>
    <row r="157">
      <c r="A157" s="19"/>
      <c r="B157" s="19"/>
      <c r="C157" s="19"/>
      <c r="D157" s="19"/>
      <c r="E157" s="19"/>
      <c r="F157" s="19"/>
      <c r="G157" s="19"/>
      <c r="H157" s="19"/>
      <c r="I157" s="19"/>
      <c r="J157" s="19"/>
      <c r="K157" s="19"/>
      <c r="L157" s="19"/>
      <c r="M157" s="19"/>
      <c r="N157" s="19"/>
      <c r="O157" s="19"/>
      <c r="P157" s="19"/>
    </row>
    <row r="158">
      <c r="A158" s="19"/>
      <c r="B158" s="19"/>
      <c r="C158" s="19"/>
      <c r="D158" s="19"/>
      <c r="E158" s="19"/>
      <c r="F158" s="19"/>
      <c r="G158" s="19"/>
      <c r="H158" s="19"/>
      <c r="I158" s="19"/>
      <c r="J158" s="19"/>
      <c r="K158" s="19"/>
      <c r="L158" s="19"/>
      <c r="M158" s="19"/>
      <c r="N158" s="19"/>
      <c r="O158" s="19"/>
      <c r="P158" s="19"/>
    </row>
    <row r="159">
      <c r="A159" s="19"/>
      <c r="B159" s="19"/>
      <c r="C159" s="19"/>
      <c r="D159" s="19"/>
      <c r="E159" s="19"/>
      <c r="F159" s="19"/>
      <c r="G159" s="19"/>
      <c r="H159" s="19"/>
      <c r="I159" s="19"/>
      <c r="J159" s="19"/>
      <c r="K159" s="19"/>
      <c r="L159" s="19"/>
      <c r="M159" s="19"/>
      <c r="N159" s="19"/>
      <c r="O159" s="19"/>
      <c r="P159" s="19"/>
    </row>
    <row r="160">
      <c r="A160" s="19"/>
      <c r="B160" s="19"/>
      <c r="C160" s="19"/>
      <c r="D160" s="19"/>
      <c r="E160" s="19"/>
      <c r="F160" s="19"/>
      <c r="G160" s="19"/>
      <c r="H160" s="19"/>
      <c r="I160" s="19"/>
      <c r="J160" s="19"/>
      <c r="K160" s="19"/>
      <c r="L160" s="19"/>
      <c r="M160" s="19"/>
      <c r="N160" s="19"/>
      <c r="O160" s="19"/>
      <c r="P160" s="19"/>
    </row>
    <row r="161">
      <c r="A161" s="19"/>
      <c r="B161" s="19"/>
      <c r="C161" s="19"/>
      <c r="D161" s="19"/>
      <c r="E161" s="19"/>
      <c r="F161" s="19"/>
      <c r="G161" s="19"/>
      <c r="H161" s="19"/>
      <c r="I161" s="19"/>
      <c r="J161" s="19"/>
      <c r="K161" s="19"/>
      <c r="L161" s="19"/>
      <c r="M161" s="19"/>
      <c r="N161" s="19"/>
      <c r="O161" s="19"/>
      <c r="P161" s="19"/>
    </row>
    <row r="162">
      <c r="A162" s="19"/>
      <c r="B162" s="19"/>
      <c r="C162" s="19"/>
      <c r="D162" s="19"/>
      <c r="E162" s="19"/>
      <c r="F162" s="19"/>
      <c r="G162" s="19"/>
      <c r="H162" s="19"/>
      <c r="I162" s="19"/>
      <c r="J162" s="19"/>
      <c r="K162" s="19"/>
      <c r="L162" s="19"/>
      <c r="M162" s="19"/>
      <c r="N162" s="19"/>
      <c r="O162" s="19"/>
      <c r="P162" s="19"/>
    </row>
    <row r="163">
      <c r="A163" s="19"/>
      <c r="B163" s="19"/>
      <c r="C163" s="19"/>
      <c r="D163" s="19"/>
      <c r="E163" s="19"/>
      <c r="F163" s="19"/>
      <c r="G163" s="19"/>
      <c r="H163" s="19"/>
      <c r="I163" s="19"/>
      <c r="J163" s="19"/>
      <c r="K163" s="19"/>
      <c r="L163" s="19"/>
      <c r="M163" s="19"/>
      <c r="N163" s="19"/>
      <c r="O163" s="19"/>
      <c r="P163" s="19"/>
    </row>
    <row r="164">
      <c r="A164" s="19"/>
      <c r="B164" s="19"/>
      <c r="C164" s="19"/>
      <c r="D164" s="19"/>
      <c r="E164" s="19"/>
      <c r="F164" s="19"/>
      <c r="G164" s="19"/>
      <c r="H164" s="19"/>
      <c r="I164" s="19"/>
      <c r="J164" s="19"/>
      <c r="K164" s="19"/>
      <c r="L164" s="19"/>
      <c r="M164" s="19"/>
      <c r="N164" s="19"/>
      <c r="O164" s="19"/>
      <c r="P164" s="19"/>
    </row>
    <row r="165">
      <c r="A165" s="19"/>
      <c r="B165" s="19"/>
      <c r="C165" s="19"/>
      <c r="D165" s="19"/>
      <c r="E165" s="19"/>
      <c r="F165" s="19"/>
      <c r="G165" s="19"/>
      <c r="H165" s="19"/>
      <c r="I165" s="19"/>
      <c r="J165" s="19"/>
      <c r="K165" s="19"/>
      <c r="L165" s="19"/>
      <c r="M165" s="19"/>
      <c r="N165" s="19"/>
      <c r="O165" s="19"/>
      <c r="P165" s="19"/>
    </row>
    <row r="166">
      <c r="A166" s="19"/>
      <c r="B166" s="19"/>
      <c r="C166" s="19"/>
      <c r="D166" s="19"/>
      <c r="E166" s="19"/>
      <c r="F166" s="19"/>
      <c r="G166" s="19"/>
      <c r="H166" s="19"/>
      <c r="I166" s="19"/>
      <c r="J166" s="19"/>
      <c r="K166" s="19"/>
      <c r="L166" s="19"/>
      <c r="M166" s="19"/>
      <c r="N166" s="19"/>
      <c r="O166" s="19"/>
      <c r="P166" s="19"/>
    </row>
    <row r="167">
      <c r="A167" s="19"/>
      <c r="B167" s="19"/>
      <c r="C167" s="19"/>
      <c r="D167" s="19"/>
      <c r="E167" s="19"/>
      <c r="F167" s="19"/>
      <c r="G167" s="19"/>
      <c r="H167" s="19"/>
      <c r="I167" s="19"/>
      <c r="J167" s="19"/>
      <c r="K167" s="19"/>
      <c r="L167" s="19"/>
      <c r="M167" s="19"/>
      <c r="N167" s="19"/>
      <c r="O167" s="19"/>
      <c r="P167" s="19"/>
    </row>
    <row r="168">
      <c r="A168" s="19"/>
      <c r="B168" s="19"/>
      <c r="C168" s="19"/>
      <c r="D168" s="19"/>
      <c r="E168" s="19"/>
      <c r="F168" s="19"/>
      <c r="G168" s="19"/>
      <c r="H168" s="19"/>
      <c r="I168" s="19"/>
      <c r="J168" s="19"/>
      <c r="K168" s="19"/>
      <c r="L168" s="19"/>
      <c r="M168" s="19"/>
      <c r="N168" s="19"/>
      <c r="O168" s="19"/>
      <c r="P168" s="19"/>
    </row>
    <row r="169">
      <c r="A169" s="19"/>
      <c r="B169" s="19"/>
      <c r="C169" s="19"/>
      <c r="D169" s="19"/>
      <c r="E169" s="19"/>
      <c r="F169" s="19"/>
      <c r="G169" s="19"/>
      <c r="H169" s="19"/>
      <c r="I169" s="19"/>
      <c r="J169" s="19"/>
      <c r="K169" s="19"/>
      <c r="L169" s="19"/>
      <c r="M169" s="19"/>
      <c r="N169" s="19"/>
      <c r="O169" s="19"/>
      <c r="P169" s="19"/>
    </row>
    <row r="170">
      <c r="A170" s="19"/>
      <c r="B170" s="19"/>
      <c r="C170" s="19"/>
      <c r="D170" s="19"/>
      <c r="E170" s="19"/>
      <c r="F170" s="19"/>
      <c r="G170" s="19"/>
      <c r="H170" s="19"/>
      <c r="I170" s="19"/>
      <c r="J170" s="19"/>
      <c r="K170" s="19"/>
      <c r="L170" s="19"/>
      <c r="M170" s="19"/>
      <c r="N170" s="19"/>
      <c r="O170" s="19"/>
      <c r="P170" s="19"/>
    </row>
    <row r="171">
      <c r="A171" s="19"/>
      <c r="B171" s="19"/>
      <c r="C171" s="19"/>
      <c r="D171" s="19"/>
      <c r="E171" s="19"/>
      <c r="F171" s="19"/>
      <c r="G171" s="19"/>
      <c r="H171" s="19"/>
      <c r="I171" s="19"/>
      <c r="J171" s="19"/>
      <c r="K171" s="19"/>
      <c r="L171" s="19"/>
      <c r="M171" s="19"/>
      <c r="N171" s="19"/>
      <c r="O171" s="19"/>
      <c r="P171" s="19"/>
    </row>
    <row r="172">
      <c r="A172" s="19"/>
      <c r="B172" s="19"/>
      <c r="C172" s="19"/>
      <c r="D172" s="19"/>
      <c r="E172" s="19"/>
      <c r="F172" s="19"/>
      <c r="G172" s="19"/>
      <c r="H172" s="19"/>
      <c r="I172" s="19"/>
      <c r="J172" s="19"/>
      <c r="K172" s="19"/>
      <c r="L172" s="19"/>
      <c r="M172" s="19"/>
      <c r="N172" s="19"/>
      <c r="O172" s="19"/>
      <c r="P172" s="19"/>
    </row>
    <row r="173">
      <c r="A173" s="19"/>
      <c r="B173" s="19"/>
      <c r="C173" s="19"/>
      <c r="D173" s="19"/>
      <c r="E173" s="19"/>
      <c r="F173" s="19"/>
      <c r="G173" s="19"/>
      <c r="H173" s="19"/>
      <c r="I173" s="19"/>
      <c r="J173" s="19"/>
      <c r="K173" s="19"/>
      <c r="L173" s="19"/>
      <c r="M173" s="19"/>
      <c r="N173" s="19"/>
      <c r="O173" s="19"/>
      <c r="P173" s="19"/>
    </row>
    <row r="174">
      <c r="A174" s="19"/>
      <c r="B174" s="19"/>
      <c r="C174" s="19"/>
      <c r="D174" s="19"/>
      <c r="E174" s="19"/>
      <c r="F174" s="19"/>
      <c r="G174" s="19"/>
      <c r="H174" s="19"/>
      <c r="I174" s="19"/>
      <c r="J174" s="19"/>
      <c r="K174" s="19"/>
      <c r="L174" s="19"/>
      <c r="M174" s="19"/>
      <c r="N174" s="19"/>
      <c r="O174" s="19"/>
      <c r="P174" s="19"/>
    </row>
    <row r="175">
      <c r="A175" s="19"/>
      <c r="B175" s="19"/>
      <c r="C175" s="19"/>
      <c r="D175" s="19"/>
      <c r="E175" s="19"/>
      <c r="F175" s="19"/>
      <c r="G175" s="19"/>
      <c r="H175" s="19"/>
      <c r="I175" s="19"/>
      <c r="J175" s="19"/>
      <c r="K175" s="19"/>
      <c r="L175" s="19"/>
      <c r="M175" s="19"/>
      <c r="N175" s="19"/>
      <c r="O175" s="19"/>
      <c r="P175" s="19"/>
    </row>
    <row r="176">
      <c r="A176" s="19"/>
      <c r="B176" s="19"/>
      <c r="C176" s="19"/>
      <c r="D176" s="19"/>
      <c r="E176" s="19"/>
      <c r="F176" s="19"/>
      <c r="G176" s="19"/>
      <c r="H176" s="19"/>
      <c r="I176" s="19"/>
      <c r="J176" s="19"/>
      <c r="K176" s="19"/>
      <c r="L176" s="19"/>
      <c r="M176" s="19"/>
      <c r="N176" s="19"/>
      <c r="O176" s="19"/>
      <c r="P176" s="19"/>
    </row>
    <row r="177">
      <c r="A177" s="19"/>
      <c r="B177" s="19"/>
      <c r="C177" s="19"/>
      <c r="D177" s="19"/>
      <c r="E177" s="19"/>
      <c r="F177" s="19"/>
      <c r="G177" s="19"/>
      <c r="H177" s="19"/>
      <c r="I177" s="19"/>
      <c r="J177" s="19"/>
      <c r="K177" s="19"/>
      <c r="L177" s="19"/>
      <c r="M177" s="19"/>
      <c r="N177" s="19"/>
      <c r="O177" s="19"/>
      <c r="P177" s="19"/>
    </row>
    <row r="178">
      <c r="A178" s="19"/>
      <c r="B178" s="19"/>
      <c r="C178" s="19"/>
      <c r="D178" s="19"/>
      <c r="E178" s="19"/>
      <c r="F178" s="19"/>
      <c r="G178" s="19"/>
      <c r="H178" s="19"/>
      <c r="I178" s="19"/>
      <c r="J178" s="19"/>
      <c r="K178" s="19"/>
      <c r="L178" s="19"/>
      <c r="M178" s="19"/>
      <c r="N178" s="19"/>
      <c r="O178" s="19"/>
      <c r="P178" s="19"/>
    </row>
    <row r="179">
      <c r="A179" s="19"/>
      <c r="B179" s="19"/>
      <c r="C179" s="19"/>
      <c r="D179" s="19"/>
      <c r="E179" s="19"/>
      <c r="F179" s="19"/>
      <c r="G179" s="19"/>
      <c r="H179" s="19"/>
      <c r="I179" s="19"/>
      <c r="J179" s="19"/>
      <c r="K179" s="19"/>
      <c r="L179" s="19"/>
      <c r="M179" s="19"/>
      <c r="N179" s="19"/>
      <c r="O179" s="19"/>
      <c r="P179" s="19"/>
    </row>
    <row r="180">
      <c r="A180" s="19"/>
      <c r="B180" s="19"/>
      <c r="C180" s="19"/>
      <c r="D180" s="19"/>
      <c r="E180" s="19"/>
      <c r="F180" s="19"/>
      <c r="G180" s="19"/>
      <c r="H180" s="19"/>
      <c r="I180" s="19"/>
      <c r="J180" s="19"/>
      <c r="K180" s="19"/>
      <c r="L180" s="19"/>
      <c r="M180" s="19"/>
      <c r="N180" s="19"/>
      <c r="O180" s="19"/>
      <c r="P180" s="19"/>
    </row>
    <row r="181">
      <c r="A181" s="19"/>
      <c r="B181" s="19"/>
      <c r="C181" s="19"/>
      <c r="D181" s="19"/>
      <c r="E181" s="19"/>
      <c r="F181" s="19"/>
      <c r="G181" s="19"/>
      <c r="H181" s="19"/>
      <c r="I181" s="19"/>
      <c r="J181" s="19"/>
      <c r="K181" s="19"/>
      <c r="L181" s="19"/>
      <c r="M181" s="19"/>
      <c r="N181" s="19"/>
      <c r="O181" s="19"/>
      <c r="P181" s="19"/>
    </row>
    <row r="182">
      <c r="A182" s="19"/>
      <c r="B182" s="19"/>
      <c r="C182" s="19"/>
      <c r="D182" s="19"/>
      <c r="E182" s="19"/>
      <c r="F182" s="19"/>
      <c r="G182" s="19"/>
      <c r="H182" s="19"/>
      <c r="I182" s="19"/>
      <c r="J182" s="19"/>
      <c r="K182" s="19"/>
      <c r="L182" s="19"/>
      <c r="M182" s="19"/>
      <c r="N182" s="19"/>
      <c r="O182" s="19"/>
      <c r="P182" s="19"/>
    </row>
    <row r="183">
      <c r="A183" s="19"/>
      <c r="B183" s="19"/>
      <c r="C183" s="19"/>
      <c r="D183" s="19"/>
      <c r="E183" s="19"/>
      <c r="F183" s="19"/>
      <c r="G183" s="19"/>
      <c r="H183" s="19"/>
      <c r="I183" s="19"/>
      <c r="J183" s="19"/>
      <c r="K183" s="19"/>
      <c r="L183" s="19"/>
      <c r="M183" s="19"/>
      <c r="N183" s="19"/>
      <c r="O183" s="19"/>
      <c r="P183" s="19"/>
    </row>
    <row r="184">
      <c r="A184" s="19"/>
      <c r="B184" s="19"/>
      <c r="C184" s="19"/>
      <c r="D184" s="19"/>
      <c r="E184" s="19"/>
      <c r="F184" s="19"/>
      <c r="G184" s="19"/>
      <c r="H184" s="19"/>
      <c r="I184" s="19"/>
      <c r="J184" s="19"/>
      <c r="K184" s="19"/>
      <c r="L184" s="19"/>
      <c r="M184" s="19"/>
      <c r="N184" s="19"/>
      <c r="O184" s="19"/>
      <c r="P184" s="19"/>
    </row>
    <row r="185">
      <c r="A185" s="19"/>
      <c r="B185" s="19"/>
      <c r="C185" s="19"/>
      <c r="D185" s="19"/>
      <c r="E185" s="19"/>
      <c r="F185" s="19"/>
      <c r="G185" s="19"/>
      <c r="H185" s="19"/>
      <c r="I185" s="19"/>
      <c r="J185" s="19"/>
      <c r="K185" s="19"/>
      <c r="L185" s="19"/>
      <c r="M185" s="19"/>
      <c r="N185" s="19"/>
      <c r="O185" s="19"/>
      <c r="P185" s="19"/>
    </row>
    <row r="186">
      <c r="A186" s="19"/>
      <c r="B186" s="19"/>
      <c r="C186" s="19"/>
      <c r="D186" s="19"/>
      <c r="E186" s="19"/>
      <c r="F186" s="19"/>
      <c r="G186" s="19"/>
      <c r="H186" s="19"/>
      <c r="I186" s="19"/>
      <c r="J186" s="19"/>
      <c r="K186" s="19"/>
      <c r="L186" s="19"/>
      <c r="M186" s="19"/>
      <c r="N186" s="19"/>
      <c r="O186" s="19"/>
      <c r="P186" s="19"/>
    </row>
    <row r="187">
      <c r="A187" s="19"/>
      <c r="B187" s="19"/>
      <c r="C187" s="19"/>
      <c r="D187" s="19"/>
      <c r="E187" s="19"/>
      <c r="F187" s="19"/>
      <c r="G187" s="19"/>
      <c r="H187" s="19"/>
      <c r="I187" s="19"/>
      <c r="J187" s="19"/>
      <c r="K187" s="19"/>
      <c r="L187" s="19"/>
      <c r="M187" s="19"/>
      <c r="N187" s="19"/>
      <c r="O187" s="19"/>
      <c r="P187" s="19"/>
    </row>
    <row r="188">
      <c r="A188" s="19"/>
      <c r="B188" s="19"/>
      <c r="C188" s="19"/>
      <c r="D188" s="19"/>
      <c r="E188" s="19"/>
      <c r="F188" s="19"/>
      <c r="G188" s="19"/>
      <c r="H188" s="19"/>
      <c r="I188" s="19"/>
      <c r="J188" s="19"/>
      <c r="K188" s="19"/>
      <c r="L188" s="19"/>
      <c r="M188" s="19"/>
      <c r="N188" s="19"/>
      <c r="O188" s="19"/>
      <c r="P188" s="19"/>
    </row>
    <row r="189">
      <c r="A189" s="19"/>
      <c r="B189" s="19"/>
      <c r="C189" s="19"/>
      <c r="D189" s="19"/>
      <c r="E189" s="19"/>
      <c r="F189" s="19"/>
      <c r="G189" s="19"/>
      <c r="H189" s="19"/>
      <c r="I189" s="19"/>
      <c r="J189" s="19"/>
      <c r="K189" s="19"/>
      <c r="L189" s="19"/>
      <c r="M189" s="19"/>
      <c r="N189" s="19"/>
      <c r="O189" s="19"/>
      <c r="P189" s="19"/>
    </row>
    <row r="190">
      <c r="A190" s="19"/>
      <c r="B190" s="19"/>
      <c r="C190" s="19"/>
      <c r="D190" s="19"/>
      <c r="E190" s="19"/>
      <c r="F190" s="19"/>
      <c r="G190" s="19"/>
      <c r="H190" s="19"/>
      <c r="I190" s="19"/>
      <c r="J190" s="19"/>
      <c r="K190" s="19"/>
      <c r="L190" s="19"/>
      <c r="M190" s="19"/>
      <c r="N190" s="19"/>
      <c r="O190" s="19"/>
      <c r="P190" s="19"/>
    </row>
    <row r="191">
      <c r="A191" s="19"/>
      <c r="B191" s="19"/>
      <c r="C191" s="19"/>
      <c r="D191" s="19"/>
      <c r="E191" s="19"/>
      <c r="F191" s="19"/>
      <c r="G191" s="19"/>
      <c r="H191" s="19"/>
      <c r="I191" s="19"/>
      <c r="J191" s="19"/>
      <c r="K191" s="19"/>
      <c r="L191" s="19"/>
      <c r="M191" s="19"/>
      <c r="N191" s="19"/>
      <c r="O191" s="19"/>
      <c r="P191" s="19"/>
    </row>
    <row r="192">
      <c r="A192" s="19"/>
      <c r="B192" s="19"/>
      <c r="C192" s="19"/>
      <c r="D192" s="19"/>
      <c r="E192" s="19"/>
      <c r="F192" s="19"/>
      <c r="G192" s="19"/>
      <c r="H192" s="19"/>
      <c r="I192" s="19"/>
      <c r="J192" s="19"/>
      <c r="K192" s="19"/>
      <c r="L192" s="19"/>
      <c r="M192" s="19"/>
      <c r="N192" s="19"/>
      <c r="O192" s="19"/>
      <c r="P192" s="19"/>
    </row>
    <row r="193">
      <c r="A193" s="19"/>
      <c r="B193" s="19"/>
      <c r="C193" s="19"/>
      <c r="D193" s="19"/>
      <c r="E193" s="19"/>
      <c r="F193" s="19"/>
      <c r="G193" s="19"/>
      <c r="H193" s="19"/>
      <c r="I193" s="19"/>
      <c r="J193" s="19"/>
      <c r="K193" s="19"/>
      <c r="L193" s="19"/>
      <c r="M193" s="19"/>
      <c r="N193" s="19"/>
      <c r="O193" s="19"/>
      <c r="P193" s="19"/>
    </row>
    <row r="194">
      <c r="A194" s="19"/>
      <c r="B194" s="19"/>
      <c r="C194" s="19"/>
      <c r="D194" s="19"/>
      <c r="E194" s="19"/>
      <c r="F194" s="19"/>
      <c r="G194" s="19"/>
      <c r="H194" s="19"/>
      <c r="I194" s="19"/>
      <c r="J194" s="19"/>
      <c r="K194" s="19"/>
      <c r="L194" s="19"/>
      <c r="M194" s="19"/>
      <c r="N194" s="19"/>
      <c r="O194" s="19"/>
      <c r="P194" s="19"/>
    </row>
    <row r="195">
      <c r="A195" s="19"/>
      <c r="B195" s="19"/>
      <c r="C195" s="19"/>
      <c r="D195" s="19"/>
      <c r="E195" s="19"/>
      <c r="F195" s="19"/>
      <c r="G195" s="19"/>
      <c r="H195" s="19"/>
      <c r="I195" s="19"/>
      <c r="J195" s="19"/>
      <c r="K195" s="19"/>
      <c r="L195" s="19"/>
      <c r="M195" s="19"/>
      <c r="N195" s="19"/>
      <c r="O195" s="19"/>
      <c r="P195" s="19"/>
    </row>
    <row r="196">
      <c r="A196" s="19"/>
      <c r="B196" s="19"/>
      <c r="C196" s="19"/>
      <c r="D196" s="19"/>
      <c r="E196" s="19"/>
      <c r="F196" s="19"/>
      <c r="G196" s="19"/>
      <c r="H196" s="19"/>
      <c r="I196" s="19"/>
      <c r="J196" s="19"/>
      <c r="K196" s="19"/>
      <c r="L196" s="19"/>
      <c r="M196" s="19"/>
      <c r="N196" s="19"/>
      <c r="O196" s="19"/>
      <c r="P196" s="19"/>
    </row>
    <row r="197">
      <c r="A197" s="19"/>
      <c r="B197" s="19"/>
      <c r="C197" s="19"/>
      <c r="D197" s="19"/>
      <c r="E197" s="19"/>
      <c r="F197" s="19"/>
      <c r="G197" s="19"/>
      <c r="H197" s="19"/>
      <c r="I197" s="19"/>
      <c r="J197" s="19"/>
      <c r="K197" s="19"/>
      <c r="L197" s="19"/>
      <c r="M197" s="19"/>
      <c r="N197" s="19"/>
      <c r="O197" s="19"/>
      <c r="P197" s="19"/>
    </row>
    <row r="198">
      <c r="A198" s="19"/>
      <c r="B198" s="19"/>
      <c r="C198" s="19"/>
      <c r="D198" s="19"/>
      <c r="E198" s="19"/>
      <c r="F198" s="19"/>
      <c r="G198" s="19"/>
      <c r="H198" s="19"/>
      <c r="I198" s="19"/>
      <c r="J198" s="19"/>
      <c r="K198" s="19"/>
      <c r="L198" s="19"/>
      <c r="M198" s="19"/>
      <c r="N198" s="19"/>
      <c r="O198" s="19"/>
      <c r="P198" s="19"/>
    </row>
    <row r="199">
      <c r="A199" s="19"/>
      <c r="B199" s="19"/>
      <c r="C199" s="19"/>
      <c r="D199" s="19"/>
      <c r="E199" s="19"/>
      <c r="F199" s="19"/>
      <c r="G199" s="19"/>
      <c r="H199" s="19"/>
      <c r="I199" s="19"/>
      <c r="J199" s="19"/>
      <c r="K199" s="19"/>
      <c r="L199" s="19"/>
      <c r="M199" s="19"/>
      <c r="N199" s="19"/>
      <c r="O199" s="19"/>
      <c r="P199" s="19"/>
    </row>
    <row r="200">
      <c r="A200" s="19"/>
      <c r="B200" s="19"/>
      <c r="C200" s="19"/>
      <c r="D200" s="19"/>
      <c r="E200" s="19"/>
      <c r="F200" s="19"/>
      <c r="G200" s="19"/>
      <c r="H200" s="19"/>
      <c r="I200" s="19"/>
      <c r="J200" s="19"/>
      <c r="K200" s="19"/>
      <c r="L200" s="19"/>
      <c r="M200" s="19"/>
      <c r="N200" s="19"/>
      <c r="O200" s="19"/>
      <c r="P200" s="19"/>
    </row>
    <row r="201">
      <c r="A201" s="19"/>
      <c r="B201" s="19"/>
      <c r="C201" s="19"/>
      <c r="D201" s="19"/>
      <c r="E201" s="19"/>
      <c r="F201" s="19"/>
      <c r="G201" s="19"/>
      <c r="H201" s="19"/>
      <c r="I201" s="19"/>
      <c r="J201" s="19"/>
      <c r="K201" s="19"/>
      <c r="L201" s="19"/>
      <c r="M201" s="19"/>
      <c r="N201" s="19"/>
      <c r="O201" s="19"/>
      <c r="P201" s="19"/>
    </row>
    <row r="202">
      <c r="A202" s="19"/>
      <c r="B202" s="19"/>
      <c r="C202" s="19"/>
      <c r="D202" s="19"/>
      <c r="E202" s="19"/>
      <c r="F202" s="19"/>
      <c r="G202" s="19"/>
      <c r="H202" s="19"/>
      <c r="I202" s="19"/>
      <c r="J202" s="19"/>
      <c r="K202" s="19"/>
      <c r="L202" s="19"/>
      <c r="M202" s="19"/>
      <c r="N202" s="19"/>
      <c r="O202" s="19"/>
      <c r="P202" s="19"/>
    </row>
    <row r="203">
      <c r="A203" s="19"/>
      <c r="B203" s="19"/>
      <c r="C203" s="19"/>
      <c r="D203" s="19"/>
      <c r="E203" s="19"/>
      <c r="F203" s="19"/>
      <c r="G203" s="19"/>
      <c r="H203" s="19"/>
      <c r="I203" s="19"/>
      <c r="J203" s="19"/>
      <c r="K203" s="19"/>
      <c r="L203" s="19"/>
      <c r="M203" s="19"/>
      <c r="N203" s="19"/>
      <c r="O203" s="19"/>
      <c r="P203" s="19"/>
    </row>
    <row r="204">
      <c r="A204" s="19"/>
      <c r="B204" s="19"/>
      <c r="C204" s="19"/>
      <c r="D204" s="19"/>
      <c r="E204" s="19"/>
      <c r="F204" s="19"/>
      <c r="G204" s="19"/>
      <c r="H204" s="19"/>
      <c r="I204" s="19"/>
      <c r="J204" s="19"/>
      <c r="K204" s="19"/>
      <c r="L204" s="19"/>
      <c r="M204" s="19"/>
      <c r="N204" s="19"/>
      <c r="O204" s="19"/>
      <c r="P204" s="19"/>
    </row>
    <row r="205">
      <c r="A205" s="19"/>
      <c r="B205" s="19"/>
      <c r="C205" s="19"/>
      <c r="D205" s="19"/>
      <c r="E205" s="19"/>
      <c r="F205" s="19"/>
      <c r="G205" s="19"/>
      <c r="H205" s="19"/>
      <c r="I205" s="19"/>
      <c r="J205" s="19"/>
      <c r="K205" s="19"/>
      <c r="L205" s="19"/>
      <c r="M205" s="19"/>
      <c r="N205" s="19"/>
      <c r="O205" s="19"/>
      <c r="P205" s="19"/>
    </row>
    <row r="206">
      <c r="A206" s="19"/>
      <c r="B206" s="19"/>
      <c r="C206" s="19"/>
      <c r="D206" s="19"/>
      <c r="E206" s="19"/>
      <c r="F206" s="19"/>
      <c r="G206" s="19"/>
      <c r="H206" s="19"/>
      <c r="I206" s="19"/>
      <c r="J206" s="19"/>
      <c r="K206" s="19"/>
      <c r="L206" s="19"/>
      <c r="M206" s="19"/>
      <c r="N206" s="19"/>
      <c r="O206" s="19"/>
      <c r="P206" s="19"/>
    </row>
    <row r="207">
      <c r="A207" s="19"/>
      <c r="B207" s="19"/>
      <c r="C207" s="19"/>
      <c r="D207" s="19"/>
      <c r="E207" s="19"/>
      <c r="F207" s="19"/>
      <c r="G207" s="19"/>
      <c r="H207" s="19"/>
      <c r="I207" s="19"/>
      <c r="J207" s="19"/>
      <c r="K207" s="19"/>
      <c r="L207" s="19"/>
      <c r="M207" s="19"/>
      <c r="N207" s="19"/>
      <c r="O207" s="19"/>
      <c r="P207" s="19"/>
    </row>
    <row r="208">
      <c r="A208" s="19"/>
      <c r="B208" s="19"/>
      <c r="C208" s="19"/>
      <c r="D208" s="19"/>
      <c r="E208" s="19"/>
      <c r="F208" s="19"/>
      <c r="G208" s="19"/>
      <c r="H208" s="19"/>
      <c r="I208" s="19"/>
      <c r="J208" s="19"/>
      <c r="K208" s="19"/>
      <c r="L208" s="19"/>
      <c r="M208" s="19"/>
      <c r="N208" s="19"/>
      <c r="O208" s="19"/>
      <c r="P208" s="19"/>
    </row>
    <row r="209">
      <c r="A209" s="19"/>
      <c r="B209" s="19"/>
      <c r="C209" s="19"/>
      <c r="D209" s="19"/>
      <c r="E209" s="19"/>
      <c r="F209" s="19"/>
      <c r="G209" s="19"/>
      <c r="H209" s="19"/>
      <c r="I209" s="19"/>
      <c r="J209" s="19"/>
      <c r="K209" s="19"/>
      <c r="L209" s="19"/>
      <c r="M209" s="19"/>
      <c r="N209" s="19"/>
      <c r="O209" s="19"/>
      <c r="P209" s="19"/>
    </row>
    <row r="210">
      <c r="A210" s="19"/>
      <c r="B210" s="19"/>
      <c r="C210" s="19"/>
      <c r="D210" s="19"/>
      <c r="E210" s="19"/>
      <c r="F210" s="19"/>
      <c r="G210" s="19"/>
      <c r="H210" s="19"/>
      <c r="I210" s="19"/>
      <c r="J210" s="19"/>
      <c r="K210" s="19"/>
      <c r="L210" s="19"/>
      <c r="M210" s="19"/>
      <c r="N210" s="19"/>
      <c r="O210" s="19"/>
      <c r="P210" s="19"/>
    </row>
    <row r="211">
      <c r="A211" s="19"/>
      <c r="B211" s="19"/>
      <c r="C211" s="19"/>
      <c r="D211" s="19"/>
      <c r="E211" s="19"/>
      <c r="F211" s="19"/>
      <c r="G211" s="19"/>
      <c r="H211" s="19"/>
      <c r="I211" s="19"/>
      <c r="J211" s="19"/>
      <c r="K211" s="19"/>
      <c r="L211" s="19"/>
      <c r="M211" s="19"/>
      <c r="N211" s="19"/>
      <c r="O211" s="19"/>
      <c r="P211" s="19"/>
    </row>
    <row r="212">
      <c r="A212" s="19"/>
      <c r="B212" s="19"/>
      <c r="C212" s="19"/>
      <c r="D212" s="19"/>
      <c r="E212" s="19"/>
      <c r="F212" s="19"/>
      <c r="G212" s="19"/>
      <c r="H212" s="19"/>
      <c r="I212" s="19"/>
      <c r="J212" s="19"/>
      <c r="K212" s="19"/>
      <c r="L212" s="19"/>
      <c r="M212" s="19"/>
      <c r="N212" s="19"/>
      <c r="O212" s="19"/>
      <c r="P212" s="19"/>
    </row>
    <row r="213">
      <c r="A213" s="19"/>
      <c r="B213" s="19"/>
      <c r="C213" s="19"/>
      <c r="D213" s="19"/>
      <c r="E213" s="19"/>
      <c r="F213" s="19"/>
      <c r="G213" s="19"/>
      <c r="H213" s="19"/>
      <c r="I213" s="19"/>
      <c r="J213" s="19"/>
      <c r="K213" s="19"/>
      <c r="L213" s="19"/>
      <c r="M213" s="19"/>
      <c r="N213" s="19"/>
      <c r="O213" s="19"/>
      <c r="P213" s="19"/>
    </row>
    <row r="214">
      <c r="A214" s="19"/>
      <c r="B214" s="19"/>
      <c r="C214" s="19"/>
      <c r="D214" s="19"/>
      <c r="E214" s="19"/>
      <c r="F214" s="19"/>
      <c r="G214" s="19"/>
      <c r="H214" s="19"/>
      <c r="I214" s="19"/>
      <c r="J214" s="19"/>
      <c r="K214" s="19"/>
      <c r="L214" s="19"/>
      <c r="M214" s="19"/>
      <c r="N214" s="19"/>
      <c r="O214" s="19"/>
      <c r="P214" s="19"/>
    </row>
    <row r="215">
      <c r="A215" s="19"/>
      <c r="B215" s="19"/>
      <c r="C215" s="19"/>
      <c r="D215" s="19"/>
      <c r="E215" s="19"/>
      <c r="F215" s="19"/>
      <c r="G215" s="19"/>
      <c r="H215" s="19"/>
      <c r="I215" s="19"/>
      <c r="J215" s="19"/>
      <c r="K215" s="19"/>
      <c r="L215" s="19"/>
      <c r="M215" s="19"/>
      <c r="N215" s="19"/>
      <c r="O215" s="19"/>
      <c r="P215" s="19"/>
    </row>
    <row r="216">
      <c r="A216" s="19"/>
      <c r="B216" s="19"/>
      <c r="C216" s="19"/>
      <c r="D216" s="19"/>
      <c r="E216" s="19"/>
      <c r="F216" s="19"/>
      <c r="G216" s="19"/>
      <c r="H216" s="19"/>
      <c r="I216" s="19"/>
      <c r="J216" s="19"/>
      <c r="K216" s="19"/>
      <c r="L216" s="19"/>
      <c r="M216" s="19"/>
      <c r="N216" s="19"/>
      <c r="O216" s="19"/>
      <c r="P216" s="19"/>
    </row>
    <row r="217">
      <c r="A217" s="19"/>
      <c r="B217" s="19"/>
      <c r="C217" s="19"/>
      <c r="D217" s="19"/>
      <c r="E217" s="19"/>
      <c r="F217" s="19"/>
      <c r="G217" s="19"/>
      <c r="H217" s="19"/>
      <c r="I217" s="19"/>
      <c r="J217" s="19"/>
      <c r="K217" s="19"/>
      <c r="L217" s="19"/>
      <c r="M217" s="19"/>
      <c r="N217" s="19"/>
      <c r="O217" s="19"/>
      <c r="P217" s="19"/>
    </row>
    <row r="218">
      <c r="A218" s="19"/>
      <c r="B218" s="19"/>
      <c r="C218" s="19"/>
      <c r="D218" s="19"/>
      <c r="E218" s="19"/>
      <c r="F218" s="19"/>
      <c r="G218" s="19"/>
      <c r="H218" s="19"/>
      <c r="I218" s="19"/>
      <c r="J218" s="19"/>
      <c r="K218" s="19"/>
      <c r="L218" s="19"/>
      <c r="M218" s="19"/>
      <c r="N218" s="19"/>
      <c r="O218" s="19"/>
      <c r="P218" s="19"/>
    </row>
    <row r="219">
      <c r="A219" s="19"/>
      <c r="B219" s="19"/>
      <c r="C219" s="19"/>
      <c r="D219" s="19"/>
      <c r="E219" s="19"/>
      <c r="F219" s="19"/>
      <c r="G219" s="19"/>
      <c r="H219" s="19"/>
      <c r="I219" s="19"/>
      <c r="J219" s="19"/>
      <c r="K219" s="19"/>
      <c r="L219" s="19"/>
      <c r="M219" s="19"/>
      <c r="N219" s="19"/>
      <c r="O219" s="19"/>
      <c r="P219" s="19"/>
    </row>
    <row r="220">
      <c r="A220" s="19"/>
      <c r="B220" s="19"/>
      <c r="C220" s="19"/>
      <c r="D220" s="19"/>
      <c r="E220" s="19"/>
      <c r="F220" s="19"/>
      <c r="G220" s="19"/>
      <c r="H220" s="19"/>
      <c r="I220" s="19"/>
      <c r="J220" s="19"/>
      <c r="K220" s="19"/>
      <c r="L220" s="19"/>
      <c r="M220" s="19"/>
      <c r="N220" s="19"/>
      <c r="O220" s="19"/>
      <c r="P220" s="19"/>
    </row>
    <row r="221">
      <c r="A221" s="19"/>
      <c r="B221" s="19"/>
      <c r="C221" s="19"/>
      <c r="D221" s="19"/>
      <c r="E221" s="19"/>
      <c r="F221" s="19"/>
      <c r="G221" s="19"/>
      <c r="H221" s="19"/>
      <c r="I221" s="19"/>
      <c r="J221" s="19"/>
      <c r="K221" s="19"/>
      <c r="L221" s="19"/>
      <c r="M221" s="19"/>
      <c r="N221" s="19"/>
      <c r="O221" s="19"/>
      <c r="P221" s="19"/>
    </row>
    <row r="222">
      <c r="A222" s="19"/>
      <c r="B222" s="19"/>
      <c r="C222" s="19"/>
      <c r="D222" s="19"/>
      <c r="E222" s="19"/>
      <c r="F222" s="19"/>
      <c r="G222" s="19"/>
      <c r="H222" s="19"/>
      <c r="I222" s="19"/>
      <c r="J222" s="19"/>
      <c r="K222" s="19"/>
      <c r="L222" s="19"/>
      <c r="M222" s="19"/>
      <c r="N222" s="19"/>
      <c r="O222" s="19"/>
      <c r="P222" s="19"/>
    </row>
    <row r="223">
      <c r="A223" s="19"/>
      <c r="B223" s="19"/>
      <c r="C223" s="19"/>
      <c r="D223" s="19"/>
      <c r="E223" s="19"/>
      <c r="F223" s="19"/>
      <c r="G223" s="19"/>
      <c r="H223" s="19"/>
      <c r="I223" s="19"/>
      <c r="J223" s="19"/>
      <c r="K223" s="19"/>
      <c r="L223" s="19"/>
      <c r="M223" s="19"/>
      <c r="N223" s="19"/>
      <c r="O223" s="19"/>
      <c r="P223" s="19"/>
    </row>
    <row r="224">
      <c r="A224" s="19"/>
      <c r="B224" s="19"/>
      <c r="C224" s="19"/>
      <c r="D224" s="19"/>
      <c r="E224" s="19"/>
      <c r="F224" s="19"/>
      <c r="G224" s="19"/>
      <c r="H224" s="19"/>
      <c r="I224" s="19"/>
      <c r="J224" s="19"/>
      <c r="K224" s="19"/>
      <c r="L224" s="19"/>
      <c r="M224" s="19"/>
      <c r="N224" s="19"/>
      <c r="O224" s="19"/>
      <c r="P224" s="19"/>
    </row>
    <row r="225">
      <c r="A225" s="19"/>
      <c r="B225" s="19"/>
      <c r="C225" s="19"/>
      <c r="D225" s="19"/>
      <c r="E225" s="19"/>
      <c r="F225" s="19"/>
      <c r="G225" s="19"/>
      <c r="H225" s="19"/>
      <c r="I225" s="19"/>
      <c r="J225" s="19"/>
      <c r="K225" s="19"/>
      <c r="L225" s="19"/>
      <c r="M225" s="19"/>
      <c r="N225" s="19"/>
      <c r="O225" s="19"/>
      <c r="P225" s="19"/>
    </row>
    <row r="226">
      <c r="A226" s="19"/>
      <c r="B226" s="19"/>
      <c r="C226" s="19"/>
      <c r="D226" s="19"/>
      <c r="E226" s="19"/>
      <c r="F226" s="19"/>
      <c r="G226" s="19"/>
      <c r="H226" s="19"/>
      <c r="I226" s="19"/>
      <c r="J226" s="19"/>
      <c r="K226" s="19"/>
      <c r="L226" s="19"/>
      <c r="M226" s="19"/>
      <c r="N226" s="19"/>
      <c r="O226" s="19"/>
      <c r="P226" s="19"/>
    </row>
    <row r="227">
      <c r="A227" s="19"/>
      <c r="B227" s="19"/>
      <c r="C227" s="19"/>
      <c r="D227" s="19"/>
      <c r="E227" s="19"/>
      <c r="F227" s="19"/>
      <c r="G227" s="19"/>
      <c r="H227" s="19"/>
      <c r="I227" s="19"/>
      <c r="J227" s="19"/>
      <c r="K227" s="19"/>
      <c r="L227" s="19"/>
      <c r="M227" s="19"/>
      <c r="N227" s="19"/>
      <c r="O227" s="19"/>
      <c r="P227" s="19"/>
    </row>
    <row r="228">
      <c r="A228" s="19"/>
      <c r="B228" s="19"/>
      <c r="C228" s="19"/>
      <c r="D228" s="19"/>
      <c r="E228" s="19"/>
      <c r="F228" s="19"/>
      <c r="G228" s="19"/>
      <c r="H228" s="19"/>
      <c r="I228" s="19"/>
      <c r="J228" s="19"/>
      <c r="K228" s="19"/>
      <c r="L228" s="19"/>
      <c r="M228" s="19"/>
      <c r="N228" s="19"/>
      <c r="O228" s="19"/>
      <c r="P228" s="19"/>
    </row>
    <row r="229">
      <c r="A229" s="19"/>
      <c r="B229" s="19"/>
      <c r="C229" s="19"/>
      <c r="D229" s="19"/>
      <c r="E229" s="19"/>
      <c r="F229" s="19"/>
      <c r="G229" s="19"/>
      <c r="H229" s="19"/>
      <c r="I229" s="19"/>
      <c r="J229" s="19"/>
      <c r="K229" s="19"/>
      <c r="L229" s="19"/>
      <c r="M229" s="19"/>
      <c r="N229" s="19"/>
      <c r="O229" s="19"/>
      <c r="P229" s="19"/>
    </row>
    <row r="230">
      <c r="A230" s="19"/>
      <c r="B230" s="19"/>
      <c r="C230" s="19"/>
      <c r="D230" s="19"/>
      <c r="E230" s="19"/>
      <c r="F230" s="19"/>
      <c r="G230" s="19"/>
      <c r="H230" s="19"/>
      <c r="I230" s="19"/>
      <c r="J230" s="19"/>
      <c r="K230" s="19"/>
      <c r="L230" s="19"/>
      <c r="M230" s="19"/>
      <c r="N230" s="19"/>
      <c r="O230" s="19"/>
      <c r="P230" s="19"/>
    </row>
    <row r="231">
      <c r="A231" s="19"/>
      <c r="B231" s="19"/>
      <c r="C231" s="19"/>
      <c r="D231" s="19"/>
      <c r="E231" s="19"/>
      <c r="F231" s="19"/>
      <c r="G231" s="19"/>
      <c r="H231" s="19"/>
      <c r="I231" s="19"/>
      <c r="J231" s="19"/>
      <c r="K231" s="19"/>
      <c r="L231" s="19"/>
      <c r="M231" s="19"/>
      <c r="N231" s="19"/>
      <c r="O231" s="19"/>
      <c r="P231" s="19"/>
    </row>
    <row r="232">
      <c r="A232" s="19"/>
      <c r="B232" s="19"/>
      <c r="C232" s="19"/>
      <c r="D232" s="19"/>
      <c r="E232" s="19"/>
      <c r="F232" s="19"/>
      <c r="G232" s="19"/>
      <c r="H232" s="19"/>
      <c r="I232" s="19"/>
      <c r="J232" s="19"/>
      <c r="K232" s="19"/>
      <c r="L232" s="19"/>
      <c r="M232" s="19"/>
      <c r="N232" s="19"/>
      <c r="O232" s="19"/>
      <c r="P232" s="19"/>
    </row>
    <row r="233">
      <c r="A233" s="19"/>
      <c r="B233" s="19"/>
      <c r="C233" s="19"/>
      <c r="D233" s="19"/>
      <c r="E233" s="19"/>
      <c r="F233" s="19"/>
      <c r="G233" s="19"/>
      <c r="H233" s="19"/>
      <c r="I233" s="19"/>
      <c r="J233" s="19"/>
      <c r="K233" s="19"/>
      <c r="L233" s="19"/>
      <c r="M233" s="19"/>
      <c r="N233" s="19"/>
      <c r="O233" s="19"/>
      <c r="P233" s="19"/>
    </row>
    <row r="234">
      <c r="A234" s="19"/>
      <c r="B234" s="19"/>
      <c r="C234" s="19"/>
      <c r="D234" s="19"/>
      <c r="E234" s="19"/>
      <c r="F234" s="19"/>
      <c r="G234" s="19"/>
      <c r="H234" s="19"/>
      <c r="I234" s="19"/>
      <c r="J234" s="19"/>
      <c r="K234" s="19"/>
      <c r="L234" s="19"/>
      <c r="M234" s="19"/>
      <c r="N234" s="19"/>
      <c r="O234" s="19"/>
      <c r="P234" s="19"/>
    </row>
    <row r="235">
      <c r="A235" s="19"/>
      <c r="B235" s="19"/>
      <c r="C235" s="19"/>
      <c r="D235" s="19"/>
      <c r="E235" s="19"/>
      <c r="F235" s="19"/>
      <c r="G235" s="19"/>
      <c r="H235" s="19"/>
      <c r="I235" s="19"/>
      <c r="J235" s="19"/>
      <c r="K235" s="19"/>
      <c r="L235" s="19"/>
      <c r="M235" s="19"/>
      <c r="N235" s="19"/>
      <c r="O235" s="19"/>
      <c r="P235" s="19"/>
    </row>
    <row r="236">
      <c r="A236" s="19"/>
      <c r="B236" s="19"/>
      <c r="C236" s="19"/>
      <c r="D236" s="19"/>
      <c r="E236" s="19"/>
      <c r="F236" s="19"/>
      <c r="G236" s="19"/>
      <c r="H236" s="19"/>
      <c r="I236" s="19"/>
      <c r="J236" s="19"/>
      <c r="K236" s="19"/>
      <c r="L236" s="19"/>
      <c r="M236" s="19"/>
      <c r="N236" s="19"/>
      <c r="O236" s="19"/>
      <c r="P236" s="19"/>
    </row>
    <row r="237">
      <c r="A237" s="19"/>
      <c r="B237" s="19"/>
      <c r="C237" s="19"/>
      <c r="D237" s="19"/>
      <c r="E237" s="19"/>
      <c r="F237" s="19"/>
      <c r="G237" s="19"/>
      <c r="H237" s="19"/>
      <c r="I237" s="19"/>
      <c r="J237" s="19"/>
      <c r="K237" s="19"/>
      <c r="L237" s="19"/>
      <c r="M237" s="19"/>
      <c r="N237" s="19"/>
      <c r="O237" s="19"/>
      <c r="P237" s="19"/>
    </row>
    <row r="238">
      <c r="A238" s="19"/>
      <c r="B238" s="19"/>
      <c r="C238" s="19"/>
      <c r="D238" s="19"/>
      <c r="E238" s="19"/>
      <c r="F238" s="19"/>
      <c r="G238" s="19"/>
      <c r="H238" s="19"/>
      <c r="I238" s="19"/>
      <c r="J238" s="19"/>
      <c r="K238" s="19"/>
      <c r="L238" s="19"/>
      <c r="M238" s="19"/>
      <c r="N238" s="19"/>
      <c r="O238" s="19"/>
      <c r="P238" s="19"/>
    </row>
    <row r="239">
      <c r="A239" s="19"/>
      <c r="B239" s="19"/>
      <c r="C239" s="19"/>
      <c r="D239" s="19"/>
      <c r="E239" s="19"/>
      <c r="F239" s="19"/>
      <c r="G239" s="19"/>
      <c r="H239" s="19"/>
      <c r="I239" s="19"/>
      <c r="J239" s="19"/>
      <c r="K239" s="19"/>
      <c r="L239" s="19"/>
      <c r="M239" s="19"/>
      <c r="N239" s="19"/>
      <c r="O239" s="19"/>
      <c r="P239" s="19"/>
    </row>
    <row r="240">
      <c r="A240" s="19"/>
      <c r="B240" s="19"/>
      <c r="C240" s="19"/>
      <c r="D240" s="19"/>
      <c r="E240" s="19"/>
      <c r="F240" s="19"/>
      <c r="G240" s="19"/>
      <c r="H240" s="19"/>
      <c r="I240" s="19"/>
      <c r="J240" s="19"/>
      <c r="K240" s="19"/>
      <c r="L240" s="19"/>
      <c r="M240" s="19"/>
      <c r="N240" s="19"/>
      <c r="O240" s="19"/>
      <c r="P240" s="19"/>
    </row>
    <row r="241">
      <c r="A241" s="19"/>
      <c r="B241" s="19"/>
      <c r="C241" s="19"/>
      <c r="D241" s="19"/>
      <c r="E241" s="19"/>
      <c r="F241" s="19"/>
      <c r="G241" s="19"/>
      <c r="H241" s="19"/>
      <c r="I241" s="19"/>
      <c r="J241" s="19"/>
      <c r="K241" s="19"/>
      <c r="L241" s="19"/>
      <c r="M241" s="19"/>
      <c r="N241" s="19"/>
      <c r="O241" s="19"/>
      <c r="P241" s="19"/>
    </row>
    <row r="242">
      <c r="A242" s="19"/>
      <c r="B242" s="19"/>
      <c r="C242" s="19"/>
      <c r="D242" s="19"/>
      <c r="E242" s="19"/>
      <c r="F242" s="19"/>
      <c r="G242" s="19"/>
      <c r="H242" s="19"/>
      <c r="I242" s="19"/>
      <c r="J242" s="19"/>
      <c r="K242" s="19"/>
      <c r="L242" s="19"/>
      <c r="M242" s="19"/>
      <c r="N242" s="19"/>
      <c r="O242" s="19"/>
      <c r="P242" s="19"/>
    </row>
    <row r="243">
      <c r="A243" s="19"/>
      <c r="B243" s="19"/>
      <c r="C243" s="19"/>
      <c r="D243" s="19"/>
      <c r="E243" s="19"/>
      <c r="F243" s="19"/>
      <c r="G243" s="19"/>
      <c r="H243" s="19"/>
      <c r="I243" s="19"/>
      <c r="J243" s="19"/>
      <c r="K243" s="19"/>
      <c r="L243" s="19"/>
      <c r="M243" s="19"/>
      <c r="N243" s="19"/>
      <c r="O243" s="19"/>
      <c r="P243" s="19"/>
    </row>
    <row r="244">
      <c r="A244" s="19"/>
      <c r="B244" s="19"/>
      <c r="C244" s="19"/>
      <c r="D244" s="19"/>
      <c r="E244" s="19"/>
      <c r="F244" s="19"/>
      <c r="G244" s="19"/>
      <c r="H244" s="19"/>
      <c r="I244" s="19"/>
      <c r="J244" s="19"/>
      <c r="K244" s="19"/>
      <c r="L244" s="19"/>
      <c r="M244" s="19"/>
      <c r="N244" s="19"/>
      <c r="O244" s="19"/>
      <c r="P244" s="19"/>
    </row>
    <row r="245">
      <c r="A245" s="19"/>
      <c r="B245" s="19"/>
      <c r="C245" s="19"/>
      <c r="D245" s="19"/>
      <c r="E245" s="19"/>
      <c r="F245" s="19"/>
      <c r="G245" s="19"/>
      <c r="H245" s="19"/>
      <c r="I245" s="19"/>
      <c r="J245" s="19"/>
      <c r="K245" s="19"/>
      <c r="L245" s="19"/>
      <c r="M245" s="19"/>
      <c r="N245" s="19"/>
      <c r="O245" s="19"/>
      <c r="P245" s="19"/>
    </row>
    <row r="246">
      <c r="A246" s="19"/>
      <c r="B246" s="19"/>
      <c r="C246" s="19"/>
      <c r="D246" s="19"/>
      <c r="E246" s="19"/>
      <c r="F246" s="19"/>
      <c r="G246" s="19"/>
      <c r="H246" s="19"/>
      <c r="I246" s="19"/>
      <c r="J246" s="19"/>
      <c r="K246" s="19"/>
      <c r="L246" s="19"/>
      <c r="M246" s="19"/>
      <c r="N246" s="19"/>
      <c r="O246" s="19"/>
      <c r="P246" s="19"/>
    </row>
    <row r="247">
      <c r="A247" s="19"/>
      <c r="B247" s="19"/>
      <c r="C247" s="19"/>
      <c r="D247" s="19"/>
      <c r="E247" s="19"/>
      <c r="F247" s="19"/>
      <c r="G247" s="19"/>
      <c r="H247" s="19"/>
      <c r="I247" s="19"/>
      <c r="J247" s="19"/>
      <c r="K247" s="19"/>
      <c r="L247" s="19"/>
      <c r="M247" s="19"/>
      <c r="N247" s="19"/>
      <c r="O247" s="19"/>
      <c r="P247" s="19"/>
    </row>
    <row r="248">
      <c r="A248" s="19"/>
      <c r="B248" s="19"/>
      <c r="C248" s="19"/>
      <c r="D248" s="19"/>
      <c r="E248" s="19"/>
      <c r="F248" s="19"/>
      <c r="G248" s="19"/>
      <c r="H248" s="19"/>
      <c r="I248" s="19"/>
      <c r="J248" s="19"/>
      <c r="K248" s="19"/>
      <c r="L248" s="19"/>
      <c r="M248" s="19"/>
      <c r="N248" s="19"/>
      <c r="O248" s="19"/>
      <c r="P248" s="19"/>
    </row>
    <row r="249">
      <c r="A249" s="19"/>
      <c r="B249" s="19"/>
      <c r="C249" s="19"/>
      <c r="D249" s="19"/>
      <c r="E249" s="19"/>
      <c r="F249" s="19"/>
      <c r="G249" s="19"/>
      <c r="H249" s="19"/>
      <c r="I249" s="19"/>
      <c r="J249" s="19"/>
      <c r="K249" s="19"/>
      <c r="L249" s="19"/>
      <c r="M249" s="19"/>
      <c r="N249" s="19"/>
      <c r="O249" s="19"/>
      <c r="P249" s="19"/>
    </row>
    <row r="250">
      <c r="A250" s="19"/>
      <c r="B250" s="19"/>
      <c r="C250" s="19"/>
      <c r="D250" s="19"/>
      <c r="E250" s="19"/>
      <c r="F250" s="19"/>
      <c r="G250" s="19"/>
      <c r="H250" s="19"/>
      <c r="I250" s="19"/>
      <c r="J250" s="19"/>
      <c r="K250" s="19"/>
      <c r="L250" s="19"/>
      <c r="M250" s="19"/>
      <c r="N250" s="19"/>
      <c r="O250" s="19"/>
      <c r="P250" s="19"/>
    </row>
    <row r="251">
      <c r="A251" s="19"/>
      <c r="B251" s="19"/>
      <c r="C251" s="19"/>
      <c r="D251" s="19"/>
      <c r="E251" s="19"/>
      <c r="F251" s="19"/>
      <c r="G251" s="19"/>
      <c r="H251" s="19"/>
      <c r="I251" s="19"/>
      <c r="J251" s="19"/>
      <c r="K251" s="19"/>
      <c r="L251" s="19"/>
      <c r="M251" s="19"/>
      <c r="N251" s="19"/>
      <c r="O251" s="19"/>
      <c r="P251" s="19"/>
    </row>
    <row r="252">
      <c r="A252" s="19"/>
      <c r="B252" s="19"/>
      <c r="C252" s="19"/>
      <c r="D252" s="19"/>
      <c r="E252" s="19"/>
      <c r="F252" s="19"/>
      <c r="G252" s="19"/>
      <c r="H252" s="19"/>
      <c r="I252" s="19"/>
      <c r="J252" s="19"/>
      <c r="K252" s="19"/>
      <c r="L252" s="19"/>
      <c r="M252" s="19"/>
      <c r="N252" s="19"/>
      <c r="O252" s="19"/>
      <c r="P252" s="19"/>
    </row>
    <row r="253">
      <c r="A253" s="19"/>
      <c r="B253" s="19"/>
      <c r="C253" s="19"/>
      <c r="D253" s="19"/>
      <c r="E253" s="19"/>
      <c r="F253" s="19"/>
      <c r="G253" s="19"/>
      <c r="H253" s="19"/>
      <c r="I253" s="19"/>
      <c r="J253" s="19"/>
      <c r="K253" s="19"/>
      <c r="L253" s="19"/>
      <c r="M253" s="19"/>
      <c r="N253" s="19"/>
      <c r="O253" s="19"/>
      <c r="P253" s="19"/>
    </row>
    <row r="254">
      <c r="A254" s="19"/>
      <c r="B254" s="19"/>
      <c r="C254" s="19"/>
      <c r="D254" s="19"/>
      <c r="E254" s="19"/>
      <c r="F254" s="19"/>
      <c r="G254" s="19"/>
      <c r="H254" s="19"/>
      <c r="I254" s="19"/>
      <c r="J254" s="19"/>
      <c r="K254" s="19"/>
      <c r="L254" s="19"/>
      <c r="M254" s="19"/>
      <c r="N254" s="19"/>
      <c r="O254" s="19"/>
      <c r="P254" s="19"/>
    </row>
    <row r="255">
      <c r="A255" s="19"/>
      <c r="B255" s="19"/>
      <c r="C255" s="19"/>
      <c r="D255" s="19"/>
      <c r="E255" s="19"/>
      <c r="F255" s="19"/>
      <c r="G255" s="19"/>
      <c r="H255" s="19"/>
      <c r="I255" s="19"/>
      <c r="J255" s="19"/>
      <c r="K255" s="19"/>
      <c r="L255" s="19"/>
      <c r="M255" s="19"/>
      <c r="N255" s="19"/>
      <c r="O255" s="19"/>
      <c r="P255" s="19"/>
    </row>
    <row r="256">
      <c r="A256" s="19"/>
      <c r="B256" s="19"/>
      <c r="C256" s="19"/>
      <c r="D256" s="19"/>
      <c r="E256" s="19"/>
      <c r="F256" s="19"/>
      <c r="G256" s="19"/>
      <c r="H256" s="19"/>
      <c r="I256" s="19"/>
      <c r="J256" s="19"/>
      <c r="K256" s="19"/>
      <c r="L256" s="19"/>
      <c r="M256" s="19"/>
      <c r="N256" s="19"/>
      <c r="O256" s="19"/>
      <c r="P256" s="19"/>
    </row>
    <row r="257">
      <c r="A257" s="19"/>
      <c r="B257" s="19"/>
      <c r="C257" s="19"/>
      <c r="D257" s="19"/>
      <c r="E257" s="19"/>
      <c r="F257" s="19"/>
      <c r="G257" s="19"/>
      <c r="H257" s="19"/>
      <c r="I257" s="19"/>
      <c r="J257" s="19"/>
      <c r="K257" s="19"/>
      <c r="L257" s="19"/>
      <c r="M257" s="19"/>
      <c r="N257" s="19"/>
      <c r="O257" s="19"/>
      <c r="P257" s="19"/>
    </row>
    <row r="258">
      <c r="A258" s="19"/>
      <c r="B258" s="19"/>
      <c r="C258" s="19"/>
      <c r="D258" s="19"/>
      <c r="E258" s="19"/>
      <c r="F258" s="19"/>
      <c r="G258" s="19"/>
      <c r="H258" s="19"/>
      <c r="I258" s="19"/>
      <c r="J258" s="19"/>
      <c r="K258" s="19"/>
      <c r="L258" s="19"/>
      <c r="M258" s="19"/>
      <c r="N258" s="19"/>
      <c r="O258" s="19"/>
      <c r="P258" s="19"/>
    </row>
    <row r="259">
      <c r="A259" s="19"/>
      <c r="B259" s="19"/>
      <c r="C259" s="19"/>
      <c r="D259" s="19"/>
      <c r="E259" s="19"/>
      <c r="F259" s="19"/>
      <c r="G259" s="19"/>
      <c r="H259" s="19"/>
      <c r="I259" s="19"/>
      <c r="J259" s="19"/>
      <c r="K259" s="19"/>
      <c r="L259" s="19"/>
      <c r="M259" s="19"/>
      <c r="N259" s="19"/>
      <c r="O259" s="19"/>
      <c r="P259" s="19"/>
    </row>
    <row r="260">
      <c r="A260" s="19"/>
      <c r="B260" s="19"/>
      <c r="C260" s="19"/>
      <c r="D260" s="19"/>
      <c r="E260" s="19"/>
      <c r="F260" s="19"/>
      <c r="G260" s="19"/>
      <c r="H260" s="19"/>
      <c r="I260" s="19"/>
      <c r="J260" s="19"/>
      <c r="K260" s="19"/>
      <c r="L260" s="19"/>
      <c r="M260" s="19"/>
      <c r="N260" s="19"/>
      <c r="O260" s="19"/>
      <c r="P260" s="19"/>
    </row>
    <row r="261">
      <c r="A261" s="19"/>
      <c r="B261" s="19"/>
      <c r="C261" s="19"/>
      <c r="D261" s="19"/>
      <c r="E261" s="19"/>
      <c r="F261" s="19"/>
      <c r="G261" s="19"/>
      <c r="H261" s="19"/>
      <c r="I261" s="19"/>
      <c r="J261" s="19"/>
      <c r="K261" s="19"/>
      <c r="L261" s="19"/>
      <c r="M261" s="19"/>
      <c r="N261" s="19"/>
      <c r="O261" s="19"/>
      <c r="P261" s="19"/>
    </row>
    <row r="262">
      <c r="A262" s="19"/>
      <c r="B262" s="19"/>
      <c r="C262" s="19"/>
      <c r="D262" s="19"/>
      <c r="E262" s="19"/>
      <c r="F262" s="19"/>
      <c r="G262" s="19"/>
      <c r="H262" s="19"/>
      <c r="I262" s="19"/>
      <c r="J262" s="19"/>
      <c r="K262" s="19"/>
      <c r="L262" s="19"/>
      <c r="M262" s="19"/>
      <c r="N262" s="19"/>
      <c r="O262" s="19"/>
      <c r="P262" s="19"/>
    </row>
    <row r="263">
      <c r="A263" s="19"/>
      <c r="B263" s="19"/>
      <c r="C263" s="19"/>
      <c r="D263" s="19"/>
      <c r="E263" s="19"/>
      <c r="F263" s="19"/>
      <c r="G263" s="19"/>
      <c r="H263" s="19"/>
      <c r="I263" s="19"/>
      <c r="J263" s="19"/>
      <c r="K263" s="19"/>
      <c r="L263" s="19"/>
      <c r="M263" s="19"/>
      <c r="N263" s="19"/>
      <c r="O263" s="19"/>
      <c r="P263" s="19"/>
    </row>
    <row r="264">
      <c r="A264" s="19"/>
      <c r="B264" s="19"/>
      <c r="C264" s="19"/>
      <c r="D264" s="19"/>
      <c r="E264" s="19"/>
      <c r="F264" s="19"/>
      <c r="G264" s="19"/>
      <c r="H264" s="19"/>
      <c r="I264" s="19"/>
      <c r="J264" s="19"/>
      <c r="K264" s="19"/>
      <c r="L264" s="19"/>
      <c r="M264" s="19"/>
      <c r="N264" s="19"/>
      <c r="O264" s="19"/>
      <c r="P264" s="19"/>
    </row>
    <row r="265">
      <c r="A265" s="19"/>
      <c r="B265" s="19"/>
      <c r="C265" s="19"/>
      <c r="D265" s="19"/>
      <c r="E265" s="19"/>
      <c r="F265" s="19"/>
      <c r="G265" s="19"/>
      <c r="H265" s="19"/>
      <c r="I265" s="19"/>
      <c r="J265" s="19"/>
      <c r="K265" s="19"/>
      <c r="L265" s="19"/>
      <c r="M265" s="19"/>
      <c r="N265" s="19"/>
      <c r="O265" s="19"/>
      <c r="P265" s="19"/>
    </row>
    <row r="266">
      <c r="A266" s="19"/>
      <c r="B266" s="19"/>
      <c r="C266" s="19"/>
      <c r="D266" s="19"/>
      <c r="E266" s="19"/>
      <c r="F266" s="19"/>
      <c r="G266" s="19"/>
      <c r="H266" s="19"/>
      <c r="I266" s="19"/>
      <c r="J266" s="19"/>
      <c r="K266" s="19"/>
      <c r="L266" s="19"/>
      <c r="M266" s="19"/>
      <c r="N266" s="19"/>
      <c r="O266" s="19"/>
      <c r="P266" s="19"/>
    </row>
    <row r="267">
      <c r="A267" s="19"/>
      <c r="B267" s="19"/>
      <c r="C267" s="19"/>
      <c r="D267" s="19"/>
      <c r="E267" s="19"/>
      <c r="F267" s="19"/>
      <c r="G267" s="19"/>
      <c r="H267" s="19"/>
      <c r="I267" s="19"/>
      <c r="J267" s="19"/>
      <c r="K267" s="19"/>
      <c r="L267" s="19"/>
      <c r="M267" s="19"/>
      <c r="N267" s="19"/>
      <c r="O267" s="19"/>
      <c r="P267" s="19"/>
    </row>
    <row r="268">
      <c r="A268" s="19"/>
      <c r="B268" s="19"/>
      <c r="C268" s="19"/>
      <c r="D268" s="19"/>
      <c r="E268" s="19"/>
      <c r="F268" s="19"/>
      <c r="G268" s="19"/>
      <c r="H268" s="19"/>
      <c r="I268" s="19"/>
      <c r="J268" s="19"/>
      <c r="K268" s="19"/>
      <c r="L268" s="19"/>
      <c r="M268" s="19"/>
      <c r="N268" s="19"/>
      <c r="O268" s="19"/>
      <c r="P268" s="19"/>
    </row>
    <row r="269">
      <c r="A269" s="19"/>
      <c r="B269" s="19"/>
      <c r="C269" s="19"/>
      <c r="D269" s="19"/>
      <c r="E269" s="19"/>
      <c r="F269" s="19"/>
      <c r="G269" s="19"/>
      <c r="H269" s="19"/>
      <c r="I269" s="19"/>
      <c r="J269" s="19"/>
      <c r="K269" s="19"/>
      <c r="L269" s="19"/>
      <c r="M269" s="19"/>
      <c r="N269" s="19"/>
      <c r="O269" s="19"/>
      <c r="P269" s="19"/>
    </row>
    <row r="270">
      <c r="A270" s="19"/>
      <c r="B270" s="19"/>
      <c r="C270" s="19"/>
      <c r="D270" s="19"/>
      <c r="E270" s="19"/>
      <c r="F270" s="19"/>
      <c r="G270" s="19"/>
      <c r="H270" s="19"/>
      <c r="I270" s="19"/>
      <c r="J270" s="19"/>
      <c r="K270" s="19"/>
      <c r="L270" s="19"/>
      <c r="M270" s="19"/>
      <c r="N270" s="19"/>
      <c r="O270" s="19"/>
      <c r="P270" s="19"/>
    </row>
    <row r="271">
      <c r="A271" s="19"/>
      <c r="B271" s="19"/>
      <c r="C271" s="19"/>
      <c r="D271" s="19"/>
      <c r="E271" s="19"/>
      <c r="F271" s="19"/>
      <c r="G271" s="19"/>
      <c r="H271" s="19"/>
      <c r="I271" s="19"/>
      <c r="J271" s="19"/>
      <c r="K271" s="19"/>
      <c r="L271" s="19"/>
      <c r="M271" s="19"/>
      <c r="N271" s="19"/>
      <c r="O271" s="19"/>
      <c r="P271" s="19"/>
    </row>
    <row r="272">
      <c r="A272" s="19"/>
      <c r="B272" s="19"/>
      <c r="C272" s="19"/>
      <c r="D272" s="19"/>
      <c r="E272" s="19"/>
      <c r="F272" s="19"/>
      <c r="G272" s="19"/>
      <c r="H272" s="19"/>
      <c r="I272" s="19"/>
      <c r="J272" s="19"/>
      <c r="K272" s="19"/>
      <c r="L272" s="19"/>
      <c r="M272" s="19"/>
      <c r="N272" s="19"/>
      <c r="O272" s="19"/>
      <c r="P272" s="19"/>
    </row>
    <row r="273">
      <c r="A273" s="19"/>
      <c r="B273" s="19"/>
      <c r="C273" s="19"/>
      <c r="D273" s="19"/>
      <c r="E273" s="19"/>
      <c r="F273" s="19"/>
      <c r="G273" s="19"/>
      <c r="H273" s="19"/>
      <c r="I273" s="19"/>
      <c r="J273" s="19"/>
      <c r="K273" s="19"/>
      <c r="L273" s="19"/>
      <c r="M273" s="19"/>
      <c r="N273" s="19"/>
      <c r="O273" s="19"/>
      <c r="P273" s="19"/>
    </row>
    <row r="274">
      <c r="A274" s="19"/>
      <c r="B274" s="19"/>
      <c r="C274" s="19"/>
      <c r="D274" s="19"/>
      <c r="E274" s="19"/>
      <c r="F274" s="19"/>
      <c r="G274" s="19"/>
      <c r="H274" s="19"/>
      <c r="I274" s="19"/>
      <c r="J274" s="19"/>
      <c r="K274" s="19"/>
      <c r="L274" s="19"/>
      <c r="M274" s="19"/>
      <c r="N274" s="19"/>
      <c r="O274" s="19"/>
      <c r="P274" s="19"/>
    </row>
    <row r="275">
      <c r="A275" s="19"/>
      <c r="B275" s="19"/>
      <c r="C275" s="19"/>
      <c r="D275" s="19"/>
      <c r="E275" s="19"/>
      <c r="F275" s="19"/>
      <c r="G275" s="19"/>
      <c r="H275" s="19"/>
      <c r="I275" s="19"/>
      <c r="J275" s="19"/>
      <c r="K275" s="19"/>
      <c r="L275" s="19"/>
      <c r="M275" s="19"/>
      <c r="N275" s="19"/>
      <c r="O275" s="19"/>
      <c r="P275" s="19"/>
    </row>
    <row r="276">
      <c r="A276" s="19"/>
      <c r="B276" s="19"/>
      <c r="C276" s="19"/>
      <c r="D276" s="19"/>
      <c r="E276" s="19"/>
      <c r="F276" s="19"/>
      <c r="G276" s="19"/>
      <c r="H276" s="19"/>
      <c r="I276" s="19"/>
      <c r="J276" s="19"/>
      <c r="K276" s="19"/>
      <c r="L276" s="19"/>
      <c r="M276" s="19"/>
      <c r="N276" s="19"/>
      <c r="O276" s="19"/>
      <c r="P276" s="19"/>
    </row>
    <row r="277">
      <c r="A277" s="19"/>
      <c r="B277" s="19"/>
      <c r="C277" s="19"/>
      <c r="D277" s="19"/>
      <c r="E277" s="19"/>
      <c r="F277" s="19"/>
      <c r="G277" s="19"/>
      <c r="H277" s="19"/>
      <c r="I277" s="19"/>
      <c r="J277" s="19"/>
      <c r="K277" s="19"/>
      <c r="L277" s="19"/>
      <c r="M277" s="19"/>
      <c r="N277" s="19"/>
      <c r="O277" s="19"/>
      <c r="P277" s="19"/>
    </row>
    <row r="278">
      <c r="A278" s="19"/>
      <c r="B278" s="19"/>
      <c r="C278" s="19"/>
      <c r="D278" s="19"/>
      <c r="E278" s="19"/>
      <c r="F278" s="19"/>
      <c r="G278" s="19"/>
      <c r="H278" s="19"/>
      <c r="I278" s="19"/>
      <c r="J278" s="19"/>
      <c r="K278" s="19"/>
      <c r="L278" s="19"/>
      <c r="M278" s="19"/>
      <c r="N278" s="19"/>
      <c r="O278" s="19"/>
      <c r="P278" s="19"/>
    </row>
    <row r="279">
      <c r="A279" s="19"/>
      <c r="B279" s="19"/>
      <c r="C279" s="19"/>
      <c r="D279" s="19"/>
      <c r="E279" s="19"/>
      <c r="F279" s="19"/>
      <c r="G279" s="19"/>
      <c r="H279" s="19"/>
      <c r="I279" s="19"/>
      <c r="J279" s="19"/>
      <c r="K279" s="19"/>
      <c r="L279" s="19"/>
      <c r="M279" s="19"/>
      <c r="N279" s="19"/>
      <c r="O279" s="19"/>
      <c r="P279" s="19"/>
    </row>
    <row r="280">
      <c r="A280" s="19"/>
      <c r="B280" s="19"/>
      <c r="C280" s="19"/>
      <c r="D280" s="19"/>
      <c r="E280" s="19"/>
      <c r="F280" s="19"/>
      <c r="G280" s="19"/>
      <c r="H280" s="19"/>
      <c r="I280" s="19"/>
      <c r="J280" s="19"/>
      <c r="K280" s="19"/>
      <c r="L280" s="19"/>
      <c r="M280" s="19"/>
      <c r="N280" s="19"/>
      <c r="O280" s="19"/>
      <c r="P280" s="19"/>
    </row>
    <row r="281">
      <c r="A281" s="19"/>
      <c r="B281" s="19"/>
      <c r="C281" s="19"/>
      <c r="D281" s="19"/>
      <c r="E281" s="19"/>
      <c r="F281" s="19"/>
      <c r="G281" s="19"/>
      <c r="H281" s="19"/>
      <c r="I281" s="19"/>
      <c r="J281" s="19"/>
      <c r="K281" s="19"/>
      <c r="L281" s="19"/>
      <c r="M281" s="19"/>
      <c r="N281" s="19"/>
      <c r="O281" s="19"/>
      <c r="P281" s="19"/>
    </row>
    <row r="282">
      <c r="A282" s="19"/>
      <c r="B282" s="19"/>
      <c r="C282" s="19"/>
      <c r="D282" s="19"/>
      <c r="E282" s="19"/>
      <c r="F282" s="19"/>
      <c r="G282" s="19"/>
      <c r="H282" s="19"/>
      <c r="I282" s="19"/>
      <c r="J282" s="19"/>
      <c r="K282" s="19"/>
      <c r="L282" s="19"/>
      <c r="M282" s="19"/>
      <c r="N282" s="19"/>
      <c r="O282" s="19"/>
      <c r="P282" s="19"/>
    </row>
    <row r="283">
      <c r="A283" s="19"/>
      <c r="B283" s="19"/>
      <c r="C283" s="19"/>
      <c r="D283" s="19"/>
      <c r="E283" s="19"/>
      <c r="F283" s="19"/>
      <c r="G283" s="19"/>
      <c r="H283" s="19"/>
      <c r="I283" s="19"/>
      <c r="J283" s="19"/>
      <c r="K283" s="19"/>
      <c r="L283" s="19"/>
      <c r="M283" s="19"/>
      <c r="N283" s="19"/>
      <c r="O283" s="19"/>
      <c r="P283" s="19"/>
    </row>
    <row r="284">
      <c r="A284" s="19"/>
      <c r="B284" s="19"/>
      <c r="C284" s="19"/>
      <c r="D284" s="19"/>
      <c r="E284" s="19"/>
      <c r="F284" s="19"/>
      <c r="G284" s="19"/>
      <c r="H284" s="19"/>
      <c r="I284" s="19"/>
      <c r="J284" s="19"/>
      <c r="K284" s="19"/>
      <c r="L284" s="19"/>
      <c r="M284" s="19"/>
      <c r="N284" s="19"/>
      <c r="O284" s="19"/>
      <c r="P284" s="19"/>
    </row>
    <row r="285">
      <c r="A285" s="19"/>
      <c r="B285" s="19"/>
      <c r="C285" s="19"/>
      <c r="D285" s="19"/>
      <c r="E285" s="19"/>
      <c r="F285" s="19"/>
      <c r="G285" s="19"/>
      <c r="H285" s="19"/>
      <c r="I285" s="19"/>
      <c r="J285" s="19"/>
      <c r="K285" s="19"/>
      <c r="L285" s="19"/>
      <c r="M285" s="19"/>
      <c r="N285" s="19"/>
      <c r="O285" s="19"/>
      <c r="P285" s="19"/>
    </row>
    <row r="286">
      <c r="A286" s="19"/>
      <c r="B286" s="19"/>
      <c r="C286" s="19"/>
      <c r="D286" s="19"/>
      <c r="E286" s="19"/>
      <c r="F286" s="19"/>
      <c r="G286" s="19"/>
      <c r="H286" s="19"/>
      <c r="I286" s="19"/>
      <c r="J286" s="19"/>
      <c r="K286" s="19"/>
      <c r="L286" s="19"/>
      <c r="M286" s="19"/>
      <c r="N286" s="19"/>
      <c r="O286" s="19"/>
      <c r="P286" s="19"/>
    </row>
    <row r="287">
      <c r="A287" s="19"/>
      <c r="B287" s="19"/>
      <c r="C287" s="19"/>
      <c r="D287" s="19"/>
      <c r="E287" s="19"/>
      <c r="F287" s="19"/>
      <c r="G287" s="19"/>
      <c r="H287" s="19"/>
      <c r="I287" s="19"/>
      <c r="J287" s="19"/>
      <c r="K287" s="19"/>
      <c r="L287" s="19"/>
      <c r="M287" s="19"/>
      <c r="N287" s="19"/>
      <c r="O287" s="19"/>
      <c r="P287" s="19"/>
    </row>
    <row r="288">
      <c r="A288" s="19"/>
      <c r="B288" s="19"/>
      <c r="C288" s="19"/>
      <c r="D288" s="19"/>
      <c r="E288" s="19"/>
      <c r="F288" s="19"/>
      <c r="G288" s="19"/>
      <c r="H288" s="19"/>
      <c r="I288" s="19"/>
      <c r="J288" s="19"/>
      <c r="K288" s="19"/>
      <c r="L288" s="19"/>
      <c r="M288" s="19"/>
      <c r="N288" s="19"/>
      <c r="O288" s="19"/>
      <c r="P288" s="19"/>
    </row>
    <row r="289">
      <c r="A289" s="19"/>
      <c r="B289" s="19"/>
      <c r="C289" s="19"/>
      <c r="D289" s="19"/>
      <c r="E289" s="19"/>
      <c r="F289" s="19"/>
      <c r="G289" s="19"/>
      <c r="H289" s="19"/>
      <c r="I289" s="19"/>
      <c r="J289" s="19"/>
      <c r="K289" s="19"/>
      <c r="L289" s="19"/>
      <c r="M289" s="19"/>
      <c r="N289" s="19"/>
      <c r="O289" s="19"/>
      <c r="P289" s="19"/>
    </row>
    <row r="290">
      <c r="A290" s="19"/>
      <c r="B290" s="19"/>
      <c r="C290" s="19"/>
      <c r="D290" s="19"/>
      <c r="E290" s="19"/>
      <c r="F290" s="19"/>
      <c r="G290" s="19"/>
      <c r="H290" s="19"/>
      <c r="I290" s="19"/>
      <c r="J290" s="19"/>
      <c r="K290" s="19"/>
      <c r="L290" s="19"/>
      <c r="M290" s="19"/>
      <c r="N290" s="19"/>
      <c r="O290" s="19"/>
      <c r="P290" s="19"/>
    </row>
    <row r="291">
      <c r="A291" s="19"/>
      <c r="B291" s="19"/>
      <c r="C291" s="19"/>
      <c r="D291" s="19"/>
      <c r="E291" s="19"/>
      <c r="F291" s="19"/>
      <c r="G291" s="19"/>
      <c r="H291" s="19"/>
      <c r="I291" s="19"/>
      <c r="J291" s="19"/>
      <c r="K291" s="19"/>
      <c r="L291" s="19"/>
      <c r="M291" s="19"/>
      <c r="N291" s="19"/>
      <c r="O291" s="19"/>
      <c r="P291" s="19"/>
    </row>
    <row r="292">
      <c r="A292" s="19"/>
      <c r="B292" s="19"/>
      <c r="C292" s="19"/>
      <c r="D292" s="19"/>
      <c r="E292" s="19"/>
      <c r="F292" s="19"/>
      <c r="G292" s="19"/>
      <c r="H292" s="19"/>
      <c r="I292" s="19"/>
      <c r="J292" s="19"/>
      <c r="K292" s="19"/>
      <c r="L292" s="19"/>
      <c r="M292" s="19"/>
      <c r="N292" s="19"/>
      <c r="O292" s="19"/>
      <c r="P292" s="19"/>
    </row>
    <row r="293">
      <c r="A293" s="19"/>
      <c r="B293" s="19"/>
      <c r="C293" s="19"/>
      <c r="D293" s="19"/>
      <c r="E293" s="19"/>
      <c r="F293" s="19"/>
      <c r="G293" s="19"/>
      <c r="H293" s="19"/>
      <c r="I293" s="19"/>
      <c r="J293" s="19"/>
      <c r="K293" s="19"/>
      <c r="L293" s="19"/>
      <c r="M293" s="19"/>
      <c r="N293" s="19"/>
      <c r="O293" s="19"/>
      <c r="P293" s="19"/>
    </row>
    <row r="294">
      <c r="A294" s="19"/>
      <c r="B294" s="19"/>
      <c r="C294" s="19"/>
      <c r="D294" s="19"/>
      <c r="E294" s="19"/>
      <c r="F294" s="19"/>
      <c r="G294" s="19"/>
      <c r="H294" s="19"/>
      <c r="I294" s="19"/>
      <c r="J294" s="19"/>
      <c r="K294" s="19"/>
      <c r="L294" s="19"/>
      <c r="M294" s="19"/>
      <c r="N294" s="19"/>
      <c r="O294" s="19"/>
      <c r="P294" s="19"/>
    </row>
    <row r="295">
      <c r="A295" s="19"/>
      <c r="B295" s="19"/>
      <c r="C295" s="19"/>
      <c r="D295" s="19"/>
      <c r="E295" s="19"/>
      <c r="F295" s="19"/>
      <c r="G295" s="19"/>
      <c r="H295" s="19"/>
      <c r="I295" s="19"/>
      <c r="J295" s="19"/>
      <c r="K295" s="19"/>
      <c r="L295" s="19"/>
      <c r="M295" s="19"/>
      <c r="N295" s="19"/>
      <c r="O295" s="19"/>
      <c r="P295" s="19"/>
    </row>
    <row r="296">
      <c r="A296" s="19"/>
      <c r="B296" s="19"/>
      <c r="C296" s="19"/>
      <c r="D296" s="19"/>
      <c r="E296" s="19"/>
      <c r="F296" s="19"/>
      <c r="G296" s="19"/>
      <c r="H296" s="19"/>
      <c r="I296" s="19"/>
      <c r="J296" s="19"/>
      <c r="K296" s="19"/>
      <c r="L296" s="19"/>
      <c r="M296" s="19"/>
      <c r="N296" s="19"/>
      <c r="O296" s="19"/>
      <c r="P296" s="19"/>
    </row>
    <row r="297">
      <c r="A297" s="19"/>
      <c r="B297" s="19"/>
      <c r="C297" s="19"/>
      <c r="D297" s="19"/>
      <c r="E297" s="19"/>
      <c r="F297" s="19"/>
      <c r="G297" s="19"/>
      <c r="H297" s="19"/>
      <c r="I297" s="19"/>
      <c r="J297" s="19"/>
      <c r="K297" s="19"/>
      <c r="L297" s="19"/>
      <c r="M297" s="19"/>
      <c r="N297" s="19"/>
      <c r="O297" s="19"/>
      <c r="P297" s="19"/>
    </row>
    <row r="298">
      <c r="A298" s="19"/>
      <c r="B298" s="19"/>
      <c r="C298" s="19"/>
      <c r="D298" s="19"/>
      <c r="E298" s="19"/>
      <c r="F298" s="19"/>
      <c r="G298" s="19"/>
      <c r="H298" s="19"/>
      <c r="I298" s="19"/>
      <c r="J298" s="19"/>
      <c r="K298" s="19"/>
      <c r="L298" s="19"/>
      <c r="M298" s="19"/>
      <c r="N298" s="19"/>
      <c r="O298" s="19"/>
      <c r="P298" s="19"/>
    </row>
    <row r="299">
      <c r="A299" s="19"/>
      <c r="B299" s="19"/>
      <c r="C299" s="19"/>
      <c r="D299" s="19"/>
      <c r="E299" s="19"/>
      <c r="F299" s="19"/>
      <c r="G299" s="19"/>
      <c r="H299" s="19"/>
      <c r="I299" s="19"/>
      <c r="J299" s="19"/>
      <c r="K299" s="19"/>
      <c r="L299" s="19"/>
      <c r="M299" s="19"/>
      <c r="N299" s="19"/>
      <c r="O299" s="19"/>
      <c r="P299" s="19"/>
    </row>
    <row r="300">
      <c r="A300" s="19"/>
      <c r="B300" s="19"/>
      <c r="C300" s="19"/>
      <c r="D300" s="19"/>
      <c r="E300" s="19"/>
      <c r="F300" s="19"/>
      <c r="G300" s="19"/>
      <c r="H300" s="19"/>
      <c r="I300" s="19"/>
      <c r="J300" s="19"/>
      <c r="K300" s="19"/>
      <c r="L300" s="19"/>
      <c r="M300" s="19"/>
      <c r="N300" s="19"/>
      <c r="O300" s="19"/>
      <c r="P300" s="19"/>
    </row>
    <row r="301">
      <c r="A301" s="19"/>
      <c r="B301" s="19"/>
      <c r="C301" s="19"/>
      <c r="D301" s="19"/>
      <c r="E301" s="19"/>
      <c r="F301" s="19"/>
      <c r="G301" s="19"/>
      <c r="H301" s="19"/>
      <c r="I301" s="19"/>
      <c r="J301" s="19"/>
      <c r="K301" s="19"/>
      <c r="L301" s="19"/>
      <c r="M301" s="19"/>
      <c r="N301" s="19"/>
      <c r="O301" s="19"/>
      <c r="P301" s="19"/>
    </row>
    <row r="302">
      <c r="A302" s="19"/>
      <c r="B302" s="19"/>
      <c r="C302" s="19"/>
      <c r="D302" s="19"/>
      <c r="E302" s="19"/>
      <c r="F302" s="19"/>
      <c r="G302" s="19"/>
      <c r="H302" s="19"/>
      <c r="I302" s="19"/>
      <c r="J302" s="19"/>
      <c r="K302" s="19"/>
      <c r="L302" s="19"/>
      <c r="M302" s="19"/>
      <c r="N302" s="19"/>
      <c r="O302" s="19"/>
      <c r="P302" s="19"/>
    </row>
    <row r="303">
      <c r="A303" s="19"/>
      <c r="B303" s="19"/>
      <c r="C303" s="19"/>
      <c r="D303" s="19"/>
      <c r="E303" s="19"/>
      <c r="F303" s="19"/>
      <c r="G303" s="19"/>
      <c r="H303" s="19"/>
      <c r="I303" s="19"/>
      <c r="J303" s="19"/>
      <c r="K303" s="19"/>
      <c r="L303" s="19"/>
      <c r="M303" s="19"/>
      <c r="N303" s="19"/>
      <c r="O303" s="19"/>
      <c r="P303" s="19"/>
    </row>
    <row r="304">
      <c r="A304" s="19"/>
      <c r="B304" s="19"/>
      <c r="C304" s="19"/>
      <c r="D304" s="19"/>
      <c r="E304" s="19"/>
      <c r="F304" s="19"/>
      <c r="G304" s="19"/>
      <c r="H304" s="19"/>
      <c r="I304" s="19"/>
      <c r="J304" s="19"/>
      <c r="K304" s="19"/>
      <c r="L304" s="19"/>
      <c r="M304" s="19"/>
      <c r="N304" s="19"/>
      <c r="O304" s="19"/>
      <c r="P304" s="19"/>
    </row>
    <row r="305">
      <c r="A305" s="19"/>
      <c r="B305" s="19"/>
      <c r="C305" s="19"/>
      <c r="D305" s="19"/>
      <c r="E305" s="19"/>
      <c r="F305" s="19"/>
      <c r="G305" s="19"/>
      <c r="H305" s="19"/>
      <c r="I305" s="19"/>
      <c r="J305" s="19"/>
      <c r="K305" s="19"/>
      <c r="L305" s="19"/>
      <c r="M305" s="19"/>
      <c r="N305" s="19"/>
      <c r="O305" s="19"/>
      <c r="P305" s="19"/>
    </row>
    <row r="306">
      <c r="A306" s="19"/>
      <c r="B306" s="19"/>
      <c r="C306" s="19"/>
      <c r="D306" s="19"/>
      <c r="E306" s="19"/>
      <c r="F306" s="19"/>
      <c r="G306" s="19"/>
      <c r="H306" s="19"/>
      <c r="I306" s="19"/>
      <c r="J306" s="19"/>
      <c r="K306" s="19"/>
      <c r="L306" s="19"/>
      <c r="M306" s="19"/>
      <c r="N306" s="19"/>
      <c r="O306" s="19"/>
      <c r="P306" s="19"/>
    </row>
    <row r="307">
      <c r="A307" s="19"/>
      <c r="B307" s="19"/>
      <c r="C307" s="19"/>
      <c r="D307" s="19"/>
      <c r="E307" s="19"/>
      <c r="F307" s="19"/>
      <c r="G307" s="19"/>
      <c r="H307" s="19"/>
      <c r="I307" s="19"/>
      <c r="J307" s="19"/>
      <c r="K307" s="19"/>
      <c r="L307" s="19"/>
      <c r="M307" s="19"/>
      <c r="N307" s="19"/>
      <c r="O307" s="19"/>
      <c r="P307" s="19"/>
    </row>
    <row r="308">
      <c r="A308" s="19"/>
      <c r="B308" s="19"/>
      <c r="C308" s="19"/>
      <c r="D308" s="19"/>
      <c r="E308" s="19"/>
      <c r="F308" s="19"/>
      <c r="G308" s="19"/>
      <c r="H308" s="19"/>
      <c r="I308" s="19"/>
      <c r="J308" s="19"/>
      <c r="K308" s="19"/>
      <c r="L308" s="19"/>
      <c r="M308" s="19"/>
      <c r="N308" s="19"/>
      <c r="O308" s="19"/>
      <c r="P308" s="19"/>
    </row>
    <row r="309">
      <c r="A309" s="19"/>
      <c r="B309" s="19"/>
      <c r="C309" s="19"/>
      <c r="D309" s="19"/>
      <c r="E309" s="19"/>
      <c r="F309" s="19"/>
      <c r="G309" s="19"/>
      <c r="H309" s="19"/>
      <c r="I309" s="19"/>
      <c r="J309" s="19"/>
      <c r="K309" s="19"/>
      <c r="L309" s="19"/>
      <c r="M309" s="19"/>
      <c r="N309" s="19"/>
      <c r="O309" s="19"/>
      <c r="P309" s="19"/>
    </row>
    <row r="310">
      <c r="A310" s="19"/>
      <c r="B310" s="19"/>
      <c r="C310" s="19"/>
      <c r="D310" s="19"/>
      <c r="E310" s="19"/>
      <c r="F310" s="19"/>
      <c r="G310" s="19"/>
      <c r="H310" s="19"/>
      <c r="I310" s="19"/>
      <c r="J310" s="19"/>
      <c r="K310" s="19"/>
      <c r="L310" s="19"/>
      <c r="M310" s="19"/>
      <c r="N310" s="19"/>
      <c r="O310" s="19"/>
      <c r="P310" s="19"/>
    </row>
    <row r="311">
      <c r="A311" s="19"/>
      <c r="B311" s="19"/>
      <c r="C311" s="19"/>
      <c r="D311" s="19"/>
      <c r="E311" s="19"/>
      <c r="F311" s="19"/>
      <c r="G311" s="19"/>
      <c r="H311" s="19"/>
      <c r="I311" s="19"/>
      <c r="J311" s="19"/>
      <c r="K311" s="19"/>
      <c r="L311" s="19"/>
      <c r="M311" s="19"/>
      <c r="N311" s="19"/>
      <c r="O311" s="19"/>
      <c r="P311" s="19"/>
    </row>
    <row r="312">
      <c r="A312" s="19"/>
      <c r="B312" s="19"/>
      <c r="C312" s="19"/>
      <c r="D312" s="19"/>
      <c r="E312" s="19"/>
      <c r="F312" s="19"/>
      <c r="G312" s="19"/>
      <c r="H312" s="19"/>
      <c r="I312" s="19"/>
      <c r="J312" s="19"/>
      <c r="K312" s="19"/>
      <c r="L312" s="19"/>
      <c r="M312" s="19"/>
      <c r="N312" s="19"/>
      <c r="O312" s="19"/>
      <c r="P312" s="19"/>
    </row>
    <row r="313">
      <c r="A313" s="19"/>
      <c r="B313" s="19"/>
      <c r="C313" s="19"/>
      <c r="D313" s="19"/>
      <c r="E313" s="19"/>
      <c r="F313" s="19"/>
      <c r="G313" s="19"/>
      <c r="H313" s="19"/>
      <c r="I313" s="19"/>
      <c r="J313" s="19"/>
      <c r="K313" s="19"/>
      <c r="L313" s="19"/>
      <c r="M313" s="19"/>
      <c r="N313" s="19"/>
      <c r="O313" s="19"/>
      <c r="P313" s="19"/>
    </row>
    <row r="314">
      <c r="A314" s="19"/>
      <c r="B314" s="19"/>
      <c r="C314" s="19"/>
      <c r="D314" s="19"/>
      <c r="E314" s="19"/>
      <c r="F314" s="19"/>
      <c r="G314" s="19"/>
      <c r="H314" s="19"/>
      <c r="I314" s="19"/>
      <c r="J314" s="19"/>
      <c r="K314" s="19"/>
      <c r="L314" s="19"/>
      <c r="M314" s="19"/>
      <c r="N314" s="19"/>
      <c r="O314" s="19"/>
      <c r="P314" s="19"/>
    </row>
    <row r="315">
      <c r="A315" s="19"/>
      <c r="B315" s="19"/>
      <c r="C315" s="19"/>
      <c r="D315" s="19"/>
      <c r="E315" s="19"/>
      <c r="F315" s="19"/>
      <c r="G315" s="19"/>
      <c r="H315" s="19"/>
      <c r="I315" s="19"/>
      <c r="J315" s="19"/>
      <c r="K315" s="19"/>
      <c r="L315" s="19"/>
      <c r="M315" s="19"/>
      <c r="N315" s="19"/>
      <c r="O315" s="19"/>
      <c r="P315" s="19"/>
    </row>
    <row r="316">
      <c r="A316" s="19"/>
      <c r="B316" s="19"/>
      <c r="C316" s="19"/>
      <c r="D316" s="19"/>
      <c r="E316" s="19"/>
      <c r="F316" s="19"/>
      <c r="G316" s="19"/>
      <c r="H316" s="19"/>
      <c r="I316" s="19"/>
      <c r="J316" s="19"/>
      <c r="K316" s="19"/>
      <c r="L316" s="19"/>
      <c r="M316" s="19"/>
      <c r="N316" s="19"/>
      <c r="O316" s="19"/>
      <c r="P316" s="19"/>
    </row>
    <row r="317">
      <c r="A317" s="19"/>
      <c r="B317" s="19"/>
      <c r="C317" s="19"/>
      <c r="D317" s="19"/>
      <c r="E317" s="19"/>
      <c r="F317" s="19"/>
      <c r="G317" s="19"/>
      <c r="H317" s="19"/>
      <c r="I317" s="19"/>
      <c r="J317" s="19"/>
      <c r="K317" s="19"/>
      <c r="L317" s="19"/>
      <c r="M317" s="19"/>
      <c r="N317" s="19"/>
      <c r="O317" s="19"/>
      <c r="P317" s="19"/>
    </row>
    <row r="318">
      <c r="A318" s="19"/>
      <c r="B318" s="19"/>
      <c r="C318" s="19"/>
      <c r="D318" s="19"/>
      <c r="E318" s="19"/>
      <c r="F318" s="19"/>
      <c r="G318" s="19"/>
      <c r="H318" s="19"/>
      <c r="I318" s="19"/>
      <c r="J318" s="19"/>
      <c r="K318" s="19"/>
      <c r="L318" s="19"/>
      <c r="M318" s="19"/>
      <c r="N318" s="19"/>
      <c r="O318" s="19"/>
      <c r="P318" s="19"/>
    </row>
    <row r="319">
      <c r="A319" s="19"/>
      <c r="B319" s="19"/>
      <c r="C319" s="19"/>
      <c r="D319" s="19"/>
      <c r="E319" s="19"/>
      <c r="F319" s="19"/>
      <c r="G319" s="19"/>
      <c r="H319" s="19"/>
      <c r="I319" s="19"/>
      <c r="J319" s="19"/>
      <c r="K319" s="19"/>
      <c r="L319" s="19"/>
      <c r="M319" s="19"/>
      <c r="N319" s="19"/>
      <c r="O319" s="19"/>
      <c r="P319" s="19"/>
    </row>
    <row r="320">
      <c r="A320" s="19"/>
      <c r="B320" s="19"/>
      <c r="C320" s="19"/>
      <c r="D320" s="19"/>
      <c r="E320" s="19"/>
      <c r="F320" s="19"/>
      <c r="G320" s="19"/>
      <c r="H320" s="19"/>
      <c r="I320" s="19"/>
      <c r="J320" s="19"/>
      <c r="K320" s="19"/>
      <c r="L320" s="19"/>
      <c r="M320" s="19"/>
      <c r="N320" s="19"/>
      <c r="O320" s="19"/>
      <c r="P320" s="19"/>
    </row>
    <row r="321">
      <c r="A321" s="19"/>
      <c r="B321" s="19"/>
      <c r="C321" s="19"/>
      <c r="D321" s="19"/>
      <c r="E321" s="19"/>
      <c r="F321" s="19"/>
      <c r="G321" s="19"/>
      <c r="H321" s="19"/>
      <c r="I321" s="19"/>
      <c r="J321" s="19"/>
      <c r="K321" s="19"/>
      <c r="L321" s="19"/>
      <c r="M321" s="19"/>
      <c r="N321" s="19"/>
      <c r="O321" s="19"/>
      <c r="P321" s="19"/>
    </row>
    <row r="322">
      <c r="A322" s="19"/>
      <c r="B322" s="19"/>
      <c r="C322" s="19"/>
      <c r="D322" s="19"/>
      <c r="E322" s="19"/>
      <c r="F322" s="19"/>
      <c r="G322" s="19"/>
      <c r="H322" s="19"/>
      <c r="I322" s="19"/>
      <c r="J322" s="19"/>
      <c r="K322" s="19"/>
      <c r="L322" s="19"/>
      <c r="M322" s="19"/>
      <c r="N322" s="19"/>
      <c r="O322" s="19"/>
      <c r="P322" s="19"/>
    </row>
    <row r="323">
      <c r="A323" s="19"/>
      <c r="B323" s="19"/>
      <c r="C323" s="19"/>
      <c r="D323" s="19"/>
      <c r="E323" s="19"/>
      <c r="F323" s="19"/>
      <c r="G323" s="19"/>
      <c r="H323" s="19"/>
      <c r="I323" s="19"/>
      <c r="J323" s="19"/>
      <c r="K323" s="19"/>
      <c r="L323" s="19"/>
      <c r="M323" s="19"/>
      <c r="N323" s="19"/>
      <c r="O323" s="19"/>
      <c r="P323" s="19"/>
    </row>
    <row r="324">
      <c r="A324" s="19"/>
      <c r="B324" s="19"/>
      <c r="C324" s="19"/>
      <c r="D324" s="19"/>
      <c r="E324" s="19"/>
      <c r="F324" s="19"/>
      <c r="G324" s="19"/>
      <c r="H324" s="19"/>
      <c r="I324" s="19"/>
      <c r="J324" s="19"/>
      <c r="K324" s="19"/>
      <c r="L324" s="19"/>
      <c r="M324" s="19"/>
      <c r="N324" s="19"/>
      <c r="O324" s="19"/>
      <c r="P324" s="19"/>
    </row>
    <row r="325">
      <c r="A325" s="19"/>
      <c r="B325" s="19"/>
      <c r="C325" s="19"/>
      <c r="D325" s="19"/>
      <c r="E325" s="19"/>
      <c r="F325" s="19"/>
      <c r="G325" s="19"/>
      <c r="H325" s="19"/>
      <c r="I325" s="19"/>
      <c r="J325" s="19"/>
      <c r="K325" s="19"/>
      <c r="L325" s="19"/>
      <c r="M325" s="19"/>
      <c r="N325" s="19"/>
      <c r="O325" s="19"/>
      <c r="P325" s="19"/>
    </row>
    <row r="326">
      <c r="A326" s="19"/>
      <c r="B326" s="19"/>
      <c r="C326" s="19"/>
      <c r="D326" s="19"/>
      <c r="E326" s="19"/>
      <c r="F326" s="19"/>
      <c r="G326" s="19"/>
      <c r="H326" s="19"/>
      <c r="I326" s="19"/>
      <c r="J326" s="19"/>
      <c r="K326" s="19"/>
      <c r="L326" s="19"/>
      <c r="M326" s="19"/>
      <c r="N326" s="19"/>
      <c r="O326" s="19"/>
      <c r="P326" s="19"/>
    </row>
    <row r="327">
      <c r="A327" s="19"/>
      <c r="B327" s="19"/>
      <c r="C327" s="19"/>
      <c r="D327" s="19"/>
      <c r="E327" s="19"/>
      <c r="F327" s="19"/>
      <c r="G327" s="19"/>
      <c r="H327" s="19"/>
      <c r="I327" s="19"/>
      <c r="J327" s="19"/>
      <c r="K327" s="19"/>
      <c r="L327" s="19"/>
      <c r="M327" s="19"/>
      <c r="N327" s="19"/>
      <c r="O327" s="19"/>
      <c r="P327" s="19"/>
    </row>
    <row r="328">
      <c r="A328" s="19"/>
      <c r="B328" s="19"/>
      <c r="C328" s="19"/>
      <c r="D328" s="19"/>
      <c r="E328" s="19"/>
      <c r="F328" s="19"/>
      <c r="G328" s="19"/>
      <c r="H328" s="19"/>
      <c r="I328" s="19"/>
      <c r="J328" s="19"/>
      <c r="K328" s="19"/>
      <c r="L328" s="19"/>
      <c r="M328" s="19"/>
      <c r="N328" s="19"/>
      <c r="O328" s="19"/>
      <c r="P328" s="19"/>
    </row>
    <row r="329">
      <c r="A329" s="19"/>
      <c r="B329" s="19"/>
      <c r="C329" s="19"/>
      <c r="D329" s="19"/>
      <c r="E329" s="19"/>
      <c r="F329" s="19"/>
      <c r="G329" s="19"/>
      <c r="H329" s="19"/>
      <c r="I329" s="19"/>
      <c r="J329" s="19"/>
      <c r="K329" s="19"/>
      <c r="L329" s="19"/>
      <c r="M329" s="19"/>
      <c r="N329" s="19"/>
      <c r="O329" s="19"/>
      <c r="P329" s="19"/>
    </row>
    <row r="330">
      <c r="A330" s="19"/>
      <c r="B330" s="19"/>
      <c r="C330" s="19"/>
      <c r="D330" s="19"/>
      <c r="E330" s="19"/>
      <c r="F330" s="19"/>
      <c r="G330" s="19"/>
      <c r="H330" s="19"/>
      <c r="I330" s="19"/>
      <c r="J330" s="19"/>
      <c r="K330" s="19"/>
      <c r="L330" s="19"/>
      <c r="M330" s="19"/>
      <c r="N330" s="19"/>
      <c r="O330" s="19"/>
      <c r="P330" s="19"/>
    </row>
    <row r="331">
      <c r="A331" s="19"/>
      <c r="B331" s="19"/>
      <c r="C331" s="19"/>
      <c r="D331" s="19"/>
      <c r="E331" s="19"/>
      <c r="F331" s="19"/>
      <c r="G331" s="19"/>
      <c r="H331" s="19"/>
      <c r="I331" s="19"/>
      <c r="J331" s="19"/>
      <c r="K331" s="19"/>
      <c r="L331" s="19"/>
      <c r="M331" s="19"/>
      <c r="N331" s="19"/>
      <c r="O331" s="19"/>
      <c r="P331" s="19"/>
    </row>
    <row r="332">
      <c r="A332" s="19"/>
      <c r="B332" s="19"/>
      <c r="C332" s="19"/>
      <c r="D332" s="19"/>
      <c r="E332" s="19"/>
      <c r="F332" s="19"/>
      <c r="G332" s="19"/>
      <c r="H332" s="19"/>
      <c r="I332" s="19"/>
      <c r="J332" s="19"/>
      <c r="K332" s="19"/>
      <c r="L332" s="19"/>
      <c r="M332" s="19"/>
      <c r="N332" s="19"/>
      <c r="O332" s="19"/>
      <c r="P332" s="19"/>
    </row>
    <row r="333">
      <c r="A333" s="19"/>
      <c r="B333" s="19"/>
      <c r="C333" s="19"/>
      <c r="D333" s="19"/>
      <c r="E333" s="19"/>
      <c r="F333" s="19"/>
      <c r="G333" s="19"/>
      <c r="H333" s="19"/>
      <c r="I333" s="19"/>
      <c r="J333" s="19"/>
      <c r="K333" s="19"/>
      <c r="L333" s="19"/>
      <c r="M333" s="19"/>
      <c r="N333" s="19"/>
      <c r="O333" s="19"/>
      <c r="P333" s="19"/>
    </row>
    <row r="334">
      <c r="A334" s="19"/>
      <c r="B334" s="19"/>
      <c r="C334" s="19"/>
      <c r="D334" s="19"/>
      <c r="E334" s="19"/>
      <c r="F334" s="19"/>
      <c r="G334" s="19"/>
      <c r="H334" s="19"/>
      <c r="I334" s="19"/>
      <c r="J334" s="19"/>
      <c r="K334" s="19"/>
      <c r="L334" s="19"/>
      <c r="M334" s="19"/>
      <c r="N334" s="19"/>
      <c r="O334" s="19"/>
      <c r="P334" s="19"/>
    </row>
    <row r="335">
      <c r="A335" s="19"/>
      <c r="B335" s="19"/>
      <c r="C335" s="19"/>
      <c r="D335" s="19"/>
      <c r="E335" s="19"/>
      <c r="F335" s="19"/>
      <c r="G335" s="19"/>
      <c r="H335" s="19"/>
      <c r="I335" s="19"/>
      <c r="J335" s="19"/>
      <c r="K335" s="19"/>
      <c r="L335" s="19"/>
      <c r="M335" s="19"/>
      <c r="N335" s="19"/>
      <c r="O335" s="19"/>
      <c r="P335" s="19"/>
    </row>
    <row r="336">
      <c r="A336" s="19"/>
      <c r="B336" s="19"/>
      <c r="C336" s="19"/>
      <c r="D336" s="19"/>
      <c r="E336" s="19"/>
      <c r="F336" s="19"/>
      <c r="G336" s="19"/>
      <c r="H336" s="19"/>
      <c r="I336" s="19"/>
      <c r="J336" s="19"/>
      <c r="K336" s="19"/>
      <c r="L336" s="19"/>
      <c r="M336" s="19"/>
      <c r="N336" s="19"/>
      <c r="O336" s="19"/>
      <c r="P336" s="19"/>
    </row>
    <row r="337">
      <c r="A337" s="19"/>
      <c r="B337" s="19"/>
      <c r="C337" s="19"/>
      <c r="D337" s="19"/>
      <c r="E337" s="19"/>
      <c r="F337" s="19"/>
      <c r="G337" s="19"/>
      <c r="H337" s="19"/>
      <c r="I337" s="19"/>
      <c r="J337" s="19"/>
      <c r="K337" s="19"/>
      <c r="L337" s="19"/>
      <c r="M337" s="19"/>
      <c r="N337" s="19"/>
      <c r="O337" s="19"/>
      <c r="P337" s="19"/>
    </row>
    <row r="338">
      <c r="A338" s="19"/>
      <c r="B338" s="19"/>
      <c r="C338" s="19"/>
      <c r="D338" s="19"/>
      <c r="E338" s="19"/>
      <c r="F338" s="19"/>
      <c r="G338" s="19"/>
      <c r="H338" s="19"/>
      <c r="I338" s="19"/>
      <c r="J338" s="19"/>
      <c r="K338" s="19"/>
      <c r="L338" s="19"/>
      <c r="M338" s="19"/>
      <c r="N338" s="19"/>
      <c r="O338" s="19"/>
      <c r="P338" s="19"/>
    </row>
    <row r="339">
      <c r="A339" s="19"/>
      <c r="B339" s="19"/>
      <c r="C339" s="19"/>
      <c r="D339" s="19"/>
      <c r="E339" s="19"/>
      <c r="F339" s="19"/>
      <c r="G339" s="19"/>
      <c r="H339" s="19"/>
      <c r="I339" s="19"/>
      <c r="J339" s="19"/>
      <c r="K339" s="19"/>
      <c r="L339" s="19"/>
      <c r="M339" s="19"/>
      <c r="N339" s="19"/>
      <c r="O339" s="19"/>
      <c r="P339" s="19"/>
    </row>
    <row r="340">
      <c r="A340" s="19"/>
      <c r="B340" s="19"/>
      <c r="C340" s="19"/>
      <c r="D340" s="19"/>
      <c r="E340" s="19"/>
      <c r="F340" s="19"/>
      <c r="G340" s="19"/>
      <c r="H340" s="19"/>
      <c r="I340" s="19"/>
      <c r="J340" s="19"/>
      <c r="K340" s="19"/>
      <c r="L340" s="19"/>
      <c r="M340" s="19"/>
      <c r="N340" s="19"/>
      <c r="O340" s="19"/>
      <c r="P340" s="19"/>
    </row>
    <row r="341">
      <c r="A341" s="19"/>
      <c r="B341" s="19"/>
      <c r="C341" s="19"/>
      <c r="D341" s="19"/>
      <c r="E341" s="19"/>
      <c r="F341" s="19"/>
      <c r="G341" s="19"/>
      <c r="H341" s="19"/>
      <c r="I341" s="19"/>
      <c r="J341" s="19"/>
      <c r="K341" s="19"/>
      <c r="L341" s="19"/>
      <c r="M341" s="19"/>
      <c r="N341" s="19"/>
      <c r="O341" s="19"/>
      <c r="P341" s="19"/>
    </row>
    <row r="342">
      <c r="A342" s="19"/>
      <c r="B342" s="19"/>
      <c r="C342" s="19"/>
      <c r="D342" s="19"/>
      <c r="E342" s="19"/>
      <c r="F342" s="19"/>
      <c r="G342" s="19"/>
      <c r="H342" s="19"/>
      <c r="I342" s="19"/>
      <c r="J342" s="19"/>
      <c r="K342" s="19"/>
      <c r="L342" s="19"/>
      <c r="M342" s="19"/>
      <c r="N342" s="19"/>
      <c r="O342" s="19"/>
      <c r="P342" s="19"/>
    </row>
    <row r="343">
      <c r="A343" s="19"/>
      <c r="B343" s="19"/>
      <c r="C343" s="19"/>
      <c r="D343" s="19"/>
      <c r="E343" s="19"/>
      <c r="F343" s="19"/>
      <c r="G343" s="19"/>
      <c r="H343" s="19"/>
      <c r="I343" s="19"/>
      <c r="J343" s="19"/>
      <c r="K343" s="19"/>
      <c r="L343" s="19"/>
      <c r="M343" s="19"/>
      <c r="N343" s="19"/>
      <c r="O343" s="19"/>
      <c r="P343" s="19"/>
    </row>
    <row r="344">
      <c r="A344" s="19"/>
      <c r="B344" s="19"/>
      <c r="C344" s="19"/>
      <c r="D344" s="19"/>
      <c r="E344" s="19"/>
      <c r="F344" s="19"/>
      <c r="G344" s="19"/>
      <c r="H344" s="19"/>
      <c r="I344" s="19"/>
      <c r="J344" s="19"/>
      <c r="K344" s="19"/>
      <c r="L344" s="19"/>
      <c r="M344" s="19"/>
      <c r="N344" s="19"/>
      <c r="O344" s="19"/>
      <c r="P344" s="19"/>
    </row>
    <row r="345">
      <c r="A345" s="19"/>
      <c r="B345" s="19"/>
      <c r="C345" s="19"/>
      <c r="D345" s="19"/>
      <c r="E345" s="19"/>
      <c r="F345" s="19"/>
      <c r="G345" s="19"/>
      <c r="H345" s="19"/>
      <c r="I345" s="19"/>
      <c r="J345" s="19"/>
      <c r="K345" s="19"/>
      <c r="L345" s="19"/>
      <c r="M345" s="19"/>
      <c r="N345" s="19"/>
      <c r="O345" s="19"/>
      <c r="P345" s="19"/>
    </row>
    <row r="346">
      <c r="A346" s="19"/>
      <c r="B346" s="19"/>
      <c r="C346" s="19"/>
      <c r="D346" s="19"/>
      <c r="E346" s="19"/>
      <c r="F346" s="19"/>
      <c r="G346" s="19"/>
      <c r="H346" s="19"/>
      <c r="I346" s="19"/>
      <c r="J346" s="19"/>
      <c r="K346" s="19"/>
      <c r="L346" s="19"/>
      <c r="M346" s="19"/>
      <c r="N346" s="19"/>
      <c r="O346" s="19"/>
      <c r="P346" s="19"/>
    </row>
    <row r="347">
      <c r="A347" s="19"/>
      <c r="B347" s="19"/>
      <c r="C347" s="19"/>
      <c r="D347" s="19"/>
      <c r="E347" s="19"/>
      <c r="F347" s="19"/>
      <c r="G347" s="19"/>
      <c r="H347" s="19"/>
      <c r="I347" s="19"/>
      <c r="J347" s="19"/>
      <c r="K347" s="19"/>
      <c r="L347" s="19"/>
      <c r="M347" s="19"/>
      <c r="N347" s="19"/>
      <c r="O347" s="19"/>
      <c r="P347" s="19"/>
    </row>
    <row r="348">
      <c r="A348" s="19"/>
      <c r="B348" s="19"/>
      <c r="C348" s="19"/>
      <c r="D348" s="19"/>
      <c r="E348" s="19"/>
      <c r="F348" s="19"/>
      <c r="G348" s="19"/>
      <c r="H348" s="19"/>
      <c r="I348" s="19"/>
      <c r="J348" s="19"/>
      <c r="K348" s="19"/>
      <c r="L348" s="19"/>
      <c r="M348" s="19"/>
      <c r="N348" s="19"/>
      <c r="O348" s="19"/>
      <c r="P348" s="19"/>
    </row>
    <row r="349">
      <c r="A349" s="19"/>
      <c r="B349" s="19"/>
      <c r="C349" s="19"/>
      <c r="D349" s="19"/>
      <c r="E349" s="19"/>
      <c r="F349" s="19"/>
      <c r="G349" s="19"/>
      <c r="H349" s="19"/>
      <c r="I349" s="19"/>
      <c r="J349" s="19"/>
      <c r="K349" s="19"/>
      <c r="L349" s="19"/>
      <c r="M349" s="19"/>
      <c r="N349" s="19"/>
      <c r="O349" s="19"/>
      <c r="P349" s="19"/>
    </row>
    <row r="350">
      <c r="A350" s="19"/>
      <c r="B350" s="19"/>
      <c r="C350" s="19"/>
      <c r="D350" s="19"/>
      <c r="E350" s="19"/>
      <c r="F350" s="19"/>
      <c r="G350" s="19"/>
      <c r="H350" s="19"/>
      <c r="I350" s="19"/>
      <c r="J350" s="19"/>
      <c r="K350" s="19"/>
      <c r="L350" s="19"/>
      <c r="M350" s="19"/>
      <c r="N350" s="19"/>
      <c r="O350" s="19"/>
      <c r="P350" s="19"/>
    </row>
    <row r="351">
      <c r="A351" s="19"/>
      <c r="B351" s="19"/>
      <c r="C351" s="19"/>
      <c r="D351" s="19"/>
      <c r="E351" s="19"/>
      <c r="F351" s="19"/>
      <c r="G351" s="19"/>
      <c r="H351" s="19"/>
      <c r="I351" s="19"/>
      <c r="J351" s="19"/>
      <c r="K351" s="19"/>
      <c r="L351" s="19"/>
      <c r="M351" s="19"/>
      <c r="N351" s="19"/>
      <c r="O351" s="19"/>
      <c r="P351" s="19"/>
    </row>
    <row r="352">
      <c r="A352" s="19"/>
      <c r="B352" s="19"/>
      <c r="C352" s="19"/>
      <c r="D352" s="19"/>
      <c r="E352" s="19"/>
      <c r="F352" s="19"/>
      <c r="G352" s="19"/>
      <c r="H352" s="19"/>
      <c r="I352" s="19"/>
      <c r="J352" s="19"/>
      <c r="K352" s="19"/>
      <c r="L352" s="19"/>
      <c r="M352" s="19"/>
      <c r="N352" s="19"/>
      <c r="O352" s="19"/>
      <c r="P352" s="19"/>
    </row>
    <row r="353">
      <c r="A353" s="19"/>
      <c r="B353" s="19"/>
      <c r="C353" s="19"/>
      <c r="D353" s="19"/>
      <c r="E353" s="19"/>
      <c r="F353" s="19"/>
      <c r="G353" s="19"/>
      <c r="H353" s="19"/>
      <c r="I353" s="19"/>
      <c r="J353" s="19"/>
      <c r="K353" s="19"/>
      <c r="L353" s="19"/>
      <c r="M353" s="19"/>
      <c r="N353" s="19"/>
      <c r="O353" s="19"/>
      <c r="P353" s="19"/>
    </row>
    <row r="354">
      <c r="A354" s="19"/>
      <c r="B354" s="19"/>
      <c r="C354" s="19"/>
      <c r="D354" s="19"/>
      <c r="E354" s="19"/>
      <c r="F354" s="19"/>
      <c r="G354" s="19"/>
      <c r="H354" s="19"/>
      <c r="I354" s="19"/>
      <c r="J354" s="19"/>
      <c r="K354" s="19"/>
      <c r="L354" s="19"/>
      <c r="M354" s="19"/>
      <c r="N354" s="19"/>
      <c r="O354" s="19"/>
      <c r="P354" s="19"/>
    </row>
    <row r="355">
      <c r="A355" s="19"/>
      <c r="B355" s="19"/>
      <c r="C355" s="19"/>
      <c r="D355" s="19"/>
      <c r="E355" s="19"/>
      <c r="F355" s="19"/>
      <c r="G355" s="19"/>
      <c r="H355" s="19"/>
      <c r="I355" s="19"/>
      <c r="J355" s="19"/>
      <c r="K355" s="19"/>
      <c r="L355" s="19"/>
      <c r="M355" s="19"/>
      <c r="N355" s="19"/>
      <c r="O355" s="19"/>
      <c r="P355" s="19"/>
    </row>
    <row r="356">
      <c r="A356" s="19"/>
      <c r="B356" s="19"/>
      <c r="C356" s="19"/>
      <c r="D356" s="19"/>
      <c r="E356" s="19"/>
      <c r="F356" s="19"/>
      <c r="G356" s="19"/>
      <c r="H356" s="19"/>
      <c r="I356" s="19"/>
      <c r="J356" s="19"/>
      <c r="K356" s="19"/>
      <c r="L356" s="19"/>
      <c r="M356" s="19"/>
      <c r="N356" s="19"/>
      <c r="O356" s="19"/>
      <c r="P356" s="19"/>
    </row>
    <row r="357">
      <c r="A357" s="19"/>
      <c r="B357" s="19"/>
      <c r="C357" s="19"/>
      <c r="D357" s="19"/>
      <c r="E357" s="19"/>
      <c r="F357" s="19"/>
      <c r="G357" s="19"/>
      <c r="H357" s="19"/>
      <c r="I357" s="19"/>
      <c r="J357" s="19"/>
      <c r="K357" s="19"/>
      <c r="L357" s="19"/>
      <c r="M357" s="19"/>
      <c r="N357" s="19"/>
      <c r="O357" s="19"/>
      <c r="P357" s="19"/>
    </row>
    <row r="358">
      <c r="A358" s="19"/>
      <c r="B358" s="19"/>
      <c r="C358" s="19"/>
      <c r="D358" s="19"/>
      <c r="E358" s="19"/>
      <c r="F358" s="19"/>
      <c r="G358" s="19"/>
      <c r="H358" s="19"/>
      <c r="I358" s="19"/>
      <c r="J358" s="19"/>
      <c r="K358" s="19"/>
      <c r="L358" s="19"/>
      <c r="M358" s="19"/>
      <c r="N358" s="19"/>
      <c r="O358" s="19"/>
      <c r="P358" s="19"/>
    </row>
    <row r="359">
      <c r="A359" s="19"/>
      <c r="B359" s="19"/>
      <c r="C359" s="19"/>
      <c r="D359" s="19"/>
      <c r="E359" s="19"/>
      <c r="F359" s="19"/>
      <c r="G359" s="19"/>
      <c r="H359" s="19"/>
      <c r="I359" s="19"/>
      <c r="J359" s="19"/>
      <c r="K359" s="19"/>
      <c r="L359" s="19"/>
      <c r="M359" s="19"/>
      <c r="N359" s="19"/>
      <c r="O359" s="19"/>
      <c r="P359" s="19"/>
    </row>
    <row r="360">
      <c r="A360" s="19"/>
      <c r="B360" s="19"/>
      <c r="C360" s="19"/>
      <c r="D360" s="19"/>
      <c r="E360" s="19"/>
      <c r="F360" s="19"/>
      <c r="G360" s="19"/>
      <c r="H360" s="19"/>
      <c r="I360" s="19"/>
      <c r="J360" s="19"/>
      <c r="K360" s="19"/>
      <c r="L360" s="19"/>
      <c r="M360" s="19"/>
      <c r="N360" s="19"/>
      <c r="O360" s="19"/>
      <c r="P360" s="19"/>
    </row>
    <row r="361">
      <c r="A361" s="19"/>
      <c r="B361" s="19"/>
      <c r="C361" s="19"/>
      <c r="D361" s="19"/>
      <c r="E361" s="19"/>
      <c r="F361" s="19"/>
      <c r="G361" s="19"/>
      <c r="H361" s="19"/>
      <c r="I361" s="19"/>
      <c r="J361" s="19"/>
      <c r="K361" s="19"/>
      <c r="L361" s="19"/>
      <c r="M361" s="19"/>
      <c r="N361" s="19"/>
      <c r="O361" s="19"/>
      <c r="P361" s="19"/>
    </row>
    <row r="362">
      <c r="A362" s="19"/>
      <c r="B362" s="19"/>
      <c r="C362" s="19"/>
      <c r="D362" s="19"/>
      <c r="E362" s="19"/>
      <c r="F362" s="19"/>
      <c r="G362" s="19"/>
      <c r="H362" s="19"/>
      <c r="I362" s="19"/>
      <c r="J362" s="19"/>
      <c r="K362" s="19"/>
      <c r="L362" s="19"/>
      <c r="M362" s="19"/>
      <c r="N362" s="19"/>
      <c r="O362" s="19"/>
      <c r="P362" s="19"/>
    </row>
    <row r="363">
      <c r="A363" s="19"/>
      <c r="B363" s="19"/>
      <c r="C363" s="19"/>
      <c r="D363" s="19"/>
      <c r="E363" s="19"/>
      <c r="F363" s="19"/>
      <c r="G363" s="19"/>
      <c r="H363" s="19"/>
      <c r="I363" s="19"/>
      <c r="J363" s="19"/>
      <c r="K363" s="19"/>
      <c r="L363" s="19"/>
      <c r="M363" s="19"/>
      <c r="N363" s="19"/>
      <c r="O363" s="19"/>
      <c r="P363" s="19"/>
    </row>
    <row r="364">
      <c r="A364" s="19"/>
      <c r="B364" s="19"/>
      <c r="C364" s="19"/>
      <c r="D364" s="19"/>
      <c r="E364" s="19"/>
      <c r="F364" s="19"/>
      <c r="G364" s="19"/>
      <c r="H364" s="19"/>
      <c r="I364" s="19"/>
      <c r="J364" s="19"/>
      <c r="K364" s="19"/>
      <c r="L364" s="19"/>
      <c r="M364" s="19"/>
      <c r="N364" s="19"/>
      <c r="O364" s="19"/>
      <c r="P364" s="19"/>
    </row>
    <row r="365">
      <c r="A365" s="19"/>
      <c r="B365" s="19"/>
      <c r="C365" s="19"/>
      <c r="D365" s="19"/>
      <c r="E365" s="19"/>
      <c r="F365" s="19"/>
      <c r="G365" s="19"/>
      <c r="H365" s="19"/>
      <c r="I365" s="19"/>
      <c r="J365" s="19"/>
      <c r="K365" s="19"/>
      <c r="L365" s="19"/>
      <c r="M365" s="19"/>
      <c r="N365" s="19"/>
      <c r="O365" s="19"/>
      <c r="P365" s="19"/>
    </row>
    <row r="366">
      <c r="A366" s="19"/>
      <c r="B366" s="19"/>
      <c r="C366" s="19"/>
      <c r="D366" s="19"/>
      <c r="E366" s="19"/>
      <c r="F366" s="19"/>
      <c r="G366" s="19"/>
      <c r="H366" s="19"/>
      <c r="I366" s="19"/>
      <c r="J366" s="19"/>
      <c r="K366" s="19"/>
      <c r="L366" s="19"/>
      <c r="M366" s="19"/>
      <c r="N366" s="19"/>
      <c r="O366" s="19"/>
      <c r="P366" s="19"/>
    </row>
    <row r="367">
      <c r="A367" s="19"/>
      <c r="B367" s="19"/>
      <c r="C367" s="19"/>
      <c r="D367" s="19"/>
      <c r="E367" s="19"/>
      <c r="F367" s="19"/>
      <c r="G367" s="19"/>
      <c r="H367" s="19"/>
      <c r="I367" s="19"/>
      <c r="J367" s="19"/>
      <c r="K367" s="19"/>
      <c r="L367" s="19"/>
      <c r="M367" s="19"/>
      <c r="N367" s="19"/>
      <c r="O367" s="19"/>
      <c r="P367" s="19"/>
    </row>
    <row r="368">
      <c r="A368" s="19"/>
      <c r="B368" s="19"/>
      <c r="C368" s="19"/>
      <c r="D368" s="19"/>
      <c r="E368" s="19"/>
      <c r="F368" s="19"/>
      <c r="G368" s="19"/>
      <c r="H368" s="19"/>
      <c r="I368" s="19"/>
      <c r="J368" s="19"/>
      <c r="K368" s="19"/>
      <c r="L368" s="19"/>
      <c r="M368" s="19"/>
      <c r="N368" s="19"/>
      <c r="O368" s="19"/>
      <c r="P368" s="19"/>
    </row>
    <row r="369">
      <c r="A369" s="19"/>
      <c r="B369" s="19"/>
      <c r="C369" s="19"/>
      <c r="D369" s="19"/>
      <c r="E369" s="19"/>
      <c r="F369" s="19"/>
      <c r="G369" s="19"/>
      <c r="H369" s="19"/>
      <c r="I369" s="19"/>
      <c r="J369" s="19"/>
      <c r="K369" s="19"/>
      <c r="L369" s="19"/>
      <c r="M369" s="19"/>
      <c r="N369" s="19"/>
      <c r="O369" s="19"/>
      <c r="P369" s="19"/>
    </row>
    <row r="370">
      <c r="A370" s="19"/>
      <c r="B370" s="19"/>
      <c r="C370" s="19"/>
      <c r="D370" s="19"/>
      <c r="E370" s="19"/>
      <c r="F370" s="19"/>
      <c r="G370" s="19"/>
      <c r="H370" s="19"/>
      <c r="I370" s="19"/>
      <c r="J370" s="19"/>
      <c r="K370" s="19"/>
      <c r="L370" s="19"/>
      <c r="M370" s="19"/>
      <c r="N370" s="19"/>
      <c r="O370" s="19"/>
      <c r="P370" s="19"/>
    </row>
    <row r="371">
      <c r="A371" s="19"/>
      <c r="B371" s="19"/>
      <c r="C371" s="19"/>
      <c r="D371" s="19"/>
      <c r="E371" s="19"/>
      <c r="F371" s="19"/>
      <c r="G371" s="19"/>
      <c r="H371" s="19"/>
      <c r="I371" s="19"/>
      <c r="J371" s="19"/>
      <c r="K371" s="19"/>
      <c r="L371" s="19"/>
      <c r="M371" s="19"/>
      <c r="N371" s="19"/>
      <c r="O371" s="19"/>
      <c r="P371" s="19"/>
    </row>
    <row r="372">
      <c r="A372" s="19"/>
      <c r="B372" s="19"/>
      <c r="C372" s="19"/>
      <c r="D372" s="19"/>
      <c r="E372" s="19"/>
      <c r="F372" s="19"/>
      <c r="G372" s="19"/>
      <c r="H372" s="19"/>
      <c r="I372" s="19"/>
      <c r="J372" s="19"/>
      <c r="K372" s="19"/>
      <c r="L372" s="19"/>
      <c r="M372" s="19"/>
      <c r="N372" s="19"/>
      <c r="O372" s="19"/>
      <c r="P372" s="19"/>
    </row>
    <row r="373">
      <c r="A373" s="19"/>
      <c r="B373" s="19"/>
      <c r="C373" s="19"/>
      <c r="D373" s="19"/>
      <c r="E373" s="19"/>
      <c r="F373" s="19"/>
      <c r="G373" s="19"/>
      <c r="H373" s="19"/>
      <c r="I373" s="19"/>
      <c r="J373" s="19"/>
      <c r="K373" s="19"/>
      <c r="L373" s="19"/>
      <c r="M373" s="19"/>
      <c r="N373" s="19"/>
      <c r="O373" s="19"/>
      <c r="P373" s="19"/>
    </row>
    <row r="374">
      <c r="A374" s="19"/>
      <c r="B374" s="19"/>
      <c r="C374" s="19"/>
      <c r="D374" s="19"/>
      <c r="E374" s="19"/>
      <c r="F374" s="19"/>
      <c r="G374" s="19"/>
      <c r="H374" s="19"/>
      <c r="I374" s="19"/>
      <c r="J374" s="19"/>
      <c r="K374" s="19"/>
      <c r="L374" s="19"/>
      <c r="M374" s="19"/>
      <c r="N374" s="19"/>
      <c r="O374" s="19"/>
      <c r="P374" s="19"/>
    </row>
    <row r="375">
      <c r="A375" s="19"/>
      <c r="B375" s="19"/>
      <c r="C375" s="19"/>
      <c r="D375" s="19"/>
      <c r="E375" s="19"/>
      <c r="F375" s="19"/>
      <c r="G375" s="19"/>
      <c r="H375" s="19"/>
      <c r="I375" s="19"/>
      <c r="J375" s="19"/>
      <c r="K375" s="19"/>
      <c r="L375" s="19"/>
      <c r="M375" s="19"/>
      <c r="N375" s="19"/>
      <c r="O375" s="19"/>
      <c r="P375" s="19"/>
    </row>
    <row r="376">
      <c r="A376" s="19"/>
      <c r="B376" s="19"/>
      <c r="C376" s="19"/>
      <c r="D376" s="19"/>
      <c r="E376" s="19"/>
      <c r="F376" s="19"/>
      <c r="G376" s="19"/>
      <c r="H376" s="19"/>
      <c r="I376" s="19"/>
      <c r="J376" s="19"/>
      <c r="K376" s="19"/>
      <c r="L376" s="19"/>
      <c r="M376" s="19"/>
      <c r="N376" s="19"/>
      <c r="O376" s="19"/>
      <c r="P376" s="19"/>
    </row>
    <row r="377">
      <c r="A377" s="19"/>
      <c r="B377" s="19"/>
      <c r="C377" s="19"/>
      <c r="D377" s="19"/>
      <c r="E377" s="19"/>
      <c r="F377" s="19"/>
      <c r="G377" s="19"/>
      <c r="H377" s="19"/>
      <c r="I377" s="19"/>
      <c r="J377" s="19"/>
      <c r="K377" s="19"/>
      <c r="L377" s="19"/>
      <c r="M377" s="19"/>
      <c r="N377" s="19"/>
      <c r="O377" s="19"/>
      <c r="P377" s="19"/>
    </row>
    <row r="378">
      <c r="A378" s="19"/>
      <c r="B378" s="19"/>
      <c r="C378" s="19"/>
      <c r="D378" s="19"/>
      <c r="E378" s="19"/>
      <c r="F378" s="19"/>
      <c r="G378" s="19"/>
      <c r="H378" s="19"/>
      <c r="I378" s="19"/>
      <c r="J378" s="19"/>
      <c r="K378" s="19"/>
      <c r="L378" s="19"/>
      <c r="M378" s="19"/>
      <c r="N378" s="19"/>
      <c r="O378" s="19"/>
      <c r="P378" s="19"/>
    </row>
    <row r="379">
      <c r="A379" s="19"/>
      <c r="B379" s="19"/>
      <c r="C379" s="19"/>
      <c r="D379" s="19"/>
      <c r="E379" s="19"/>
      <c r="F379" s="19"/>
      <c r="G379" s="19"/>
      <c r="H379" s="19"/>
      <c r="I379" s="19"/>
      <c r="J379" s="19"/>
      <c r="K379" s="19"/>
      <c r="L379" s="19"/>
      <c r="M379" s="19"/>
      <c r="N379" s="19"/>
      <c r="O379" s="19"/>
      <c r="P379" s="19"/>
    </row>
    <row r="380">
      <c r="A380" s="19"/>
      <c r="B380" s="19"/>
      <c r="C380" s="19"/>
      <c r="D380" s="19"/>
      <c r="E380" s="19"/>
      <c r="F380" s="19"/>
      <c r="G380" s="19"/>
      <c r="H380" s="19"/>
      <c r="I380" s="19"/>
      <c r="J380" s="19"/>
      <c r="K380" s="19"/>
      <c r="L380" s="19"/>
      <c r="M380" s="19"/>
      <c r="N380" s="19"/>
      <c r="O380" s="19"/>
      <c r="P380" s="19"/>
    </row>
    <row r="381">
      <c r="A381" s="19"/>
      <c r="B381" s="19"/>
      <c r="C381" s="19"/>
      <c r="D381" s="19"/>
      <c r="E381" s="19"/>
      <c r="F381" s="19"/>
      <c r="G381" s="19"/>
      <c r="H381" s="19"/>
      <c r="I381" s="19"/>
      <c r="J381" s="19"/>
      <c r="K381" s="19"/>
      <c r="L381" s="19"/>
      <c r="M381" s="19"/>
      <c r="N381" s="19"/>
      <c r="O381" s="19"/>
      <c r="P381" s="19"/>
    </row>
    <row r="382">
      <c r="A382" s="19"/>
      <c r="B382" s="19"/>
      <c r="C382" s="19"/>
      <c r="D382" s="19"/>
      <c r="E382" s="19"/>
      <c r="F382" s="19"/>
      <c r="G382" s="19"/>
      <c r="H382" s="19"/>
      <c r="I382" s="19"/>
      <c r="J382" s="19"/>
      <c r="K382" s="19"/>
      <c r="L382" s="19"/>
      <c r="M382" s="19"/>
      <c r="N382" s="19"/>
      <c r="O382" s="19"/>
      <c r="P382" s="19"/>
    </row>
    <row r="383">
      <c r="A383" s="19"/>
      <c r="B383" s="19"/>
      <c r="C383" s="19"/>
      <c r="D383" s="19"/>
      <c r="E383" s="19"/>
      <c r="F383" s="19"/>
      <c r="G383" s="19"/>
      <c r="H383" s="19"/>
      <c r="I383" s="19"/>
      <c r="J383" s="19"/>
      <c r="K383" s="19"/>
      <c r="L383" s="19"/>
      <c r="M383" s="19"/>
      <c r="N383" s="19"/>
      <c r="O383" s="19"/>
      <c r="P383" s="19"/>
    </row>
    <row r="384">
      <c r="A384" s="19"/>
      <c r="B384" s="19"/>
      <c r="C384" s="19"/>
      <c r="D384" s="19"/>
      <c r="E384" s="19"/>
      <c r="F384" s="19"/>
      <c r="G384" s="19"/>
      <c r="H384" s="19"/>
      <c r="I384" s="19"/>
      <c r="J384" s="19"/>
      <c r="K384" s="19"/>
      <c r="L384" s="19"/>
      <c r="M384" s="19"/>
      <c r="N384" s="19"/>
      <c r="O384" s="19"/>
      <c r="P384" s="19"/>
    </row>
    <row r="385">
      <c r="A385" s="19"/>
      <c r="B385" s="19"/>
      <c r="C385" s="19"/>
      <c r="D385" s="19"/>
      <c r="E385" s="19"/>
      <c r="F385" s="19"/>
      <c r="G385" s="19"/>
      <c r="H385" s="19"/>
      <c r="I385" s="19"/>
      <c r="J385" s="19"/>
      <c r="K385" s="19"/>
      <c r="L385" s="19"/>
      <c r="M385" s="19"/>
      <c r="N385" s="19"/>
      <c r="O385" s="19"/>
      <c r="P385" s="19"/>
    </row>
    <row r="386">
      <c r="A386" s="19"/>
      <c r="B386" s="19"/>
      <c r="C386" s="19"/>
      <c r="D386" s="19"/>
      <c r="E386" s="19"/>
      <c r="F386" s="19"/>
      <c r="G386" s="19"/>
      <c r="H386" s="19"/>
      <c r="I386" s="19"/>
      <c r="J386" s="19"/>
      <c r="K386" s="19"/>
      <c r="L386" s="19"/>
      <c r="M386" s="19"/>
      <c r="N386" s="19"/>
      <c r="O386" s="19"/>
      <c r="P386" s="19"/>
    </row>
    <row r="387">
      <c r="A387" s="19"/>
      <c r="B387" s="19"/>
      <c r="C387" s="19"/>
      <c r="D387" s="19"/>
      <c r="E387" s="19"/>
      <c r="F387" s="19"/>
      <c r="G387" s="19"/>
      <c r="H387" s="19"/>
      <c r="I387" s="19"/>
      <c r="J387" s="19"/>
      <c r="K387" s="19"/>
      <c r="L387" s="19"/>
      <c r="M387" s="19"/>
      <c r="N387" s="19"/>
      <c r="O387" s="19"/>
      <c r="P387" s="19"/>
    </row>
    <row r="388">
      <c r="A388" s="19"/>
      <c r="B388" s="19"/>
      <c r="C388" s="19"/>
      <c r="D388" s="19"/>
      <c r="E388" s="19"/>
      <c r="F388" s="19"/>
      <c r="G388" s="19"/>
      <c r="H388" s="19"/>
      <c r="I388" s="19"/>
      <c r="J388" s="19"/>
      <c r="K388" s="19"/>
      <c r="L388" s="19"/>
      <c r="M388" s="19"/>
      <c r="N388" s="19"/>
      <c r="O388" s="19"/>
      <c r="P388" s="19"/>
    </row>
    <row r="389">
      <c r="A389" s="19"/>
      <c r="B389" s="19"/>
      <c r="C389" s="19"/>
      <c r="D389" s="19"/>
      <c r="E389" s="19"/>
      <c r="F389" s="19"/>
      <c r="G389" s="19"/>
      <c r="H389" s="19"/>
      <c r="I389" s="19"/>
      <c r="J389" s="19"/>
      <c r="K389" s="19"/>
      <c r="L389" s="19"/>
      <c r="M389" s="19"/>
      <c r="N389" s="19"/>
      <c r="O389" s="19"/>
      <c r="P389" s="19"/>
    </row>
    <row r="390">
      <c r="A390" s="19"/>
      <c r="B390" s="19"/>
      <c r="C390" s="19"/>
      <c r="D390" s="19"/>
      <c r="E390" s="19"/>
      <c r="F390" s="19"/>
      <c r="G390" s="19"/>
      <c r="H390" s="19"/>
      <c r="I390" s="19"/>
      <c r="J390" s="19"/>
      <c r="K390" s="19"/>
      <c r="L390" s="19"/>
      <c r="M390" s="19"/>
      <c r="N390" s="19"/>
      <c r="O390" s="19"/>
      <c r="P390" s="19"/>
    </row>
    <row r="391">
      <c r="A391" s="19"/>
      <c r="B391" s="19"/>
      <c r="C391" s="19"/>
      <c r="D391" s="19"/>
      <c r="E391" s="19"/>
      <c r="F391" s="19"/>
      <c r="G391" s="19"/>
      <c r="H391" s="19"/>
      <c r="I391" s="19"/>
      <c r="J391" s="19"/>
      <c r="K391" s="19"/>
      <c r="L391" s="19"/>
      <c r="M391" s="19"/>
      <c r="N391" s="19"/>
      <c r="O391" s="19"/>
      <c r="P391" s="19"/>
    </row>
    <row r="392">
      <c r="A392" s="19"/>
      <c r="B392" s="19"/>
      <c r="C392" s="19"/>
      <c r="D392" s="19"/>
      <c r="E392" s="19"/>
      <c r="F392" s="19"/>
      <c r="G392" s="19"/>
      <c r="H392" s="19"/>
      <c r="I392" s="19"/>
      <c r="J392" s="19"/>
      <c r="K392" s="19"/>
      <c r="L392" s="19"/>
      <c r="M392" s="19"/>
      <c r="N392" s="19"/>
      <c r="O392" s="19"/>
      <c r="P392" s="19"/>
    </row>
    <row r="393">
      <c r="A393" s="19"/>
      <c r="B393" s="19"/>
      <c r="C393" s="19"/>
      <c r="D393" s="19"/>
      <c r="E393" s="19"/>
      <c r="F393" s="19"/>
      <c r="G393" s="19"/>
      <c r="H393" s="19"/>
      <c r="I393" s="19"/>
      <c r="J393" s="19"/>
      <c r="K393" s="19"/>
      <c r="L393" s="19"/>
      <c r="M393" s="19"/>
      <c r="N393" s="19"/>
      <c r="O393" s="19"/>
      <c r="P393" s="19"/>
    </row>
    <row r="394">
      <c r="A394" s="19"/>
      <c r="B394" s="19"/>
      <c r="C394" s="19"/>
      <c r="D394" s="19"/>
      <c r="E394" s="19"/>
      <c r="F394" s="19"/>
      <c r="G394" s="19"/>
      <c r="H394" s="19"/>
      <c r="I394" s="19"/>
      <c r="J394" s="19"/>
      <c r="K394" s="19"/>
      <c r="L394" s="19"/>
      <c r="M394" s="19"/>
      <c r="N394" s="19"/>
      <c r="O394" s="19"/>
      <c r="P394" s="19"/>
    </row>
    <row r="395">
      <c r="A395" s="19"/>
      <c r="B395" s="19"/>
      <c r="C395" s="19"/>
      <c r="D395" s="19"/>
      <c r="E395" s="19"/>
      <c r="F395" s="19"/>
      <c r="G395" s="19"/>
      <c r="H395" s="19"/>
      <c r="I395" s="19"/>
      <c r="J395" s="19"/>
      <c r="K395" s="19"/>
      <c r="L395" s="19"/>
      <c r="M395" s="19"/>
      <c r="N395" s="19"/>
      <c r="O395" s="19"/>
      <c r="P395" s="19"/>
    </row>
    <row r="396">
      <c r="A396" s="19"/>
      <c r="B396" s="19"/>
      <c r="C396" s="19"/>
      <c r="D396" s="19"/>
      <c r="E396" s="19"/>
      <c r="F396" s="19"/>
      <c r="G396" s="19"/>
      <c r="H396" s="19"/>
      <c r="I396" s="19"/>
      <c r="J396" s="19"/>
      <c r="K396" s="19"/>
      <c r="L396" s="19"/>
      <c r="M396" s="19"/>
      <c r="N396" s="19"/>
      <c r="O396" s="19"/>
      <c r="P396" s="19"/>
    </row>
    <row r="397">
      <c r="A397" s="19"/>
      <c r="B397" s="19"/>
      <c r="C397" s="19"/>
      <c r="D397" s="19"/>
      <c r="E397" s="19"/>
      <c r="F397" s="19"/>
      <c r="G397" s="19"/>
      <c r="H397" s="19"/>
      <c r="I397" s="19"/>
      <c r="J397" s="19"/>
      <c r="K397" s="19"/>
      <c r="L397" s="19"/>
      <c r="M397" s="19"/>
      <c r="N397" s="19"/>
      <c r="O397" s="19"/>
      <c r="P397" s="19"/>
    </row>
    <row r="398">
      <c r="A398" s="19"/>
      <c r="B398" s="19"/>
      <c r="C398" s="19"/>
      <c r="D398" s="19"/>
      <c r="E398" s="19"/>
      <c r="F398" s="19"/>
      <c r="G398" s="19"/>
      <c r="H398" s="19"/>
      <c r="I398" s="19"/>
      <c r="J398" s="19"/>
      <c r="K398" s="19"/>
      <c r="L398" s="19"/>
      <c r="M398" s="19"/>
      <c r="N398" s="19"/>
      <c r="O398" s="19"/>
      <c r="P398" s="19"/>
    </row>
    <row r="399">
      <c r="A399" s="19"/>
      <c r="B399" s="19"/>
      <c r="C399" s="19"/>
      <c r="D399" s="19"/>
      <c r="E399" s="19"/>
      <c r="F399" s="19"/>
      <c r="G399" s="19"/>
      <c r="H399" s="19"/>
      <c r="I399" s="19"/>
      <c r="J399" s="19"/>
      <c r="K399" s="19"/>
      <c r="L399" s="19"/>
      <c r="M399" s="19"/>
      <c r="N399" s="19"/>
      <c r="O399" s="19"/>
      <c r="P399" s="19"/>
    </row>
    <row r="400">
      <c r="A400" s="19"/>
      <c r="B400" s="19"/>
      <c r="C400" s="19"/>
      <c r="D400" s="19"/>
      <c r="E400" s="19"/>
      <c r="F400" s="19"/>
      <c r="G400" s="19"/>
      <c r="H400" s="19"/>
      <c r="I400" s="19"/>
      <c r="J400" s="19"/>
      <c r="K400" s="19"/>
      <c r="L400" s="19"/>
      <c r="M400" s="19"/>
      <c r="N400" s="19"/>
      <c r="O400" s="19"/>
      <c r="P400" s="19"/>
    </row>
    <row r="401">
      <c r="A401" s="19"/>
      <c r="B401" s="19"/>
      <c r="C401" s="19"/>
      <c r="D401" s="19"/>
      <c r="E401" s="19"/>
      <c r="F401" s="19"/>
      <c r="G401" s="19"/>
      <c r="H401" s="19"/>
      <c r="I401" s="19"/>
      <c r="J401" s="19"/>
      <c r="K401" s="19"/>
      <c r="L401" s="19"/>
      <c r="M401" s="19"/>
      <c r="N401" s="19"/>
      <c r="O401" s="19"/>
      <c r="P401" s="19"/>
    </row>
    <row r="402">
      <c r="A402" s="19"/>
      <c r="B402" s="19"/>
      <c r="C402" s="19"/>
      <c r="D402" s="19"/>
      <c r="E402" s="19"/>
      <c r="F402" s="19"/>
      <c r="G402" s="19"/>
      <c r="H402" s="19"/>
      <c r="I402" s="19"/>
      <c r="J402" s="19"/>
      <c r="K402" s="19"/>
      <c r="L402" s="19"/>
      <c r="M402" s="19"/>
      <c r="N402" s="19"/>
      <c r="O402" s="19"/>
      <c r="P402" s="19"/>
    </row>
    <row r="403">
      <c r="A403" s="19"/>
      <c r="B403" s="19"/>
      <c r="C403" s="19"/>
      <c r="D403" s="19"/>
      <c r="E403" s="19"/>
      <c r="F403" s="19"/>
      <c r="G403" s="19"/>
      <c r="H403" s="19"/>
      <c r="I403" s="19"/>
      <c r="J403" s="19"/>
      <c r="K403" s="19"/>
      <c r="L403" s="19"/>
      <c r="M403" s="19"/>
      <c r="N403" s="19"/>
      <c r="O403" s="19"/>
      <c r="P403" s="19"/>
    </row>
    <row r="404">
      <c r="A404" s="19"/>
      <c r="B404" s="19"/>
      <c r="C404" s="19"/>
      <c r="D404" s="19"/>
      <c r="E404" s="19"/>
      <c r="F404" s="19"/>
      <c r="G404" s="19"/>
      <c r="H404" s="19"/>
      <c r="I404" s="19"/>
      <c r="J404" s="19"/>
      <c r="K404" s="19"/>
      <c r="L404" s="19"/>
      <c r="M404" s="19"/>
      <c r="N404" s="19"/>
      <c r="O404" s="19"/>
      <c r="P404" s="19"/>
    </row>
    <row r="405">
      <c r="A405" s="19"/>
      <c r="B405" s="19"/>
      <c r="C405" s="19"/>
      <c r="D405" s="19"/>
      <c r="E405" s="19"/>
      <c r="F405" s="19"/>
      <c r="G405" s="19"/>
      <c r="H405" s="19"/>
      <c r="I405" s="19"/>
      <c r="J405" s="19"/>
      <c r="K405" s="19"/>
      <c r="L405" s="19"/>
      <c r="M405" s="19"/>
      <c r="N405" s="19"/>
      <c r="O405" s="19"/>
      <c r="P405" s="19"/>
    </row>
    <row r="406">
      <c r="A406" s="19"/>
      <c r="B406" s="19"/>
      <c r="C406" s="19"/>
      <c r="D406" s="19"/>
      <c r="E406" s="19"/>
      <c r="F406" s="19"/>
      <c r="G406" s="19"/>
      <c r="H406" s="19"/>
      <c r="I406" s="19"/>
      <c r="J406" s="19"/>
      <c r="K406" s="19"/>
      <c r="L406" s="19"/>
      <c r="M406" s="19"/>
      <c r="N406" s="19"/>
      <c r="O406" s="19"/>
      <c r="P406" s="19"/>
    </row>
    <row r="407">
      <c r="A407" s="19"/>
      <c r="B407" s="19"/>
      <c r="C407" s="19"/>
      <c r="D407" s="19"/>
      <c r="E407" s="19"/>
      <c r="F407" s="19"/>
      <c r="G407" s="19"/>
      <c r="H407" s="19"/>
      <c r="I407" s="19"/>
      <c r="J407" s="19"/>
      <c r="K407" s="19"/>
      <c r="L407" s="19"/>
      <c r="M407" s="19"/>
      <c r="N407" s="19"/>
      <c r="O407" s="19"/>
      <c r="P407" s="19"/>
    </row>
    <row r="408">
      <c r="A408" s="19"/>
      <c r="B408" s="19"/>
      <c r="C408" s="19"/>
      <c r="D408" s="19"/>
      <c r="E408" s="19"/>
      <c r="F408" s="19"/>
      <c r="G408" s="19"/>
      <c r="H408" s="19"/>
      <c r="I408" s="19"/>
      <c r="J408" s="19"/>
      <c r="K408" s="19"/>
      <c r="L408" s="19"/>
      <c r="M408" s="19"/>
      <c r="N408" s="19"/>
      <c r="O408" s="19"/>
      <c r="P408" s="19"/>
    </row>
    <row r="409">
      <c r="A409" s="19"/>
      <c r="B409" s="19"/>
      <c r="C409" s="19"/>
      <c r="D409" s="19"/>
      <c r="E409" s="19"/>
      <c r="F409" s="19"/>
      <c r="G409" s="19"/>
      <c r="H409" s="19"/>
      <c r="I409" s="19"/>
      <c r="J409" s="19"/>
      <c r="K409" s="19"/>
      <c r="L409" s="19"/>
      <c r="M409" s="19"/>
      <c r="N409" s="19"/>
      <c r="O409" s="19"/>
      <c r="P409" s="19"/>
    </row>
    <row r="410">
      <c r="A410" s="19"/>
      <c r="B410" s="19"/>
      <c r="C410" s="19"/>
      <c r="D410" s="19"/>
      <c r="E410" s="19"/>
      <c r="F410" s="19"/>
      <c r="G410" s="19"/>
      <c r="H410" s="19"/>
      <c r="I410" s="19"/>
      <c r="J410" s="19"/>
      <c r="K410" s="19"/>
      <c r="L410" s="19"/>
      <c r="M410" s="19"/>
      <c r="N410" s="19"/>
      <c r="O410" s="19"/>
      <c r="P410" s="19"/>
    </row>
    <row r="411">
      <c r="A411" s="19"/>
      <c r="B411" s="19"/>
      <c r="C411" s="19"/>
      <c r="D411" s="19"/>
      <c r="E411" s="19"/>
      <c r="F411" s="19"/>
      <c r="G411" s="19"/>
      <c r="H411" s="19"/>
      <c r="I411" s="19"/>
      <c r="J411" s="19"/>
      <c r="K411" s="19"/>
      <c r="L411" s="19"/>
      <c r="M411" s="19"/>
      <c r="N411" s="19"/>
      <c r="O411" s="19"/>
      <c r="P411" s="19"/>
    </row>
    <row r="412">
      <c r="A412" s="19"/>
      <c r="B412" s="19"/>
      <c r="C412" s="19"/>
      <c r="D412" s="19"/>
      <c r="E412" s="19"/>
      <c r="F412" s="19"/>
      <c r="G412" s="19"/>
      <c r="H412" s="19"/>
      <c r="I412" s="19"/>
      <c r="J412" s="19"/>
      <c r="K412" s="19"/>
      <c r="L412" s="19"/>
      <c r="M412" s="19"/>
      <c r="N412" s="19"/>
      <c r="O412" s="19"/>
      <c r="P412" s="19"/>
    </row>
    <row r="413">
      <c r="A413" s="19"/>
      <c r="B413" s="19"/>
      <c r="C413" s="19"/>
      <c r="D413" s="19"/>
      <c r="E413" s="19"/>
      <c r="F413" s="19"/>
      <c r="G413" s="19"/>
      <c r="H413" s="19"/>
      <c r="I413" s="19"/>
      <c r="J413" s="19"/>
      <c r="K413" s="19"/>
      <c r="L413" s="19"/>
      <c r="M413" s="19"/>
      <c r="N413" s="19"/>
      <c r="O413" s="19"/>
      <c r="P413" s="19"/>
    </row>
    <row r="414">
      <c r="A414" s="19"/>
      <c r="B414" s="19"/>
      <c r="C414" s="19"/>
      <c r="D414" s="19"/>
      <c r="E414" s="19"/>
      <c r="F414" s="19"/>
      <c r="G414" s="19"/>
      <c r="H414" s="19"/>
      <c r="I414" s="19"/>
      <c r="J414" s="19"/>
      <c r="K414" s="19"/>
      <c r="L414" s="19"/>
      <c r="M414" s="19"/>
      <c r="N414" s="19"/>
      <c r="O414" s="19"/>
      <c r="P414" s="19"/>
    </row>
    <row r="415">
      <c r="A415" s="19"/>
      <c r="B415" s="19"/>
      <c r="C415" s="19"/>
      <c r="D415" s="19"/>
      <c r="E415" s="19"/>
      <c r="F415" s="19"/>
      <c r="G415" s="19"/>
      <c r="H415" s="19"/>
      <c r="I415" s="19"/>
      <c r="J415" s="19"/>
      <c r="K415" s="19"/>
      <c r="L415" s="19"/>
      <c r="M415" s="19"/>
      <c r="N415" s="19"/>
      <c r="O415" s="19"/>
      <c r="P415" s="19"/>
    </row>
    <row r="416">
      <c r="A416" s="19"/>
      <c r="B416" s="19"/>
      <c r="C416" s="19"/>
      <c r="D416" s="19"/>
      <c r="E416" s="19"/>
      <c r="F416" s="19"/>
      <c r="G416" s="19"/>
      <c r="H416" s="19"/>
      <c r="I416" s="19"/>
      <c r="J416" s="19"/>
      <c r="K416" s="19"/>
      <c r="L416" s="19"/>
      <c r="M416" s="19"/>
      <c r="N416" s="19"/>
      <c r="O416" s="19"/>
      <c r="P416" s="19"/>
    </row>
    <row r="417">
      <c r="A417" s="19"/>
      <c r="B417" s="19"/>
      <c r="C417" s="19"/>
      <c r="D417" s="19"/>
      <c r="E417" s="19"/>
      <c r="F417" s="19"/>
      <c r="G417" s="19"/>
      <c r="H417" s="19"/>
      <c r="I417" s="19"/>
      <c r="J417" s="19"/>
      <c r="K417" s="19"/>
      <c r="L417" s="19"/>
      <c r="M417" s="19"/>
      <c r="N417" s="19"/>
      <c r="O417" s="19"/>
      <c r="P417" s="19"/>
    </row>
    <row r="418">
      <c r="A418" s="19"/>
      <c r="B418" s="19"/>
      <c r="C418" s="19"/>
      <c r="D418" s="19"/>
      <c r="E418" s="19"/>
      <c r="F418" s="19"/>
      <c r="G418" s="19"/>
      <c r="H418" s="19"/>
      <c r="I418" s="19"/>
      <c r="J418" s="19"/>
      <c r="K418" s="19"/>
      <c r="L418" s="19"/>
      <c r="M418" s="19"/>
      <c r="N418" s="19"/>
      <c r="O418" s="19"/>
      <c r="P418" s="19"/>
    </row>
    <row r="419">
      <c r="A419" s="19"/>
      <c r="B419" s="19"/>
      <c r="C419" s="19"/>
      <c r="D419" s="19"/>
      <c r="E419" s="19"/>
      <c r="F419" s="19"/>
      <c r="G419" s="19"/>
      <c r="H419" s="19"/>
      <c r="I419" s="19"/>
      <c r="J419" s="19"/>
      <c r="K419" s="19"/>
      <c r="L419" s="19"/>
      <c r="M419" s="19"/>
      <c r="N419" s="19"/>
      <c r="O419" s="19"/>
      <c r="P419" s="19"/>
    </row>
    <row r="420">
      <c r="A420" s="19"/>
      <c r="B420" s="19"/>
      <c r="C420" s="19"/>
      <c r="D420" s="19"/>
      <c r="E420" s="19"/>
      <c r="F420" s="19"/>
      <c r="G420" s="19"/>
      <c r="H420" s="19"/>
      <c r="I420" s="19"/>
      <c r="J420" s="19"/>
      <c r="K420" s="19"/>
      <c r="L420" s="19"/>
      <c r="M420" s="19"/>
      <c r="N420" s="19"/>
      <c r="O420" s="19"/>
      <c r="P420" s="19"/>
    </row>
    <row r="421">
      <c r="A421" s="19"/>
      <c r="B421" s="19"/>
      <c r="C421" s="19"/>
      <c r="D421" s="19"/>
      <c r="E421" s="19"/>
      <c r="F421" s="19"/>
      <c r="G421" s="19"/>
      <c r="H421" s="19"/>
      <c r="I421" s="19"/>
      <c r="J421" s="19"/>
      <c r="K421" s="19"/>
      <c r="L421" s="19"/>
      <c r="M421" s="19"/>
      <c r="N421" s="19"/>
      <c r="O421" s="19"/>
      <c r="P421" s="19"/>
    </row>
    <row r="422">
      <c r="A422" s="19"/>
      <c r="B422" s="19"/>
      <c r="C422" s="19"/>
      <c r="D422" s="19"/>
      <c r="E422" s="19"/>
      <c r="F422" s="19"/>
      <c r="G422" s="19"/>
      <c r="H422" s="19"/>
      <c r="I422" s="19"/>
      <c r="J422" s="19"/>
      <c r="K422" s="19"/>
      <c r="L422" s="19"/>
      <c r="M422" s="19"/>
      <c r="N422" s="19"/>
      <c r="O422" s="19"/>
      <c r="P422" s="19"/>
    </row>
    <row r="423">
      <c r="A423" s="19"/>
      <c r="B423" s="19"/>
      <c r="C423" s="19"/>
      <c r="D423" s="19"/>
      <c r="E423" s="19"/>
      <c r="F423" s="19"/>
      <c r="G423" s="19"/>
      <c r="H423" s="19"/>
      <c r="I423" s="19"/>
      <c r="J423" s="19"/>
      <c r="K423" s="19"/>
      <c r="L423" s="19"/>
      <c r="M423" s="19"/>
      <c r="N423" s="19"/>
      <c r="O423" s="19"/>
      <c r="P423" s="19"/>
    </row>
    <row r="424">
      <c r="A424" s="19"/>
      <c r="B424" s="19"/>
      <c r="C424" s="19"/>
      <c r="D424" s="19"/>
      <c r="E424" s="19"/>
      <c r="F424" s="19"/>
      <c r="G424" s="19"/>
      <c r="H424" s="19"/>
      <c r="I424" s="19"/>
      <c r="J424" s="19"/>
      <c r="K424" s="19"/>
      <c r="L424" s="19"/>
      <c r="M424" s="19"/>
      <c r="N424" s="19"/>
      <c r="O424" s="19"/>
      <c r="P424" s="19"/>
    </row>
    <row r="425">
      <c r="A425" s="19"/>
      <c r="B425" s="19"/>
      <c r="C425" s="19"/>
      <c r="D425" s="19"/>
      <c r="E425" s="19"/>
      <c r="F425" s="19"/>
      <c r="G425" s="19"/>
      <c r="H425" s="19"/>
      <c r="I425" s="19"/>
      <c r="J425" s="19"/>
      <c r="K425" s="19"/>
      <c r="L425" s="19"/>
      <c r="M425" s="19"/>
      <c r="N425" s="19"/>
      <c r="O425" s="19"/>
      <c r="P425" s="19"/>
    </row>
    <row r="426">
      <c r="A426" s="19"/>
      <c r="B426" s="19"/>
      <c r="C426" s="19"/>
      <c r="D426" s="19"/>
      <c r="E426" s="19"/>
      <c r="F426" s="19"/>
      <c r="G426" s="19"/>
      <c r="H426" s="19"/>
      <c r="I426" s="19"/>
      <c r="J426" s="19"/>
      <c r="K426" s="19"/>
      <c r="L426" s="19"/>
      <c r="M426" s="19"/>
      <c r="N426" s="19"/>
      <c r="O426" s="19"/>
      <c r="P426" s="19"/>
    </row>
    <row r="427">
      <c r="A427" s="19"/>
      <c r="B427" s="19"/>
      <c r="C427" s="19"/>
      <c r="D427" s="19"/>
      <c r="E427" s="19"/>
      <c r="F427" s="19"/>
      <c r="G427" s="19"/>
      <c r="H427" s="19"/>
      <c r="I427" s="19"/>
      <c r="J427" s="19"/>
      <c r="K427" s="19"/>
      <c r="L427" s="19"/>
      <c r="M427" s="19"/>
      <c r="N427" s="19"/>
      <c r="O427" s="19"/>
      <c r="P427" s="19"/>
    </row>
    <row r="428">
      <c r="A428" s="19"/>
      <c r="B428" s="19"/>
      <c r="C428" s="19"/>
      <c r="D428" s="19"/>
      <c r="E428" s="19"/>
      <c r="F428" s="19"/>
      <c r="G428" s="19"/>
      <c r="H428" s="19"/>
      <c r="I428" s="19"/>
      <c r="J428" s="19"/>
      <c r="K428" s="19"/>
      <c r="L428" s="19"/>
      <c r="M428" s="19"/>
      <c r="N428" s="19"/>
      <c r="O428" s="19"/>
      <c r="P428" s="19"/>
    </row>
    <row r="429">
      <c r="A429" s="19"/>
      <c r="B429" s="19"/>
      <c r="C429" s="19"/>
      <c r="D429" s="19"/>
      <c r="E429" s="19"/>
      <c r="F429" s="19"/>
      <c r="G429" s="19"/>
      <c r="H429" s="19"/>
      <c r="I429" s="19"/>
      <c r="J429" s="19"/>
      <c r="K429" s="19"/>
      <c r="L429" s="19"/>
      <c r="M429" s="19"/>
      <c r="N429" s="19"/>
      <c r="O429" s="19"/>
      <c r="P429" s="19"/>
    </row>
    <row r="430">
      <c r="A430" s="19"/>
      <c r="B430" s="19"/>
      <c r="C430" s="19"/>
      <c r="D430" s="19"/>
      <c r="E430" s="19"/>
      <c r="F430" s="19"/>
      <c r="G430" s="19"/>
      <c r="H430" s="19"/>
      <c r="I430" s="19"/>
      <c r="J430" s="19"/>
      <c r="K430" s="19"/>
      <c r="L430" s="19"/>
      <c r="M430" s="19"/>
      <c r="N430" s="19"/>
      <c r="O430" s="19"/>
      <c r="P430" s="19"/>
    </row>
    <row r="431">
      <c r="A431" s="19"/>
      <c r="B431" s="19"/>
      <c r="C431" s="19"/>
      <c r="D431" s="19"/>
      <c r="E431" s="19"/>
      <c r="F431" s="19"/>
      <c r="G431" s="19"/>
      <c r="H431" s="19"/>
      <c r="I431" s="19"/>
      <c r="J431" s="19"/>
      <c r="K431" s="19"/>
      <c r="L431" s="19"/>
      <c r="M431" s="19"/>
      <c r="N431" s="19"/>
      <c r="O431" s="19"/>
      <c r="P431" s="19"/>
    </row>
    <row r="432">
      <c r="A432" s="19"/>
      <c r="B432" s="19"/>
      <c r="C432" s="19"/>
      <c r="D432" s="19"/>
      <c r="E432" s="19"/>
      <c r="F432" s="19"/>
      <c r="G432" s="19"/>
      <c r="H432" s="19"/>
      <c r="I432" s="19"/>
      <c r="J432" s="19"/>
      <c r="K432" s="19"/>
      <c r="L432" s="19"/>
      <c r="M432" s="19"/>
      <c r="N432" s="19"/>
      <c r="O432" s="19"/>
      <c r="P432" s="19"/>
    </row>
    <row r="433">
      <c r="A433" s="19"/>
      <c r="B433" s="19"/>
      <c r="C433" s="19"/>
      <c r="D433" s="19"/>
      <c r="E433" s="19"/>
      <c r="F433" s="19"/>
      <c r="G433" s="19"/>
      <c r="H433" s="19"/>
      <c r="I433" s="19"/>
      <c r="J433" s="19"/>
      <c r="K433" s="19"/>
      <c r="L433" s="19"/>
      <c r="M433" s="19"/>
      <c r="N433" s="19"/>
      <c r="O433" s="19"/>
      <c r="P433" s="19"/>
    </row>
    <row r="434">
      <c r="A434" s="19"/>
      <c r="B434" s="19"/>
      <c r="C434" s="19"/>
      <c r="D434" s="19"/>
      <c r="E434" s="19"/>
      <c r="F434" s="19"/>
      <c r="G434" s="19"/>
      <c r="H434" s="19"/>
      <c r="I434" s="19"/>
      <c r="J434" s="19"/>
      <c r="K434" s="19"/>
      <c r="L434" s="19"/>
      <c r="M434" s="19"/>
      <c r="N434" s="19"/>
      <c r="O434" s="19"/>
      <c r="P434" s="19"/>
    </row>
    <row r="435">
      <c r="A435" s="19"/>
      <c r="B435" s="19"/>
      <c r="C435" s="19"/>
      <c r="D435" s="19"/>
      <c r="E435" s="19"/>
      <c r="F435" s="19"/>
      <c r="G435" s="19"/>
      <c r="H435" s="19"/>
      <c r="I435" s="19"/>
      <c r="J435" s="19"/>
      <c r="K435" s="19"/>
      <c r="L435" s="19"/>
      <c r="M435" s="19"/>
      <c r="N435" s="19"/>
      <c r="O435" s="19"/>
      <c r="P435" s="19"/>
    </row>
    <row r="436">
      <c r="A436" s="19"/>
      <c r="B436" s="19"/>
      <c r="C436" s="19"/>
      <c r="D436" s="19"/>
      <c r="E436" s="19"/>
      <c r="F436" s="19"/>
      <c r="G436" s="19"/>
      <c r="H436" s="19"/>
      <c r="I436" s="19"/>
      <c r="J436" s="19"/>
      <c r="K436" s="19"/>
      <c r="L436" s="19"/>
      <c r="M436" s="19"/>
      <c r="N436" s="19"/>
      <c r="O436" s="19"/>
      <c r="P436" s="19"/>
    </row>
    <row r="437">
      <c r="A437" s="19"/>
      <c r="B437" s="19"/>
      <c r="C437" s="19"/>
      <c r="D437" s="19"/>
      <c r="E437" s="19"/>
      <c r="F437" s="19"/>
      <c r="G437" s="19"/>
      <c r="H437" s="19"/>
      <c r="I437" s="19"/>
      <c r="J437" s="19"/>
      <c r="K437" s="19"/>
      <c r="L437" s="19"/>
      <c r="M437" s="19"/>
      <c r="N437" s="19"/>
      <c r="O437" s="19"/>
      <c r="P437" s="19"/>
    </row>
    <row r="438">
      <c r="A438" s="19"/>
      <c r="B438" s="19"/>
      <c r="C438" s="19"/>
      <c r="D438" s="19"/>
      <c r="E438" s="19"/>
      <c r="F438" s="19"/>
      <c r="G438" s="19"/>
      <c r="H438" s="19"/>
      <c r="I438" s="19"/>
      <c r="J438" s="19"/>
      <c r="K438" s="19"/>
      <c r="L438" s="19"/>
      <c r="M438" s="19"/>
      <c r="N438" s="19"/>
      <c r="O438" s="19"/>
      <c r="P438" s="19"/>
    </row>
    <row r="439">
      <c r="A439" s="19"/>
      <c r="B439" s="19"/>
      <c r="C439" s="19"/>
      <c r="D439" s="19"/>
      <c r="E439" s="19"/>
      <c r="F439" s="19"/>
      <c r="G439" s="19"/>
      <c r="H439" s="19"/>
      <c r="I439" s="19"/>
      <c r="J439" s="19"/>
      <c r="K439" s="19"/>
      <c r="L439" s="19"/>
      <c r="M439" s="19"/>
      <c r="N439" s="19"/>
      <c r="O439" s="19"/>
      <c r="P439" s="19"/>
    </row>
    <row r="440">
      <c r="A440" s="19"/>
      <c r="B440" s="19"/>
      <c r="C440" s="19"/>
      <c r="D440" s="19"/>
      <c r="E440" s="19"/>
      <c r="F440" s="19"/>
      <c r="G440" s="19"/>
      <c r="H440" s="19"/>
      <c r="I440" s="19"/>
      <c r="J440" s="19"/>
      <c r="K440" s="19"/>
      <c r="L440" s="19"/>
      <c r="M440" s="19"/>
      <c r="N440" s="19"/>
      <c r="O440" s="19"/>
      <c r="P440" s="19"/>
    </row>
    <row r="441">
      <c r="A441" s="19"/>
      <c r="B441" s="19"/>
      <c r="C441" s="19"/>
      <c r="D441" s="19"/>
      <c r="E441" s="19"/>
      <c r="F441" s="19"/>
      <c r="G441" s="19"/>
      <c r="H441" s="19"/>
      <c r="I441" s="19"/>
      <c r="J441" s="19"/>
      <c r="K441" s="19"/>
      <c r="L441" s="19"/>
      <c r="M441" s="19"/>
      <c r="N441" s="19"/>
      <c r="O441" s="19"/>
      <c r="P441" s="19"/>
    </row>
    <row r="442">
      <c r="A442" s="19"/>
      <c r="B442" s="19"/>
      <c r="C442" s="19"/>
      <c r="D442" s="19"/>
      <c r="E442" s="19"/>
      <c r="F442" s="19"/>
      <c r="G442" s="19"/>
      <c r="H442" s="19"/>
      <c r="I442" s="19"/>
      <c r="J442" s="19"/>
      <c r="K442" s="19"/>
      <c r="L442" s="19"/>
      <c r="M442" s="19"/>
      <c r="N442" s="19"/>
      <c r="O442" s="19"/>
      <c r="P442" s="19"/>
    </row>
    <row r="443">
      <c r="A443" s="19"/>
      <c r="B443" s="19"/>
      <c r="C443" s="19"/>
      <c r="D443" s="19"/>
      <c r="E443" s="19"/>
      <c r="F443" s="19"/>
      <c r="G443" s="19"/>
      <c r="H443" s="19"/>
      <c r="I443" s="19"/>
      <c r="J443" s="19"/>
      <c r="K443" s="19"/>
      <c r="L443" s="19"/>
      <c r="M443" s="19"/>
      <c r="N443" s="19"/>
      <c r="O443" s="19"/>
      <c r="P443" s="19"/>
    </row>
    <row r="444">
      <c r="A444" s="19"/>
      <c r="B444" s="19"/>
      <c r="C444" s="19"/>
      <c r="D444" s="19"/>
      <c r="E444" s="19"/>
      <c r="F444" s="19"/>
      <c r="G444" s="19"/>
      <c r="H444" s="19"/>
      <c r="I444" s="19"/>
      <c r="J444" s="19"/>
      <c r="K444" s="19"/>
      <c r="L444" s="19"/>
      <c r="M444" s="19"/>
      <c r="N444" s="19"/>
      <c r="O444" s="19"/>
      <c r="P444" s="19"/>
    </row>
    <row r="445">
      <c r="A445" s="19"/>
      <c r="B445" s="19"/>
      <c r="C445" s="19"/>
      <c r="D445" s="19"/>
      <c r="E445" s="19"/>
      <c r="F445" s="19"/>
      <c r="G445" s="19"/>
      <c r="H445" s="19"/>
      <c r="I445" s="19"/>
      <c r="J445" s="19"/>
      <c r="K445" s="19"/>
      <c r="L445" s="19"/>
      <c r="M445" s="19"/>
      <c r="N445" s="19"/>
      <c r="O445" s="19"/>
      <c r="P445" s="19"/>
    </row>
    <row r="446">
      <c r="A446" s="19"/>
      <c r="B446" s="19"/>
      <c r="C446" s="19"/>
      <c r="D446" s="19"/>
      <c r="E446" s="19"/>
      <c r="F446" s="19"/>
      <c r="G446" s="19"/>
      <c r="H446" s="19"/>
      <c r="I446" s="19"/>
      <c r="J446" s="19"/>
      <c r="K446" s="19"/>
      <c r="L446" s="19"/>
      <c r="M446" s="19"/>
      <c r="N446" s="19"/>
      <c r="O446" s="19"/>
      <c r="P446" s="19"/>
    </row>
    <row r="447">
      <c r="A447" s="19"/>
      <c r="B447" s="19"/>
      <c r="C447" s="19"/>
      <c r="D447" s="19"/>
      <c r="E447" s="19"/>
      <c r="F447" s="19"/>
      <c r="G447" s="19"/>
      <c r="H447" s="19"/>
      <c r="I447" s="19"/>
      <c r="J447" s="19"/>
      <c r="K447" s="19"/>
      <c r="L447" s="19"/>
      <c r="M447" s="19"/>
      <c r="N447" s="19"/>
      <c r="O447" s="19"/>
      <c r="P447" s="19"/>
    </row>
    <row r="448">
      <c r="A448" s="19"/>
      <c r="B448" s="19"/>
      <c r="C448" s="19"/>
      <c r="D448" s="19"/>
      <c r="E448" s="19"/>
      <c r="F448" s="19"/>
      <c r="G448" s="19"/>
      <c r="H448" s="19"/>
      <c r="I448" s="19"/>
      <c r="J448" s="19"/>
      <c r="K448" s="19"/>
      <c r="L448" s="19"/>
      <c r="M448" s="19"/>
      <c r="N448" s="19"/>
      <c r="O448" s="19"/>
      <c r="P448" s="19"/>
    </row>
    <row r="449">
      <c r="A449" s="19"/>
      <c r="B449" s="19"/>
      <c r="C449" s="19"/>
      <c r="D449" s="19"/>
      <c r="E449" s="19"/>
      <c r="F449" s="19"/>
      <c r="G449" s="19"/>
      <c r="H449" s="19"/>
      <c r="I449" s="19"/>
      <c r="J449" s="19"/>
      <c r="K449" s="19"/>
      <c r="L449" s="19"/>
      <c r="M449" s="19"/>
      <c r="N449" s="19"/>
      <c r="O449" s="19"/>
      <c r="P449" s="19"/>
    </row>
    <row r="450">
      <c r="A450" s="19"/>
      <c r="B450" s="19"/>
      <c r="C450" s="19"/>
      <c r="D450" s="19"/>
      <c r="E450" s="19"/>
      <c r="F450" s="19"/>
      <c r="G450" s="19"/>
      <c r="H450" s="19"/>
      <c r="I450" s="19"/>
      <c r="J450" s="19"/>
      <c r="K450" s="19"/>
      <c r="L450" s="19"/>
      <c r="M450" s="19"/>
      <c r="N450" s="19"/>
      <c r="O450" s="19"/>
      <c r="P450" s="19"/>
    </row>
    <row r="451">
      <c r="A451" s="19"/>
      <c r="B451" s="19"/>
      <c r="C451" s="19"/>
      <c r="D451" s="19"/>
      <c r="E451" s="19"/>
      <c r="F451" s="19"/>
      <c r="G451" s="19"/>
      <c r="H451" s="19"/>
      <c r="I451" s="19"/>
      <c r="J451" s="19"/>
      <c r="K451" s="19"/>
      <c r="L451" s="19"/>
      <c r="M451" s="19"/>
      <c r="N451" s="19"/>
      <c r="O451" s="19"/>
      <c r="P451" s="19"/>
    </row>
    <row r="452">
      <c r="A452" s="19"/>
      <c r="B452" s="19"/>
      <c r="C452" s="19"/>
      <c r="D452" s="19"/>
      <c r="E452" s="19"/>
      <c r="F452" s="19"/>
      <c r="G452" s="19"/>
      <c r="H452" s="19"/>
      <c r="I452" s="19"/>
      <c r="J452" s="19"/>
      <c r="K452" s="19"/>
      <c r="L452" s="19"/>
      <c r="M452" s="19"/>
      <c r="N452" s="19"/>
      <c r="O452" s="19"/>
      <c r="P452" s="19"/>
    </row>
    <row r="453">
      <c r="A453" s="19"/>
      <c r="B453" s="19"/>
      <c r="C453" s="19"/>
      <c r="D453" s="19"/>
      <c r="E453" s="19"/>
      <c r="F453" s="19"/>
      <c r="G453" s="19"/>
      <c r="H453" s="19"/>
      <c r="I453" s="19"/>
      <c r="J453" s="19"/>
      <c r="K453" s="19"/>
      <c r="L453" s="19"/>
      <c r="M453" s="19"/>
      <c r="N453" s="19"/>
      <c r="O453" s="19"/>
      <c r="P453" s="19"/>
    </row>
    <row r="454">
      <c r="A454" s="19"/>
      <c r="B454" s="19"/>
      <c r="C454" s="19"/>
      <c r="D454" s="19"/>
      <c r="E454" s="19"/>
      <c r="F454" s="19"/>
      <c r="G454" s="19"/>
      <c r="H454" s="19"/>
      <c r="I454" s="19"/>
      <c r="J454" s="19"/>
      <c r="K454" s="19"/>
      <c r="L454" s="19"/>
      <c r="M454" s="19"/>
      <c r="N454" s="19"/>
      <c r="O454" s="19"/>
      <c r="P454" s="19"/>
    </row>
    <row r="455">
      <c r="A455" s="19"/>
      <c r="B455" s="19"/>
      <c r="C455" s="19"/>
      <c r="D455" s="19"/>
      <c r="E455" s="19"/>
      <c r="F455" s="19"/>
      <c r="G455" s="19"/>
      <c r="H455" s="19"/>
      <c r="I455" s="19"/>
      <c r="J455" s="19"/>
      <c r="K455" s="19"/>
      <c r="L455" s="19"/>
      <c r="M455" s="19"/>
      <c r="N455" s="19"/>
      <c r="O455" s="19"/>
      <c r="P455" s="19"/>
    </row>
    <row r="456">
      <c r="A456" s="19"/>
      <c r="B456" s="19"/>
      <c r="C456" s="19"/>
      <c r="D456" s="19"/>
      <c r="E456" s="19"/>
      <c r="F456" s="19"/>
      <c r="G456" s="19"/>
      <c r="H456" s="19"/>
      <c r="I456" s="19"/>
      <c r="J456" s="19"/>
      <c r="K456" s="19"/>
      <c r="L456" s="19"/>
      <c r="M456" s="19"/>
      <c r="N456" s="19"/>
      <c r="O456" s="19"/>
      <c r="P456" s="19"/>
    </row>
    <row r="457">
      <c r="A457" s="19"/>
      <c r="B457" s="19"/>
      <c r="C457" s="19"/>
      <c r="D457" s="19"/>
      <c r="E457" s="19"/>
      <c r="F457" s="19"/>
      <c r="G457" s="19"/>
      <c r="H457" s="19"/>
      <c r="I457" s="19"/>
      <c r="J457" s="19"/>
      <c r="K457" s="19"/>
      <c r="L457" s="19"/>
      <c r="M457" s="19"/>
      <c r="N457" s="19"/>
      <c r="O457" s="19"/>
      <c r="P457" s="19"/>
    </row>
    <row r="458">
      <c r="A458" s="19"/>
      <c r="B458" s="19"/>
      <c r="C458" s="19"/>
      <c r="D458" s="19"/>
      <c r="E458" s="19"/>
      <c r="F458" s="19"/>
      <c r="G458" s="19"/>
      <c r="H458" s="19"/>
      <c r="I458" s="19"/>
      <c r="J458" s="19"/>
      <c r="K458" s="19"/>
      <c r="L458" s="19"/>
      <c r="M458" s="19"/>
      <c r="N458" s="19"/>
      <c r="O458" s="19"/>
      <c r="P458" s="19"/>
    </row>
    <row r="459">
      <c r="A459" s="19"/>
      <c r="B459" s="19"/>
      <c r="C459" s="19"/>
      <c r="D459" s="19"/>
      <c r="E459" s="19"/>
      <c r="F459" s="19"/>
      <c r="G459" s="19"/>
      <c r="H459" s="19"/>
      <c r="I459" s="19"/>
      <c r="J459" s="19"/>
      <c r="K459" s="19"/>
      <c r="L459" s="19"/>
      <c r="M459" s="19"/>
      <c r="N459" s="19"/>
      <c r="O459" s="19"/>
      <c r="P459" s="19"/>
    </row>
    <row r="460">
      <c r="A460" s="19"/>
      <c r="B460" s="19"/>
      <c r="C460" s="19"/>
      <c r="D460" s="19"/>
      <c r="E460" s="19"/>
      <c r="F460" s="19"/>
      <c r="G460" s="19"/>
      <c r="H460" s="19"/>
      <c r="I460" s="19"/>
      <c r="J460" s="19"/>
      <c r="K460" s="19"/>
      <c r="L460" s="19"/>
      <c r="M460" s="19"/>
      <c r="N460" s="19"/>
      <c r="O460" s="19"/>
      <c r="P460" s="19"/>
    </row>
    <row r="461">
      <c r="A461" s="19"/>
      <c r="B461" s="19"/>
      <c r="C461" s="19"/>
      <c r="D461" s="19"/>
      <c r="E461" s="19"/>
      <c r="F461" s="19"/>
      <c r="G461" s="19"/>
      <c r="H461" s="19"/>
      <c r="I461" s="19"/>
      <c r="J461" s="19"/>
      <c r="K461" s="19"/>
      <c r="L461" s="19"/>
      <c r="M461" s="19"/>
      <c r="N461" s="19"/>
      <c r="O461" s="19"/>
      <c r="P461" s="19"/>
    </row>
    <row r="462">
      <c r="A462" s="19"/>
      <c r="B462" s="19"/>
      <c r="C462" s="19"/>
      <c r="D462" s="19"/>
      <c r="E462" s="19"/>
      <c r="F462" s="19"/>
      <c r="G462" s="19"/>
      <c r="H462" s="19"/>
      <c r="I462" s="19"/>
      <c r="J462" s="19"/>
      <c r="K462" s="19"/>
      <c r="L462" s="19"/>
      <c r="M462" s="19"/>
      <c r="N462" s="19"/>
      <c r="O462" s="19"/>
      <c r="P462" s="19"/>
    </row>
    <row r="463">
      <c r="A463" s="19"/>
      <c r="B463" s="19"/>
      <c r="C463" s="19"/>
      <c r="D463" s="19"/>
      <c r="E463" s="19"/>
      <c r="F463" s="19"/>
      <c r="G463" s="19"/>
      <c r="H463" s="19"/>
      <c r="I463" s="19"/>
      <c r="J463" s="19"/>
      <c r="K463" s="19"/>
      <c r="L463" s="19"/>
      <c r="M463" s="19"/>
      <c r="N463" s="19"/>
      <c r="O463" s="19"/>
      <c r="P463" s="19"/>
    </row>
    <row r="464">
      <c r="A464" s="19"/>
      <c r="B464" s="19"/>
      <c r="C464" s="19"/>
      <c r="D464" s="19"/>
      <c r="E464" s="19"/>
      <c r="F464" s="19"/>
      <c r="G464" s="19"/>
      <c r="H464" s="19"/>
      <c r="I464" s="19"/>
      <c r="J464" s="19"/>
      <c r="K464" s="19"/>
      <c r="L464" s="19"/>
      <c r="M464" s="19"/>
      <c r="N464" s="19"/>
      <c r="O464" s="19"/>
      <c r="P464" s="19"/>
    </row>
    <row r="465">
      <c r="A465" s="19"/>
      <c r="B465" s="19"/>
      <c r="C465" s="19"/>
      <c r="D465" s="19"/>
      <c r="E465" s="19"/>
      <c r="F465" s="19"/>
      <c r="G465" s="19"/>
      <c r="H465" s="19"/>
      <c r="I465" s="19"/>
      <c r="J465" s="19"/>
      <c r="K465" s="19"/>
      <c r="L465" s="19"/>
      <c r="M465" s="19"/>
      <c r="N465" s="19"/>
      <c r="O465" s="19"/>
      <c r="P465" s="19"/>
    </row>
    <row r="466">
      <c r="A466" s="19"/>
      <c r="B466" s="19"/>
      <c r="C466" s="19"/>
      <c r="D466" s="19"/>
      <c r="E466" s="19"/>
      <c r="F466" s="19"/>
      <c r="G466" s="19"/>
      <c r="H466" s="19"/>
      <c r="I466" s="19"/>
      <c r="J466" s="19"/>
      <c r="K466" s="19"/>
      <c r="L466" s="19"/>
      <c r="M466" s="19"/>
      <c r="N466" s="19"/>
      <c r="O466" s="19"/>
      <c r="P466" s="19"/>
    </row>
    <row r="467">
      <c r="A467" s="19"/>
      <c r="B467" s="19"/>
      <c r="C467" s="19"/>
      <c r="D467" s="19"/>
      <c r="E467" s="19"/>
      <c r="F467" s="19"/>
      <c r="G467" s="19"/>
      <c r="H467" s="19"/>
      <c r="I467" s="19"/>
      <c r="J467" s="19"/>
      <c r="K467" s="19"/>
      <c r="L467" s="19"/>
      <c r="M467" s="19"/>
      <c r="N467" s="19"/>
      <c r="O467" s="19"/>
      <c r="P467" s="19"/>
    </row>
    <row r="468">
      <c r="A468" s="19"/>
      <c r="B468" s="19"/>
      <c r="C468" s="19"/>
      <c r="D468" s="19"/>
      <c r="E468" s="19"/>
      <c r="F468" s="19"/>
      <c r="G468" s="19"/>
      <c r="H468" s="19"/>
      <c r="I468" s="19"/>
      <c r="J468" s="19"/>
      <c r="K468" s="19"/>
      <c r="L468" s="19"/>
      <c r="M468" s="19"/>
      <c r="N468" s="19"/>
      <c r="O468" s="19"/>
      <c r="P468" s="19"/>
    </row>
    <row r="469">
      <c r="A469" s="19"/>
      <c r="B469" s="19"/>
      <c r="C469" s="19"/>
      <c r="D469" s="19"/>
      <c r="E469" s="19"/>
      <c r="F469" s="19"/>
      <c r="G469" s="19"/>
      <c r="H469" s="19"/>
      <c r="I469" s="19"/>
      <c r="J469" s="19"/>
      <c r="K469" s="19"/>
      <c r="L469" s="19"/>
      <c r="M469" s="19"/>
      <c r="N469" s="19"/>
      <c r="O469" s="19"/>
      <c r="P469" s="19"/>
    </row>
    <row r="470">
      <c r="A470" s="19"/>
      <c r="B470" s="19"/>
      <c r="C470" s="19"/>
      <c r="D470" s="19"/>
      <c r="E470" s="19"/>
      <c r="F470" s="19"/>
      <c r="G470" s="19"/>
      <c r="H470" s="19"/>
      <c r="I470" s="19"/>
      <c r="J470" s="19"/>
      <c r="K470" s="19"/>
      <c r="L470" s="19"/>
      <c r="M470" s="19"/>
      <c r="N470" s="19"/>
      <c r="O470" s="19"/>
      <c r="P470" s="19"/>
    </row>
    <row r="471">
      <c r="A471" s="19"/>
      <c r="B471" s="19"/>
      <c r="C471" s="19"/>
      <c r="D471" s="19"/>
      <c r="E471" s="19"/>
      <c r="F471" s="19"/>
      <c r="G471" s="19"/>
      <c r="H471" s="19"/>
      <c r="I471" s="19"/>
      <c r="J471" s="19"/>
      <c r="K471" s="19"/>
      <c r="L471" s="19"/>
      <c r="M471" s="19"/>
      <c r="N471" s="19"/>
      <c r="O471" s="19"/>
      <c r="P471" s="19"/>
    </row>
    <row r="472">
      <c r="A472" s="19"/>
      <c r="B472" s="19"/>
      <c r="C472" s="19"/>
      <c r="D472" s="19"/>
      <c r="E472" s="19"/>
      <c r="F472" s="19"/>
      <c r="G472" s="19"/>
      <c r="H472" s="19"/>
      <c r="I472" s="19"/>
      <c r="J472" s="19"/>
      <c r="K472" s="19"/>
      <c r="L472" s="19"/>
      <c r="M472" s="19"/>
      <c r="N472" s="19"/>
      <c r="O472" s="19"/>
      <c r="P472" s="19"/>
    </row>
    <row r="473">
      <c r="A473" s="19"/>
      <c r="B473" s="19"/>
      <c r="C473" s="19"/>
      <c r="D473" s="19"/>
      <c r="E473" s="19"/>
      <c r="F473" s="19"/>
      <c r="G473" s="19"/>
      <c r="H473" s="19"/>
      <c r="I473" s="19"/>
      <c r="J473" s="19"/>
      <c r="K473" s="19"/>
      <c r="L473" s="19"/>
      <c r="M473" s="19"/>
      <c r="N473" s="19"/>
      <c r="O473" s="19"/>
      <c r="P473" s="19"/>
    </row>
    <row r="474">
      <c r="A474" s="19"/>
      <c r="B474" s="19"/>
      <c r="C474" s="19"/>
      <c r="D474" s="19"/>
      <c r="E474" s="19"/>
      <c r="F474" s="19"/>
      <c r="G474" s="19"/>
      <c r="H474" s="19"/>
      <c r="I474" s="19"/>
      <c r="J474" s="19"/>
      <c r="K474" s="19"/>
      <c r="L474" s="19"/>
      <c r="M474" s="19"/>
      <c r="N474" s="19"/>
      <c r="O474" s="19"/>
      <c r="P474" s="19"/>
    </row>
    <row r="475">
      <c r="A475" s="19"/>
      <c r="B475" s="19"/>
      <c r="C475" s="19"/>
      <c r="D475" s="19"/>
      <c r="E475" s="19"/>
      <c r="F475" s="19"/>
      <c r="G475" s="19"/>
      <c r="H475" s="19"/>
      <c r="I475" s="19"/>
      <c r="J475" s="19"/>
      <c r="K475" s="19"/>
      <c r="L475" s="19"/>
      <c r="M475" s="19"/>
      <c r="N475" s="19"/>
      <c r="O475" s="19"/>
      <c r="P475" s="19"/>
    </row>
    <row r="476">
      <c r="A476" s="19"/>
      <c r="B476" s="19"/>
      <c r="C476" s="19"/>
      <c r="D476" s="19"/>
      <c r="E476" s="19"/>
      <c r="F476" s="19"/>
      <c r="G476" s="19"/>
      <c r="H476" s="19"/>
      <c r="I476" s="19"/>
      <c r="J476" s="19"/>
      <c r="K476" s="19"/>
      <c r="L476" s="19"/>
      <c r="M476" s="19"/>
      <c r="N476" s="19"/>
      <c r="O476" s="19"/>
      <c r="P476" s="19"/>
    </row>
    <row r="477">
      <c r="A477" s="19"/>
      <c r="B477" s="19"/>
      <c r="C477" s="19"/>
      <c r="D477" s="19"/>
      <c r="E477" s="19"/>
      <c r="F477" s="19"/>
      <c r="G477" s="19"/>
      <c r="H477" s="19"/>
      <c r="I477" s="19"/>
      <c r="J477" s="19"/>
      <c r="K477" s="19"/>
      <c r="L477" s="19"/>
      <c r="M477" s="19"/>
      <c r="N477" s="19"/>
      <c r="O477" s="19"/>
      <c r="P477" s="19"/>
    </row>
    <row r="478">
      <c r="A478" s="19"/>
      <c r="B478" s="19"/>
      <c r="C478" s="19"/>
      <c r="D478" s="19"/>
      <c r="E478" s="19"/>
      <c r="F478" s="19"/>
      <c r="G478" s="19"/>
      <c r="H478" s="19"/>
      <c r="I478" s="19"/>
      <c r="J478" s="19"/>
      <c r="K478" s="19"/>
      <c r="L478" s="19"/>
      <c r="M478" s="19"/>
      <c r="N478" s="19"/>
      <c r="O478" s="19"/>
      <c r="P478" s="19"/>
    </row>
    <row r="479">
      <c r="A479" s="19"/>
      <c r="B479" s="19"/>
      <c r="C479" s="19"/>
      <c r="D479" s="19"/>
      <c r="E479" s="19"/>
      <c r="F479" s="19"/>
      <c r="G479" s="19"/>
      <c r="H479" s="19"/>
      <c r="I479" s="19"/>
      <c r="J479" s="19"/>
      <c r="K479" s="19"/>
      <c r="L479" s="19"/>
      <c r="M479" s="19"/>
      <c r="N479" s="19"/>
      <c r="O479" s="19"/>
      <c r="P479" s="19"/>
    </row>
    <row r="480">
      <c r="A480" s="19"/>
      <c r="B480" s="19"/>
      <c r="C480" s="19"/>
      <c r="D480" s="19"/>
      <c r="E480" s="19"/>
      <c r="F480" s="19"/>
      <c r="G480" s="19"/>
      <c r="H480" s="19"/>
      <c r="I480" s="19"/>
      <c r="J480" s="19"/>
      <c r="K480" s="19"/>
      <c r="L480" s="19"/>
      <c r="M480" s="19"/>
      <c r="N480" s="19"/>
      <c r="O480" s="19"/>
      <c r="P480" s="19"/>
    </row>
    <row r="481">
      <c r="A481" s="19"/>
      <c r="B481" s="19"/>
      <c r="C481" s="19"/>
      <c r="D481" s="19"/>
      <c r="E481" s="19"/>
      <c r="F481" s="19"/>
      <c r="G481" s="19"/>
      <c r="H481" s="19"/>
      <c r="I481" s="19"/>
      <c r="J481" s="19"/>
      <c r="K481" s="19"/>
      <c r="L481" s="19"/>
      <c r="M481" s="19"/>
      <c r="N481" s="19"/>
      <c r="O481" s="19"/>
      <c r="P481" s="19"/>
    </row>
    <row r="482">
      <c r="A482" s="19"/>
      <c r="B482" s="19"/>
      <c r="C482" s="19"/>
      <c r="D482" s="19"/>
      <c r="E482" s="19"/>
      <c r="F482" s="19"/>
      <c r="G482" s="19"/>
      <c r="H482" s="19"/>
      <c r="I482" s="19"/>
      <c r="J482" s="19"/>
      <c r="K482" s="19"/>
      <c r="L482" s="19"/>
      <c r="M482" s="19"/>
      <c r="N482" s="19"/>
      <c r="O482" s="19"/>
      <c r="P482" s="19"/>
    </row>
    <row r="483">
      <c r="A483" s="19"/>
      <c r="B483" s="19"/>
      <c r="C483" s="19"/>
      <c r="D483" s="19"/>
      <c r="E483" s="19"/>
      <c r="F483" s="19"/>
      <c r="G483" s="19"/>
      <c r="H483" s="19"/>
      <c r="I483" s="19"/>
      <c r="J483" s="19"/>
      <c r="K483" s="19"/>
      <c r="L483" s="19"/>
      <c r="M483" s="19"/>
      <c r="N483" s="19"/>
      <c r="O483" s="19"/>
      <c r="P483" s="19"/>
    </row>
    <row r="484">
      <c r="A484" s="19"/>
      <c r="B484" s="19"/>
      <c r="C484" s="19"/>
      <c r="D484" s="19"/>
      <c r="E484" s="19"/>
      <c r="F484" s="19"/>
      <c r="G484" s="19"/>
      <c r="H484" s="19"/>
      <c r="I484" s="19"/>
      <c r="J484" s="19"/>
      <c r="K484" s="19"/>
      <c r="L484" s="19"/>
      <c r="M484" s="19"/>
      <c r="N484" s="19"/>
      <c r="O484" s="19"/>
      <c r="P484" s="19"/>
    </row>
    <row r="485">
      <c r="A485" s="19"/>
      <c r="B485" s="19"/>
      <c r="C485" s="19"/>
      <c r="D485" s="19"/>
      <c r="E485" s="19"/>
      <c r="F485" s="19"/>
      <c r="G485" s="19"/>
      <c r="H485" s="19"/>
      <c r="I485" s="19"/>
      <c r="J485" s="19"/>
      <c r="K485" s="19"/>
      <c r="L485" s="19"/>
      <c r="M485" s="19"/>
      <c r="N485" s="19"/>
      <c r="O485" s="19"/>
      <c r="P485" s="19"/>
    </row>
    <row r="486">
      <c r="A486" s="19"/>
      <c r="B486" s="19"/>
      <c r="C486" s="19"/>
      <c r="D486" s="19"/>
      <c r="E486" s="19"/>
      <c r="F486" s="19"/>
      <c r="G486" s="19"/>
      <c r="H486" s="19"/>
      <c r="I486" s="19"/>
      <c r="J486" s="19"/>
      <c r="K486" s="19"/>
      <c r="L486" s="19"/>
      <c r="M486" s="19"/>
      <c r="N486" s="19"/>
      <c r="O486" s="19"/>
      <c r="P486" s="19"/>
    </row>
    <row r="487">
      <c r="A487" s="19"/>
      <c r="B487" s="19"/>
      <c r="C487" s="19"/>
      <c r="D487" s="19"/>
      <c r="E487" s="19"/>
      <c r="F487" s="19"/>
      <c r="G487" s="19"/>
      <c r="H487" s="19"/>
      <c r="I487" s="19"/>
      <c r="J487" s="19"/>
      <c r="K487" s="19"/>
      <c r="L487" s="19"/>
      <c r="M487" s="19"/>
      <c r="N487" s="19"/>
      <c r="O487" s="19"/>
      <c r="P487" s="19"/>
    </row>
    <row r="488">
      <c r="A488" s="19"/>
      <c r="B488" s="19"/>
      <c r="C488" s="19"/>
      <c r="D488" s="19"/>
      <c r="E488" s="19"/>
      <c r="F488" s="19"/>
      <c r="G488" s="19"/>
      <c r="H488" s="19"/>
      <c r="I488" s="19"/>
      <c r="J488" s="19"/>
      <c r="K488" s="19"/>
      <c r="L488" s="19"/>
      <c r="M488" s="19"/>
      <c r="N488" s="19"/>
      <c r="O488" s="19"/>
      <c r="P488" s="19"/>
    </row>
    <row r="489">
      <c r="A489" s="19"/>
      <c r="B489" s="19"/>
      <c r="C489" s="19"/>
      <c r="D489" s="19"/>
      <c r="E489" s="19"/>
      <c r="F489" s="19"/>
      <c r="G489" s="19"/>
      <c r="H489" s="19"/>
      <c r="I489" s="19"/>
      <c r="J489" s="19"/>
      <c r="K489" s="19"/>
      <c r="L489" s="19"/>
      <c r="M489" s="19"/>
      <c r="N489" s="19"/>
      <c r="O489" s="19"/>
      <c r="P489" s="19"/>
    </row>
    <row r="490">
      <c r="A490" s="19"/>
      <c r="B490" s="19"/>
      <c r="C490" s="19"/>
      <c r="D490" s="19"/>
      <c r="E490" s="19"/>
      <c r="F490" s="19"/>
      <c r="G490" s="19"/>
      <c r="H490" s="19"/>
      <c r="I490" s="19"/>
      <c r="J490" s="19"/>
      <c r="K490" s="19"/>
      <c r="L490" s="19"/>
      <c r="M490" s="19"/>
      <c r="N490" s="19"/>
      <c r="O490" s="19"/>
      <c r="P490" s="19"/>
    </row>
    <row r="491">
      <c r="A491" s="19"/>
      <c r="B491" s="19"/>
      <c r="C491" s="19"/>
      <c r="D491" s="19"/>
      <c r="E491" s="19"/>
      <c r="F491" s="19"/>
      <c r="G491" s="19"/>
      <c r="H491" s="19"/>
      <c r="I491" s="19"/>
      <c r="J491" s="19"/>
      <c r="K491" s="19"/>
      <c r="L491" s="19"/>
      <c r="M491" s="19"/>
      <c r="N491" s="19"/>
      <c r="O491" s="19"/>
      <c r="P491" s="19"/>
    </row>
    <row r="492">
      <c r="A492" s="19"/>
      <c r="B492" s="19"/>
      <c r="C492" s="19"/>
      <c r="D492" s="19"/>
      <c r="E492" s="19"/>
      <c r="F492" s="19"/>
      <c r="G492" s="19"/>
      <c r="H492" s="19"/>
      <c r="I492" s="19"/>
      <c r="J492" s="19"/>
      <c r="K492" s="19"/>
      <c r="L492" s="19"/>
      <c r="M492" s="19"/>
      <c r="N492" s="19"/>
      <c r="O492" s="19"/>
      <c r="P492" s="19"/>
    </row>
    <row r="493">
      <c r="A493" s="19"/>
      <c r="B493" s="19"/>
      <c r="C493" s="19"/>
      <c r="D493" s="19"/>
      <c r="E493" s="19"/>
      <c r="F493" s="19"/>
      <c r="G493" s="19"/>
      <c r="H493" s="19"/>
      <c r="I493" s="19"/>
      <c r="J493" s="19"/>
      <c r="K493" s="19"/>
      <c r="L493" s="19"/>
      <c r="M493" s="19"/>
      <c r="N493" s="19"/>
      <c r="O493" s="19"/>
      <c r="P493" s="19"/>
    </row>
    <row r="494">
      <c r="A494" s="19"/>
      <c r="B494" s="19"/>
      <c r="C494" s="19"/>
      <c r="D494" s="19"/>
      <c r="E494" s="19"/>
      <c r="F494" s="19"/>
      <c r="G494" s="19"/>
      <c r="H494" s="19"/>
      <c r="I494" s="19"/>
      <c r="J494" s="19"/>
      <c r="K494" s="19"/>
      <c r="L494" s="19"/>
      <c r="M494" s="19"/>
      <c r="N494" s="19"/>
      <c r="O494" s="19"/>
      <c r="P494" s="19"/>
    </row>
    <row r="495">
      <c r="A495" s="19"/>
      <c r="B495" s="19"/>
      <c r="C495" s="19"/>
      <c r="D495" s="19"/>
      <c r="E495" s="19"/>
      <c r="F495" s="19"/>
      <c r="G495" s="19"/>
      <c r="H495" s="19"/>
      <c r="I495" s="19"/>
      <c r="J495" s="19"/>
      <c r="K495" s="19"/>
      <c r="L495" s="19"/>
      <c r="M495" s="19"/>
      <c r="N495" s="19"/>
      <c r="O495" s="19"/>
      <c r="P495" s="19"/>
    </row>
    <row r="496">
      <c r="A496" s="19"/>
      <c r="B496" s="19"/>
      <c r="C496" s="19"/>
      <c r="D496" s="19"/>
      <c r="E496" s="19"/>
      <c r="F496" s="19"/>
      <c r="G496" s="19"/>
      <c r="H496" s="19"/>
      <c r="I496" s="19"/>
      <c r="J496" s="19"/>
      <c r="K496" s="19"/>
      <c r="L496" s="19"/>
      <c r="M496" s="19"/>
      <c r="N496" s="19"/>
      <c r="O496" s="19"/>
      <c r="P496" s="19"/>
    </row>
    <row r="497">
      <c r="A497" s="19"/>
      <c r="B497" s="19"/>
      <c r="C497" s="19"/>
      <c r="D497" s="19"/>
      <c r="E497" s="19"/>
      <c r="F497" s="19"/>
      <c r="G497" s="19"/>
      <c r="H497" s="19"/>
      <c r="I497" s="19"/>
      <c r="J497" s="19"/>
      <c r="K497" s="19"/>
      <c r="L497" s="19"/>
      <c r="M497" s="19"/>
      <c r="N497" s="19"/>
      <c r="O497" s="19"/>
      <c r="P497" s="19"/>
    </row>
    <row r="498">
      <c r="A498" s="19"/>
      <c r="B498" s="19"/>
      <c r="C498" s="19"/>
      <c r="D498" s="19"/>
      <c r="E498" s="19"/>
      <c r="F498" s="19"/>
      <c r="G498" s="19"/>
      <c r="H498" s="19"/>
      <c r="I498" s="19"/>
      <c r="J498" s="19"/>
      <c r="K498" s="19"/>
      <c r="L498" s="19"/>
      <c r="M498" s="19"/>
      <c r="N498" s="19"/>
      <c r="O498" s="19"/>
      <c r="P498" s="19"/>
    </row>
    <row r="499">
      <c r="A499" s="19"/>
      <c r="B499" s="19"/>
      <c r="C499" s="19"/>
      <c r="D499" s="19"/>
      <c r="E499" s="19"/>
      <c r="F499" s="19"/>
      <c r="G499" s="19"/>
      <c r="H499" s="19"/>
      <c r="I499" s="19"/>
      <c r="J499" s="19"/>
      <c r="K499" s="19"/>
      <c r="L499" s="19"/>
      <c r="M499" s="19"/>
      <c r="N499" s="19"/>
      <c r="O499" s="19"/>
      <c r="P499" s="19"/>
    </row>
    <row r="500">
      <c r="A500" s="19"/>
      <c r="B500" s="19"/>
      <c r="C500" s="19"/>
      <c r="D500" s="19"/>
      <c r="E500" s="19"/>
      <c r="F500" s="19"/>
      <c r="G500" s="19"/>
      <c r="H500" s="19"/>
      <c r="I500" s="19"/>
      <c r="J500" s="19"/>
      <c r="K500" s="19"/>
      <c r="L500" s="19"/>
      <c r="M500" s="19"/>
      <c r="N500" s="19"/>
      <c r="O500" s="19"/>
      <c r="P500" s="19"/>
    </row>
    <row r="501">
      <c r="A501" s="19"/>
      <c r="B501" s="19"/>
      <c r="C501" s="19"/>
      <c r="D501" s="19"/>
      <c r="E501" s="19"/>
      <c r="F501" s="19"/>
      <c r="G501" s="19"/>
      <c r="H501" s="19"/>
      <c r="I501" s="19"/>
      <c r="J501" s="19"/>
      <c r="K501" s="19"/>
      <c r="L501" s="19"/>
      <c r="M501" s="19"/>
      <c r="N501" s="19"/>
      <c r="O501" s="19"/>
      <c r="P501" s="19"/>
    </row>
    <row r="502">
      <c r="A502" s="19"/>
      <c r="B502" s="19"/>
      <c r="C502" s="19"/>
      <c r="D502" s="19"/>
      <c r="E502" s="19"/>
      <c r="F502" s="19"/>
      <c r="G502" s="19"/>
      <c r="H502" s="19"/>
      <c r="I502" s="19"/>
      <c r="J502" s="19"/>
      <c r="K502" s="19"/>
      <c r="L502" s="19"/>
      <c r="M502" s="19"/>
      <c r="N502" s="19"/>
      <c r="O502" s="19"/>
      <c r="P502" s="19"/>
    </row>
    <row r="503">
      <c r="A503" s="19"/>
      <c r="B503" s="19"/>
      <c r="C503" s="19"/>
      <c r="D503" s="19"/>
      <c r="E503" s="19"/>
      <c r="F503" s="19"/>
      <c r="G503" s="19"/>
      <c r="H503" s="19"/>
      <c r="I503" s="19"/>
      <c r="J503" s="19"/>
      <c r="K503" s="19"/>
      <c r="L503" s="19"/>
      <c r="M503" s="19"/>
      <c r="N503" s="19"/>
      <c r="O503" s="19"/>
      <c r="P503" s="19"/>
    </row>
    <row r="504">
      <c r="A504" s="19"/>
      <c r="B504" s="19"/>
      <c r="C504" s="19"/>
      <c r="D504" s="19"/>
      <c r="E504" s="19"/>
      <c r="F504" s="19"/>
      <c r="G504" s="19"/>
      <c r="H504" s="19"/>
      <c r="I504" s="19"/>
      <c r="J504" s="19"/>
      <c r="K504" s="19"/>
      <c r="L504" s="19"/>
      <c r="M504" s="19"/>
      <c r="N504" s="19"/>
      <c r="O504" s="19"/>
      <c r="P504" s="19"/>
    </row>
    <row r="505">
      <c r="A505" s="19"/>
      <c r="B505" s="19"/>
      <c r="C505" s="19"/>
      <c r="D505" s="19"/>
      <c r="E505" s="19"/>
      <c r="F505" s="19"/>
      <c r="G505" s="19"/>
      <c r="H505" s="19"/>
      <c r="I505" s="19"/>
      <c r="J505" s="19"/>
      <c r="K505" s="19"/>
      <c r="L505" s="19"/>
      <c r="M505" s="19"/>
      <c r="N505" s="19"/>
      <c r="O505" s="19"/>
      <c r="P505" s="19"/>
    </row>
    <row r="506">
      <c r="A506" s="19"/>
      <c r="B506" s="19"/>
      <c r="C506" s="19"/>
      <c r="D506" s="19"/>
      <c r="E506" s="19"/>
      <c r="F506" s="19"/>
      <c r="G506" s="19"/>
      <c r="H506" s="19"/>
      <c r="I506" s="19"/>
      <c r="J506" s="19"/>
      <c r="K506" s="19"/>
      <c r="L506" s="19"/>
      <c r="M506" s="19"/>
      <c r="N506" s="19"/>
      <c r="O506" s="19"/>
      <c r="P506" s="19"/>
    </row>
    <row r="507">
      <c r="A507" s="19"/>
      <c r="B507" s="19"/>
      <c r="C507" s="19"/>
      <c r="D507" s="19"/>
      <c r="E507" s="19"/>
      <c r="F507" s="19"/>
      <c r="G507" s="19"/>
      <c r="H507" s="19"/>
      <c r="I507" s="19"/>
      <c r="J507" s="19"/>
      <c r="K507" s="19"/>
      <c r="L507" s="19"/>
      <c r="M507" s="19"/>
      <c r="N507" s="19"/>
      <c r="O507" s="19"/>
      <c r="P507" s="19"/>
    </row>
    <row r="508">
      <c r="A508" s="19"/>
      <c r="B508" s="19"/>
      <c r="C508" s="19"/>
      <c r="D508" s="19"/>
      <c r="E508" s="19"/>
      <c r="F508" s="19"/>
      <c r="G508" s="19"/>
      <c r="H508" s="19"/>
      <c r="I508" s="19"/>
      <c r="J508" s="19"/>
      <c r="K508" s="19"/>
      <c r="L508" s="19"/>
      <c r="M508" s="19"/>
      <c r="N508" s="19"/>
      <c r="O508" s="19"/>
      <c r="P508" s="19"/>
    </row>
    <row r="509">
      <c r="A509" s="19"/>
      <c r="B509" s="19"/>
      <c r="C509" s="19"/>
      <c r="D509" s="19"/>
      <c r="E509" s="19"/>
      <c r="F509" s="19"/>
      <c r="G509" s="19"/>
      <c r="H509" s="19"/>
      <c r="I509" s="19"/>
      <c r="J509" s="19"/>
      <c r="K509" s="19"/>
      <c r="L509" s="19"/>
      <c r="M509" s="19"/>
      <c r="N509" s="19"/>
      <c r="O509" s="19"/>
      <c r="P509" s="19"/>
    </row>
    <row r="510">
      <c r="A510" s="19"/>
      <c r="B510" s="19"/>
      <c r="C510" s="19"/>
      <c r="D510" s="19"/>
      <c r="E510" s="19"/>
      <c r="F510" s="19"/>
      <c r="G510" s="19"/>
      <c r="H510" s="19"/>
      <c r="I510" s="19"/>
      <c r="J510" s="19"/>
      <c r="K510" s="19"/>
      <c r="L510" s="19"/>
      <c r="M510" s="19"/>
      <c r="N510" s="19"/>
      <c r="O510" s="19"/>
      <c r="P510" s="19"/>
    </row>
    <row r="511">
      <c r="A511" s="19"/>
      <c r="B511" s="19"/>
      <c r="C511" s="19"/>
      <c r="D511" s="19"/>
      <c r="E511" s="19"/>
      <c r="F511" s="19"/>
      <c r="G511" s="19"/>
      <c r="H511" s="19"/>
      <c r="I511" s="19"/>
      <c r="J511" s="19"/>
      <c r="K511" s="19"/>
      <c r="L511" s="19"/>
      <c r="M511" s="19"/>
      <c r="N511" s="19"/>
      <c r="O511" s="19"/>
      <c r="P511" s="19"/>
    </row>
    <row r="512">
      <c r="A512" s="19"/>
      <c r="B512" s="19"/>
      <c r="C512" s="19"/>
      <c r="D512" s="19"/>
      <c r="E512" s="19"/>
      <c r="F512" s="19"/>
      <c r="G512" s="19"/>
      <c r="H512" s="19"/>
      <c r="I512" s="19"/>
      <c r="J512" s="19"/>
      <c r="K512" s="19"/>
      <c r="L512" s="19"/>
      <c r="M512" s="19"/>
      <c r="N512" s="19"/>
      <c r="O512" s="19"/>
      <c r="P512" s="19"/>
    </row>
    <row r="513">
      <c r="A513" s="19"/>
      <c r="B513" s="19"/>
      <c r="C513" s="19"/>
      <c r="D513" s="19"/>
      <c r="E513" s="19"/>
      <c r="F513" s="19"/>
      <c r="G513" s="19"/>
      <c r="H513" s="19"/>
      <c r="I513" s="19"/>
      <c r="J513" s="19"/>
      <c r="K513" s="19"/>
      <c r="L513" s="19"/>
      <c r="M513" s="19"/>
      <c r="N513" s="19"/>
      <c r="O513" s="19"/>
      <c r="P513" s="19"/>
    </row>
    <row r="514">
      <c r="A514" s="19"/>
      <c r="B514" s="19"/>
      <c r="C514" s="19"/>
      <c r="D514" s="19"/>
      <c r="E514" s="19"/>
      <c r="F514" s="19"/>
      <c r="G514" s="19"/>
      <c r="H514" s="19"/>
      <c r="I514" s="19"/>
      <c r="J514" s="19"/>
      <c r="K514" s="19"/>
      <c r="L514" s="19"/>
      <c r="M514" s="19"/>
      <c r="N514" s="19"/>
      <c r="O514" s="19"/>
      <c r="P514" s="19"/>
    </row>
    <row r="515">
      <c r="A515" s="19"/>
      <c r="B515" s="19"/>
      <c r="C515" s="19"/>
      <c r="D515" s="19"/>
      <c r="E515" s="19"/>
      <c r="F515" s="19"/>
      <c r="G515" s="19"/>
      <c r="H515" s="19"/>
      <c r="I515" s="19"/>
      <c r="J515" s="19"/>
      <c r="K515" s="19"/>
      <c r="L515" s="19"/>
      <c r="M515" s="19"/>
      <c r="N515" s="19"/>
      <c r="O515" s="19"/>
      <c r="P515" s="19"/>
    </row>
    <row r="516">
      <c r="A516" s="19"/>
      <c r="B516" s="19"/>
      <c r="C516" s="19"/>
      <c r="D516" s="19"/>
      <c r="E516" s="19"/>
      <c r="F516" s="19"/>
      <c r="G516" s="19"/>
      <c r="H516" s="19"/>
      <c r="I516" s="19"/>
      <c r="J516" s="19"/>
      <c r="K516" s="19"/>
      <c r="L516" s="19"/>
      <c r="M516" s="19"/>
      <c r="N516" s="19"/>
      <c r="O516" s="19"/>
      <c r="P516" s="19"/>
    </row>
    <row r="517">
      <c r="A517" s="19"/>
      <c r="B517" s="19"/>
      <c r="C517" s="19"/>
      <c r="D517" s="19"/>
      <c r="E517" s="19"/>
      <c r="F517" s="19"/>
      <c r="G517" s="19"/>
      <c r="H517" s="19"/>
      <c r="I517" s="19"/>
      <c r="J517" s="19"/>
      <c r="K517" s="19"/>
      <c r="L517" s="19"/>
      <c r="M517" s="19"/>
      <c r="N517" s="19"/>
      <c r="O517" s="19"/>
      <c r="P517" s="19"/>
    </row>
    <row r="518">
      <c r="A518" s="19"/>
      <c r="B518" s="19"/>
      <c r="C518" s="19"/>
      <c r="D518" s="19"/>
      <c r="E518" s="19"/>
      <c r="F518" s="19"/>
      <c r="G518" s="19"/>
      <c r="H518" s="19"/>
      <c r="I518" s="19"/>
      <c r="J518" s="19"/>
      <c r="K518" s="19"/>
      <c r="L518" s="19"/>
      <c r="M518" s="19"/>
      <c r="N518" s="19"/>
      <c r="O518" s="19"/>
      <c r="P518" s="19"/>
    </row>
    <row r="519">
      <c r="A519" s="19"/>
      <c r="B519" s="19"/>
      <c r="C519" s="19"/>
      <c r="D519" s="19"/>
      <c r="E519" s="19"/>
      <c r="F519" s="19"/>
      <c r="G519" s="19"/>
      <c r="H519" s="19"/>
      <c r="I519" s="19"/>
      <c r="J519" s="19"/>
      <c r="K519" s="19"/>
      <c r="L519" s="19"/>
      <c r="M519" s="19"/>
      <c r="N519" s="19"/>
      <c r="O519" s="19"/>
      <c r="P519" s="19"/>
    </row>
    <row r="520">
      <c r="A520" s="19"/>
      <c r="B520" s="19"/>
      <c r="C520" s="19"/>
      <c r="D520" s="19"/>
      <c r="E520" s="19"/>
      <c r="F520" s="19"/>
      <c r="G520" s="19"/>
      <c r="H520" s="19"/>
      <c r="I520" s="19"/>
      <c r="J520" s="19"/>
      <c r="K520" s="19"/>
      <c r="L520" s="19"/>
      <c r="M520" s="19"/>
      <c r="N520" s="19"/>
      <c r="O520" s="19"/>
      <c r="P520" s="19"/>
    </row>
    <row r="521">
      <c r="A521" s="19"/>
      <c r="B521" s="19"/>
      <c r="C521" s="19"/>
      <c r="D521" s="19"/>
      <c r="E521" s="19"/>
      <c r="F521" s="19"/>
      <c r="G521" s="19"/>
      <c r="H521" s="19"/>
      <c r="I521" s="19"/>
      <c r="J521" s="19"/>
      <c r="K521" s="19"/>
      <c r="L521" s="19"/>
      <c r="M521" s="19"/>
      <c r="N521" s="19"/>
      <c r="O521" s="19"/>
      <c r="P521" s="19"/>
    </row>
    <row r="522">
      <c r="A522" s="19"/>
      <c r="B522" s="19"/>
      <c r="C522" s="19"/>
      <c r="D522" s="19"/>
      <c r="E522" s="19"/>
      <c r="F522" s="19"/>
      <c r="G522" s="19"/>
      <c r="H522" s="19"/>
      <c r="I522" s="19"/>
      <c r="J522" s="19"/>
      <c r="K522" s="19"/>
      <c r="L522" s="19"/>
      <c r="M522" s="19"/>
      <c r="N522" s="19"/>
      <c r="O522" s="19"/>
      <c r="P522" s="19"/>
    </row>
    <row r="523">
      <c r="A523" s="19"/>
      <c r="B523" s="19"/>
      <c r="C523" s="19"/>
      <c r="D523" s="19"/>
      <c r="E523" s="19"/>
      <c r="F523" s="19"/>
      <c r="G523" s="19"/>
      <c r="H523" s="19"/>
      <c r="I523" s="19"/>
      <c r="J523" s="19"/>
      <c r="K523" s="19"/>
      <c r="L523" s="19"/>
      <c r="M523" s="19"/>
      <c r="N523" s="19"/>
      <c r="O523" s="19"/>
      <c r="P523" s="19"/>
    </row>
    <row r="524">
      <c r="A524" s="19"/>
      <c r="B524" s="19"/>
      <c r="C524" s="19"/>
      <c r="D524" s="19"/>
      <c r="E524" s="19"/>
      <c r="F524" s="19"/>
      <c r="G524" s="19"/>
      <c r="H524" s="19"/>
      <c r="I524" s="19"/>
      <c r="J524" s="19"/>
      <c r="K524" s="19"/>
      <c r="L524" s="19"/>
      <c r="M524" s="19"/>
      <c r="N524" s="19"/>
      <c r="O524" s="19"/>
      <c r="P524" s="19"/>
    </row>
    <row r="525">
      <c r="A525" s="19"/>
      <c r="B525" s="19"/>
      <c r="C525" s="19"/>
      <c r="D525" s="19"/>
      <c r="E525" s="19"/>
      <c r="F525" s="19"/>
      <c r="G525" s="19"/>
      <c r="H525" s="19"/>
      <c r="I525" s="19"/>
      <c r="J525" s="19"/>
      <c r="K525" s="19"/>
      <c r="L525" s="19"/>
      <c r="M525" s="19"/>
      <c r="N525" s="19"/>
      <c r="O525" s="19"/>
      <c r="P525" s="19"/>
    </row>
    <row r="526">
      <c r="A526" s="19"/>
      <c r="B526" s="19"/>
      <c r="C526" s="19"/>
      <c r="D526" s="19"/>
      <c r="E526" s="19"/>
      <c r="F526" s="19"/>
      <c r="G526" s="19"/>
      <c r="H526" s="19"/>
      <c r="I526" s="19"/>
      <c r="J526" s="19"/>
      <c r="K526" s="19"/>
      <c r="L526" s="19"/>
      <c r="M526" s="19"/>
      <c r="N526" s="19"/>
      <c r="O526" s="19"/>
      <c r="P526" s="19"/>
    </row>
    <row r="527">
      <c r="A527" s="19"/>
      <c r="B527" s="19"/>
      <c r="C527" s="19"/>
      <c r="D527" s="19"/>
      <c r="E527" s="19"/>
      <c r="F527" s="19"/>
      <c r="G527" s="19"/>
      <c r="H527" s="19"/>
      <c r="I527" s="19"/>
      <c r="J527" s="19"/>
      <c r="K527" s="19"/>
      <c r="L527" s="19"/>
      <c r="M527" s="19"/>
      <c r="N527" s="19"/>
      <c r="O527" s="19"/>
      <c r="P527" s="19"/>
    </row>
    <row r="528">
      <c r="A528" s="19"/>
      <c r="B528" s="19"/>
      <c r="C528" s="19"/>
      <c r="D528" s="19"/>
      <c r="E528" s="19"/>
      <c r="F528" s="19"/>
      <c r="G528" s="19"/>
      <c r="H528" s="19"/>
      <c r="I528" s="19"/>
      <c r="J528" s="19"/>
      <c r="K528" s="19"/>
      <c r="L528" s="19"/>
      <c r="M528" s="19"/>
      <c r="N528" s="19"/>
      <c r="O528" s="19"/>
      <c r="P528" s="19"/>
    </row>
    <row r="529">
      <c r="A529" s="19"/>
      <c r="B529" s="19"/>
      <c r="C529" s="19"/>
      <c r="D529" s="19"/>
      <c r="E529" s="19"/>
      <c r="F529" s="19"/>
      <c r="G529" s="19"/>
      <c r="H529" s="19"/>
      <c r="I529" s="19"/>
      <c r="J529" s="19"/>
      <c r="K529" s="19"/>
      <c r="L529" s="19"/>
      <c r="M529" s="19"/>
      <c r="N529" s="19"/>
      <c r="O529" s="19"/>
      <c r="P529" s="19"/>
    </row>
    <row r="530">
      <c r="A530" s="19"/>
      <c r="B530" s="19"/>
      <c r="C530" s="19"/>
      <c r="D530" s="19"/>
      <c r="E530" s="19"/>
      <c r="F530" s="19"/>
      <c r="G530" s="19"/>
      <c r="H530" s="19"/>
      <c r="I530" s="19"/>
      <c r="J530" s="19"/>
      <c r="K530" s="19"/>
      <c r="L530" s="19"/>
      <c r="M530" s="19"/>
      <c r="N530" s="19"/>
      <c r="O530" s="19"/>
      <c r="P530" s="19"/>
    </row>
    <row r="531">
      <c r="A531" s="19"/>
      <c r="B531" s="19"/>
      <c r="C531" s="19"/>
      <c r="D531" s="19"/>
      <c r="E531" s="19"/>
      <c r="F531" s="19"/>
      <c r="G531" s="19"/>
      <c r="H531" s="19"/>
      <c r="I531" s="19"/>
      <c r="J531" s="19"/>
      <c r="K531" s="19"/>
      <c r="L531" s="19"/>
      <c r="M531" s="19"/>
      <c r="N531" s="19"/>
      <c r="O531" s="19"/>
      <c r="P531" s="19"/>
    </row>
    <row r="532">
      <c r="A532" s="19"/>
      <c r="B532" s="19"/>
      <c r="C532" s="19"/>
      <c r="D532" s="19"/>
      <c r="E532" s="19"/>
      <c r="F532" s="19"/>
      <c r="G532" s="19"/>
      <c r="H532" s="19"/>
      <c r="I532" s="19"/>
      <c r="J532" s="19"/>
      <c r="K532" s="19"/>
      <c r="L532" s="19"/>
      <c r="M532" s="19"/>
      <c r="N532" s="19"/>
      <c r="O532" s="19"/>
      <c r="P532" s="19"/>
    </row>
    <row r="533">
      <c r="A533" s="19"/>
      <c r="B533" s="19"/>
      <c r="C533" s="19"/>
      <c r="D533" s="19"/>
      <c r="E533" s="19"/>
      <c r="F533" s="19"/>
      <c r="G533" s="19"/>
      <c r="H533" s="19"/>
      <c r="I533" s="19"/>
      <c r="J533" s="19"/>
      <c r="K533" s="19"/>
      <c r="L533" s="19"/>
      <c r="M533" s="19"/>
      <c r="N533" s="19"/>
      <c r="O533" s="19"/>
      <c r="P533" s="19"/>
    </row>
    <row r="534">
      <c r="A534" s="19"/>
      <c r="B534" s="19"/>
      <c r="C534" s="19"/>
      <c r="D534" s="19"/>
      <c r="E534" s="19"/>
      <c r="F534" s="19"/>
      <c r="G534" s="19"/>
      <c r="H534" s="19"/>
      <c r="I534" s="19"/>
      <c r="J534" s="19"/>
      <c r="K534" s="19"/>
      <c r="L534" s="19"/>
      <c r="M534" s="19"/>
      <c r="N534" s="19"/>
      <c r="O534" s="19"/>
      <c r="P534" s="19"/>
    </row>
    <row r="535">
      <c r="A535" s="19"/>
      <c r="B535" s="19"/>
      <c r="C535" s="19"/>
      <c r="D535" s="19"/>
      <c r="E535" s="19"/>
      <c r="F535" s="19"/>
      <c r="G535" s="19"/>
      <c r="H535" s="19"/>
      <c r="I535" s="19"/>
      <c r="J535" s="19"/>
      <c r="K535" s="19"/>
      <c r="L535" s="19"/>
      <c r="M535" s="19"/>
      <c r="N535" s="19"/>
      <c r="O535" s="19"/>
      <c r="P535" s="19"/>
    </row>
    <row r="536">
      <c r="A536" s="19"/>
      <c r="B536" s="19"/>
      <c r="C536" s="19"/>
      <c r="D536" s="19"/>
      <c r="E536" s="19"/>
      <c r="F536" s="19"/>
      <c r="G536" s="19"/>
      <c r="H536" s="19"/>
      <c r="I536" s="19"/>
      <c r="J536" s="19"/>
      <c r="K536" s="19"/>
      <c r="L536" s="19"/>
      <c r="M536" s="19"/>
      <c r="N536" s="19"/>
      <c r="O536" s="19"/>
      <c r="P536" s="19"/>
    </row>
    <row r="537">
      <c r="A537" s="19"/>
      <c r="B537" s="19"/>
      <c r="C537" s="19"/>
      <c r="D537" s="19"/>
      <c r="E537" s="19"/>
      <c r="F537" s="19"/>
      <c r="G537" s="19"/>
      <c r="H537" s="19"/>
      <c r="I537" s="19"/>
      <c r="J537" s="19"/>
      <c r="K537" s="19"/>
      <c r="L537" s="19"/>
      <c r="M537" s="19"/>
      <c r="N537" s="19"/>
      <c r="O537" s="19"/>
      <c r="P537" s="19"/>
    </row>
    <row r="538">
      <c r="A538" s="19"/>
      <c r="B538" s="19"/>
      <c r="C538" s="19"/>
      <c r="D538" s="19"/>
      <c r="E538" s="19"/>
      <c r="F538" s="19"/>
      <c r="G538" s="19"/>
      <c r="H538" s="19"/>
      <c r="I538" s="19"/>
      <c r="J538" s="19"/>
      <c r="K538" s="19"/>
      <c r="L538" s="19"/>
      <c r="M538" s="19"/>
      <c r="N538" s="19"/>
      <c r="O538" s="19"/>
      <c r="P538" s="19"/>
    </row>
    <row r="539">
      <c r="A539" s="19"/>
      <c r="B539" s="19"/>
      <c r="C539" s="19"/>
      <c r="D539" s="19"/>
      <c r="E539" s="19"/>
      <c r="F539" s="19"/>
      <c r="G539" s="19"/>
      <c r="H539" s="19"/>
      <c r="I539" s="19"/>
      <c r="J539" s="19"/>
      <c r="K539" s="19"/>
      <c r="L539" s="19"/>
      <c r="M539" s="19"/>
      <c r="N539" s="19"/>
      <c r="O539" s="19"/>
      <c r="P539" s="19"/>
    </row>
    <row r="540">
      <c r="A540" s="19"/>
      <c r="B540" s="19"/>
      <c r="C540" s="19"/>
      <c r="D540" s="19"/>
      <c r="E540" s="19"/>
      <c r="F540" s="19"/>
      <c r="G540" s="19"/>
      <c r="H540" s="19"/>
      <c r="I540" s="19"/>
      <c r="J540" s="19"/>
      <c r="K540" s="19"/>
      <c r="L540" s="19"/>
      <c r="M540" s="19"/>
      <c r="N540" s="19"/>
      <c r="O540" s="19"/>
      <c r="P540" s="19"/>
    </row>
    <row r="541">
      <c r="A541" s="19"/>
      <c r="B541" s="19"/>
      <c r="C541" s="19"/>
      <c r="D541" s="19"/>
      <c r="E541" s="19"/>
      <c r="F541" s="19"/>
      <c r="G541" s="19"/>
      <c r="H541" s="19"/>
      <c r="I541" s="19"/>
      <c r="J541" s="19"/>
      <c r="K541" s="19"/>
      <c r="L541" s="19"/>
      <c r="M541" s="19"/>
      <c r="N541" s="19"/>
      <c r="O541" s="19"/>
      <c r="P541" s="19"/>
    </row>
    <row r="542">
      <c r="A542" s="19"/>
      <c r="B542" s="19"/>
      <c r="C542" s="19"/>
      <c r="D542" s="19"/>
      <c r="E542" s="19"/>
      <c r="F542" s="19"/>
      <c r="G542" s="19"/>
      <c r="H542" s="19"/>
      <c r="I542" s="19"/>
      <c r="J542" s="19"/>
      <c r="K542" s="19"/>
      <c r="L542" s="19"/>
      <c r="M542" s="19"/>
      <c r="N542" s="19"/>
      <c r="O542" s="19"/>
      <c r="P542" s="19"/>
    </row>
    <row r="543">
      <c r="A543" s="19"/>
      <c r="B543" s="19"/>
      <c r="C543" s="19"/>
      <c r="D543" s="19"/>
      <c r="E543" s="19"/>
      <c r="F543" s="19"/>
      <c r="G543" s="19"/>
      <c r="H543" s="19"/>
      <c r="I543" s="19"/>
      <c r="J543" s="19"/>
      <c r="K543" s="19"/>
      <c r="L543" s="19"/>
      <c r="M543" s="19"/>
      <c r="N543" s="19"/>
      <c r="O543" s="19"/>
      <c r="P543" s="19"/>
    </row>
    <row r="544">
      <c r="A544" s="19"/>
      <c r="B544" s="19"/>
      <c r="C544" s="19"/>
      <c r="D544" s="19"/>
      <c r="E544" s="19"/>
      <c r="F544" s="19"/>
      <c r="G544" s="19"/>
      <c r="H544" s="19"/>
      <c r="I544" s="19"/>
      <c r="J544" s="19"/>
      <c r="K544" s="19"/>
      <c r="L544" s="19"/>
      <c r="M544" s="19"/>
      <c r="N544" s="19"/>
      <c r="O544" s="19"/>
      <c r="P544" s="19"/>
    </row>
    <row r="545">
      <c r="A545" s="19"/>
      <c r="B545" s="19"/>
      <c r="C545" s="19"/>
      <c r="D545" s="19"/>
      <c r="E545" s="19"/>
      <c r="F545" s="19"/>
      <c r="G545" s="19"/>
      <c r="H545" s="19"/>
      <c r="I545" s="19"/>
      <c r="J545" s="19"/>
      <c r="K545" s="19"/>
      <c r="L545" s="19"/>
      <c r="M545" s="19"/>
      <c r="N545" s="19"/>
      <c r="O545" s="19"/>
      <c r="P545" s="19"/>
    </row>
    <row r="546">
      <c r="A546" s="19"/>
      <c r="B546" s="19"/>
      <c r="C546" s="19"/>
      <c r="D546" s="19"/>
      <c r="E546" s="19"/>
      <c r="F546" s="19"/>
      <c r="G546" s="19"/>
      <c r="H546" s="19"/>
      <c r="I546" s="19"/>
      <c r="J546" s="19"/>
      <c r="K546" s="19"/>
      <c r="L546" s="19"/>
      <c r="M546" s="19"/>
      <c r="N546" s="19"/>
      <c r="O546" s="19"/>
      <c r="P546" s="19"/>
    </row>
    <row r="547">
      <c r="A547" s="19"/>
      <c r="B547" s="19"/>
      <c r="C547" s="19"/>
      <c r="D547" s="19"/>
      <c r="E547" s="19"/>
      <c r="F547" s="19"/>
      <c r="G547" s="19"/>
      <c r="H547" s="19"/>
      <c r="I547" s="19"/>
      <c r="J547" s="19"/>
      <c r="K547" s="19"/>
      <c r="L547" s="19"/>
      <c r="M547" s="19"/>
      <c r="N547" s="19"/>
      <c r="O547" s="19"/>
      <c r="P547" s="19"/>
    </row>
    <row r="548">
      <c r="A548" s="19"/>
      <c r="B548" s="19"/>
      <c r="C548" s="19"/>
      <c r="D548" s="19"/>
      <c r="E548" s="19"/>
      <c r="F548" s="19"/>
      <c r="G548" s="19"/>
      <c r="H548" s="19"/>
      <c r="I548" s="19"/>
      <c r="J548" s="19"/>
      <c r="K548" s="19"/>
      <c r="L548" s="19"/>
      <c r="M548" s="19"/>
      <c r="N548" s="19"/>
      <c r="O548" s="19"/>
      <c r="P548" s="19"/>
    </row>
    <row r="549">
      <c r="A549" s="19"/>
      <c r="B549" s="19"/>
      <c r="C549" s="19"/>
      <c r="D549" s="19"/>
      <c r="E549" s="19"/>
      <c r="F549" s="19"/>
      <c r="G549" s="19"/>
      <c r="H549" s="19"/>
      <c r="I549" s="19"/>
      <c r="J549" s="19"/>
      <c r="K549" s="19"/>
      <c r="L549" s="19"/>
      <c r="M549" s="19"/>
      <c r="N549" s="19"/>
      <c r="O549" s="19"/>
      <c r="P549" s="19"/>
    </row>
    <row r="550">
      <c r="A550" s="19"/>
      <c r="B550" s="19"/>
      <c r="C550" s="19"/>
      <c r="D550" s="19"/>
      <c r="E550" s="19"/>
      <c r="F550" s="19"/>
      <c r="G550" s="19"/>
      <c r="H550" s="19"/>
      <c r="I550" s="19"/>
      <c r="J550" s="19"/>
      <c r="K550" s="19"/>
      <c r="L550" s="19"/>
      <c r="M550" s="19"/>
      <c r="N550" s="19"/>
      <c r="O550" s="19"/>
      <c r="P550" s="19"/>
    </row>
    <row r="551">
      <c r="A551" s="19"/>
      <c r="B551" s="19"/>
      <c r="C551" s="19"/>
      <c r="D551" s="19"/>
      <c r="E551" s="19"/>
      <c r="F551" s="19"/>
      <c r="G551" s="19"/>
      <c r="H551" s="19"/>
      <c r="I551" s="19"/>
      <c r="J551" s="19"/>
      <c r="K551" s="19"/>
      <c r="L551" s="19"/>
      <c r="M551" s="19"/>
      <c r="N551" s="19"/>
      <c r="O551" s="19"/>
      <c r="P551" s="19"/>
    </row>
    <row r="552">
      <c r="A552" s="19"/>
      <c r="B552" s="19"/>
      <c r="C552" s="19"/>
      <c r="D552" s="19"/>
      <c r="E552" s="19"/>
      <c r="F552" s="19"/>
      <c r="G552" s="19"/>
      <c r="H552" s="19"/>
      <c r="I552" s="19"/>
      <c r="J552" s="19"/>
      <c r="K552" s="19"/>
      <c r="L552" s="19"/>
      <c r="M552" s="19"/>
      <c r="N552" s="19"/>
      <c r="O552" s="19"/>
      <c r="P552" s="19"/>
    </row>
    <row r="553">
      <c r="A553" s="19"/>
      <c r="B553" s="19"/>
      <c r="C553" s="19"/>
      <c r="D553" s="19"/>
      <c r="E553" s="19"/>
      <c r="F553" s="19"/>
      <c r="G553" s="19"/>
      <c r="H553" s="19"/>
      <c r="I553" s="19"/>
      <c r="J553" s="19"/>
      <c r="K553" s="19"/>
      <c r="L553" s="19"/>
      <c r="M553" s="19"/>
      <c r="N553" s="19"/>
      <c r="O553" s="19"/>
      <c r="P553" s="19"/>
    </row>
    <row r="554">
      <c r="A554" s="19"/>
      <c r="B554" s="19"/>
      <c r="C554" s="19"/>
      <c r="D554" s="19"/>
      <c r="E554" s="19"/>
      <c r="F554" s="19"/>
      <c r="G554" s="19"/>
      <c r="H554" s="19"/>
      <c r="I554" s="19"/>
      <c r="J554" s="19"/>
      <c r="K554" s="19"/>
      <c r="L554" s="19"/>
      <c r="M554" s="19"/>
      <c r="N554" s="19"/>
      <c r="O554" s="19"/>
      <c r="P554" s="19"/>
    </row>
    <row r="555">
      <c r="A555" s="19"/>
      <c r="B555" s="19"/>
      <c r="C555" s="19"/>
      <c r="D555" s="19"/>
      <c r="E555" s="19"/>
      <c r="F555" s="19"/>
      <c r="G555" s="19"/>
      <c r="H555" s="19"/>
      <c r="I555" s="19"/>
      <c r="J555" s="19"/>
      <c r="K555" s="19"/>
      <c r="L555" s="19"/>
      <c r="M555" s="19"/>
      <c r="N555" s="19"/>
      <c r="O555" s="19"/>
      <c r="P555" s="19"/>
    </row>
    <row r="556">
      <c r="A556" s="19"/>
      <c r="B556" s="19"/>
      <c r="C556" s="19"/>
      <c r="D556" s="19"/>
      <c r="E556" s="19"/>
      <c r="F556" s="19"/>
      <c r="G556" s="19"/>
      <c r="H556" s="19"/>
      <c r="I556" s="19"/>
      <c r="J556" s="19"/>
      <c r="K556" s="19"/>
      <c r="L556" s="19"/>
      <c r="M556" s="19"/>
      <c r="N556" s="19"/>
      <c r="O556" s="19"/>
      <c r="P556" s="19"/>
    </row>
    <row r="557">
      <c r="A557" s="19"/>
      <c r="B557" s="19"/>
      <c r="C557" s="19"/>
      <c r="D557" s="19"/>
      <c r="E557" s="19"/>
      <c r="F557" s="19"/>
      <c r="G557" s="19"/>
      <c r="H557" s="19"/>
      <c r="I557" s="19"/>
      <c r="J557" s="19"/>
      <c r="K557" s="19"/>
      <c r="L557" s="19"/>
      <c r="M557" s="19"/>
      <c r="N557" s="19"/>
      <c r="O557" s="19"/>
      <c r="P557" s="19"/>
    </row>
    <row r="558">
      <c r="A558" s="19"/>
      <c r="B558" s="19"/>
      <c r="C558" s="19"/>
      <c r="D558" s="19"/>
      <c r="E558" s="19"/>
      <c r="F558" s="19"/>
      <c r="G558" s="19"/>
      <c r="H558" s="19"/>
      <c r="I558" s="19"/>
      <c r="J558" s="19"/>
      <c r="K558" s="19"/>
      <c r="L558" s="19"/>
      <c r="M558" s="19"/>
      <c r="N558" s="19"/>
      <c r="O558" s="19"/>
      <c r="P558" s="19"/>
    </row>
    <row r="559">
      <c r="A559" s="19"/>
      <c r="B559" s="19"/>
      <c r="C559" s="19"/>
      <c r="D559" s="19"/>
      <c r="E559" s="19"/>
      <c r="F559" s="19"/>
      <c r="G559" s="19"/>
      <c r="H559" s="19"/>
      <c r="I559" s="19"/>
      <c r="J559" s="19"/>
      <c r="K559" s="19"/>
      <c r="L559" s="19"/>
      <c r="M559" s="19"/>
      <c r="N559" s="19"/>
      <c r="O559" s="19"/>
      <c r="P559" s="19"/>
    </row>
    <row r="560">
      <c r="A560" s="19"/>
      <c r="B560" s="19"/>
      <c r="C560" s="19"/>
      <c r="D560" s="19"/>
      <c r="E560" s="19"/>
      <c r="F560" s="19"/>
      <c r="G560" s="19"/>
      <c r="H560" s="19"/>
      <c r="I560" s="19"/>
      <c r="J560" s="19"/>
      <c r="K560" s="19"/>
      <c r="L560" s="19"/>
      <c r="M560" s="19"/>
      <c r="N560" s="19"/>
      <c r="O560" s="19"/>
      <c r="P560" s="19"/>
    </row>
    <row r="561">
      <c r="A561" s="19"/>
      <c r="B561" s="19"/>
      <c r="C561" s="19"/>
      <c r="D561" s="19"/>
      <c r="E561" s="19"/>
      <c r="F561" s="19"/>
      <c r="G561" s="19"/>
      <c r="H561" s="19"/>
      <c r="I561" s="19"/>
      <c r="J561" s="19"/>
      <c r="K561" s="19"/>
      <c r="L561" s="19"/>
      <c r="M561" s="19"/>
      <c r="N561" s="19"/>
      <c r="O561" s="19"/>
      <c r="P561" s="19"/>
    </row>
    <row r="562">
      <c r="A562" s="19"/>
      <c r="B562" s="19"/>
      <c r="C562" s="19"/>
      <c r="D562" s="19"/>
      <c r="E562" s="19"/>
      <c r="F562" s="19"/>
      <c r="G562" s="19"/>
      <c r="H562" s="19"/>
      <c r="I562" s="19"/>
      <c r="J562" s="19"/>
      <c r="K562" s="19"/>
      <c r="L562" s="19"/>
      <c r="M562" s="19"/>
      <c r="N562" s="19"/>
      <c r="O562" s="19"/>
      <c r="P562" s="19"/>
    </row>
    <row r="563">
      <c r="A563" s="19"/>
      <c r="B563" s="19"/>
      <c r="C563" s="19"/>
      <c r="D563" s="19"/>
      <c r="E563" s="19"/>
      <c r="F563" s="19"/>
      <c r="G563" s="19"/>
      <c r="H563" s="19"/>
      <c r="I563" s="19"/>
      <c r="J563" s="19"/>
      <c r="K563" s="19"/>
      <c r="L563" s="19"/>
      <c r="M563" s="19"/>
      <c r="N563" s="19"/>
      <c r="O563" s="19"/>
      <c r="P563" s="19"/>
    </row>
    <row r="564">
      <c r="A564" s="19"/>
      <c r="B564" s="19"/>
      <c r="C564" s="19"/>
      <c r="D564" s="19"/>
      <c r="E564" s="19"/>
      <c r="F564" s="19"/>
      <c r="G564" s="19"/>
      <c r="H564" s="19"/>
      <c r="I564" s="19"/>
      <c r="J564" s="19"/>
      <c r="K564" s="19"/>
      <c r="L564" s="19"/>
      <c r="M564" s="19"/>
      <c r="N564" s="19"/>
      <c r="O564" s="19"/>
      <c r="P564" s="19"/>
    </row>
    <row r="565">
      <c r="A565" s="19"/>
      <c r="B565" s="19"/>
      <c r="C565" s="19"/>
      <c r="D565" s="19"/>
      <c r="E565" s="19"/>
      <c r="F565" s="19"/>
      <c r="G565" s="19"/>
      <c r="H565" s="19"/>
      <c r="I565" s="19"/>
      <c r="J565" s="19"/>
      <c r="K565" s="19"/>
      <c r="L565" s="19"/>
      <c r="M565" s="19"/>
      <c r="N565" s="19"/>
      <c r="O565" s="19"/>
      <c r="P565" s="19"/>
    </row>
    <row r="566">
      <c r="A566" s="19"/>
      <c r="B566" s="19"/>
      <c r="C566" s="19"/>
      <c r="D566" s="19"/>
      <c r="E566" s="19"/>
      <c r="F566" s="19"/>
      <c r="G566" s="19"/>
      <c r="H566" s="19"/>
      <c r="I566" s="19"/>
      <c r="J566" s="19"/>
      <c r="K566" s="19"/>
      <c r="L566" s="19"/>
      <c r="M566" s="19"/>
      <c r="N566" s="19"/>
      <c r="O566" s="19"/>
      <c r="P566" s="19"/>
    </row>
    <row r="567">
      <c r="A567" s="19"/>
      <c r="B567" s="19"/>
      <c r="C567" s="19"/>
      <c r="D567" s="19"/>
      <c r="E567" s="19"/>
      <c r="F567" s="19"/>
      <c r="G567" s="19"/>
      <c r="H567" s="19"/>
      <c r="I567" s="19"/>
      <c r="J567" s="19"/>
      <c r="K567" s="19"/>
      <c r="L567" s="19"/>
      <c r="M567" s="19"/>
      <c r="N567" s="19"/>
      <c r="O567" s="19"/>
      <c r="P567" s="19"/>
    </row>
    <row r="568">
      <c r="A568" s="19"/>
      <c r="B568" s="19"/>
      <c r="C568" s="19"/>
      <c r="D568" s="19"/>
      <c r="E568" s="19"/>
      <c r="F568" s="19"/>
      <c r="G568" s="19"/>
      <c r="H568" s="19"/>
      <c r="I568" s="19"/>
      <c r="J568" s="19"/>
      <c r="K568" s="19"/>
      <c r="L568" s="19"/>
      <c r="M568" s="19"/>
      <c r="N568" s="19"/>
      <c r="O568" s="19"/>
      <c r="P568" s="19"/>
    </row>
    <row r="569">
      <c r="A569" s="19"/>
      <c r="B569" s="19"/>
      <c r="C569" s="19"/>
      <c r="D569" s="19"/>
      <c r="E569" s="19"/>
      <c r="F569" s="19"/>
      <c r="G569" s="19"/>
      <c r="H569" s="19"/>
      <c r="I569" s="19"/>
      <c r="J569" s="19"/>
      <c r="K569" s="19"/>
      <c r="L569" s="19"/>
      <c r="M569" s="19"/>
      <c r="N569" s="19"/>
      <c r="O569" s="19"/>
      <c r="P569" s="19"/>
    </row>
    <row r="570">
      <c r="A570" s="19"/>
      <c r="B570" s="19"/>
      <c r="C570" s="19"/>
      <c r="D570" s="19"/>
      <c r="E570" s="19"/>
      <c r="F570" s="19"/>
      <c r="G570" s="19"/>
      <c r="H570" s="19"/>
      <c r="I570" s="19"/>
      <c r="J570" s="19"/>
      <c r="K570" s="19"/>
      <c r="L570" s="19"/>
      <c r="M570" s="19"/>
      <c r="N570" s="19"/>
      <c r="O570" s="19"/>
      <c r="P570" s="19"/>
    </row>
    <row r="571">
      <c r="A571" s="19"/>
      <c r="B571" s="19"/>
      <c r="C571" s="19"/>
      <c r="D571" s="19"/>
      <c r="E571" s="19"/>
      <c r="F571" s="19"/>
      <c r="G571" s="19"/>
      <c r="H571" s="19"/>
      <c r="I571" s="19"/>
      <c r="J571" s="19"/>
      <c r="K571" s="19"/>
      <c r="L571" s="19"/>
      <c r="M571" s="19"/>
      <c r="N571" s="19"/>
      <c r="O571" s="19"/>
      <c r="P571" s="19"/>
    </row>
    <row r="572">
      <c r="A572" s="19"/>
      <c r="B572" s="19"/>
      <c r="C572" s="19"/>
      <c r="D572" s="19"/>
      <c r="E572" s="19"/>
      <c r="F572" s="19"/>
      <c r="G572" s="19"/>
      <c r="H572" s="19"/>
      <c r="I572" s="19"/>
      <c r="J572" s="19"/>
      <c r="K572" s="19"/>
      <c r="L572" s="19"/>
      <c r="M572" s="19"/>
      <c r="N572" s="19"/>
      <c r="O572" s="19"/>
      <c r="P572" s="19"/>
    </row>
    <row r="573">
      <c r="A573" s="19"/>
      <c r="B573" s="19"/>
      <c r="C573" s="19"/>
      <c r="D573" s="19"/>
      <c r="E573" s="19"/>
      <c r="F573" s="19"/>
      <c r="G573" s="19"/>
      <c r="H573" s="19"/>
      <c r="I573" s="19"/>
      <c r="J573" s="19"/>
      <c r="K573" s="19"/>
      <c r="L573" s="19"/>
      <c r="M573" s="19"/>
      <c r="N573" s="19"/>
      <c r="O573" s="19"/>
      <c r="P573" s="19"/>
    </row>
    <row r="574">
      <c r="A574" s="19"/>
      <c r="B574" s="19"/>
      <c r="C574" s="19"/>
      <c r="D574" s="19"/>
      <c r="E574" s="19"/>
      <c r="F574" s="19"/>
      <c r="G574" s="19"/>
      <c r="H574" s="19"/>
      <c r="I574" s="19"/>
      <c r="J574" s="19"/>
      <c r="K574" s="19"/>
      <c r="L574" s="19"/>
      <c r="M574" s="19"/>
      <c r="N574" s="19"/>
      <c r="O574" s="19"/>
      <c r="P574" s="19"/>
    </row>
    <row r="575">
      <c r="A575" s="19"/>
      <c r="B575" s="19"/>
      <c r="C575" s="19"/>
      <c r="D575" s="19"/>
      <c r="E575" s="19"/>
      <c r="F575" s="19"/>
      <c r="G575" s="19"/>
      <c r="H575" s="19"/>
      <c r="I575" s="19"/>
      <c r="J575" s="19"/>
      <c r="K575" s="19"/>
      <c r="L575" s="19"/>
      <c r="M575" s="19"/>
      <c r="N575" s="19"/>
      <c r="O575" s="19"/>
      <c r="P575" s="19"/>
    </row>
    <row r="576">
      <c r="A576" s="19"/>
      <c r="B576" s="19"/>
      <c r="C576" s="19"/>
      <c r="D576" s="19"/>
      <c r="E576" s="19"/>
      <c r="F576" s="19"/>
      <c r="G576" s="19"/>
      <c r="H576" s="19"/>
      <c r="I576" s="19"/>
      <c r="J576" s="19"/>
      <c r="K576" s="19"/>
      <c r="L576" s="19"/>
      <c r="M576" s="19"/>
      <c r="N576" s="19"/>
      <c r="O576" s="19"/>
      <c r="P576" s="19"/>
    </row>
    <row r="577">
      <c r="A577" s="19"/>
      <c r="B577" s="19"/>
      <c r="C577" s="19"/>
      <c r="D577" s="19"/>
      <c r="E577" s="19"/>
      <c r="F577" s="19"/>
      <c r="G577" s="19"/>
      <c r="H577" s="19"/>
      <c r="I577" s="19"/>
      <c r="J577" s="19"/>
      <c r="K577" s="19"/>
      <c r="L577" s="19"/>
      <c r="M577" s="19"/>
      <c r="N577" s="19"/>
      <c r="O577" s="19"/>
      <c r="P577" s="19"/>
    </row>
    <row r="578">
      <c r="A578" s="19"/>
      <c r="B578" s="19"/>
      <c r="C578" s="19"/>
      <c r="D578" s="19"/>
      <c r="E578" s="19"/>
      <c r="F578" s="19"/>
      <c r="G578" s="19"/>
      <c r="H578" s="19"/>
      <c r="I578" s="19"/>
      <c r="J578" s="19"/>
      <c r="K578" s="19"/>
      <c r="L578" s="19"/>
      <c r="M578" s="19"/>
      <c r="N578" s="19"/>
      <c r="O578" s="19"/>
      <c r="P578" s="19"/>
    </row>
    <row r="579">
      <c r="A579" s="19"/>
      <c r="B579" s="19"/>
      <c r="C579" s="19"/>
      <c r="D579" s="19"/>
      <c r="E579" s="19"/>
      <c r="F579" s="19"/>
      <c r="G579" s="19"/>
      <c r="H579" s="19"/>
      <c r="I579" s="19"/>
      <c r="J579" s="19"/>
      <c r="K579" s="19"/>
      <c r="L579" s="19"/>
      <c r="M579" s="19"/>
      <c r="N579" s="19"/>
      <c r="O579" s="19"/>
      <c r="P579" s="19"/>
    </row>
    <row r="580">
      <c r="A580" s="19"/>
      <c r="B580" s="19"/>
      <c r="C580" s="19"/>
      <c r="D580" s="19"/>
      <c r="E580" s="19"/>
      <c r="F580" s="19"/>
      <c r="G580" s="19"/>
      <c r="H580" s="19"/>
      <c r="I580" s="19"/>
      <c r="J580" s="19"/>
      <c r="K580" s="19"/>
      <c r="L580" s="19"/>
      <c r="M580" s="19"/>
      <c r="N580" s="19"/>
      <c r="O580" s="19"/>
      <c r="P580" s="19"/>
    </row>
    <row r="581">
      <c r="A581" s="19"/>
      <c r="B581" s="19"/>
      <c r="C581" s="19"/>
      <c r="D581" s="19"/>
      <c r="E581" s="19"/>
      <c r="F581" s="19"/>
      <c r="G581" s="19"/>
      <c r="H581" s="19"/>
      <c r="I581" s="19"/>
      <c r="J581" s="19"/>
      <c r="K581" s="19"/>
      <c r="L581" s="19"/>
      <c r="M581" s="19"/>
      <c r="N581" s="19"/>
      <c r="O581" s="19"/>
      <c r="P581" s="19"/>
    </row>
    <row r="582">
      <c r="A582" s="19"/>
      <c r="B582" s="19"/>
      <c r="C582" s="19"/>
      <c r="D582" s="19"/>
      <c r="E582" s="19"/>
      <c r="F582" s="19"/>
      <c r="G582" s="19"/>
      <c r="H582" s="19"/>
      <c r="I582" s="19"/>
      <c r="J582" s="19"/>
      <c r="K582" s="19"/>
      <c r="L582" s="19"/>
      <c r="M582" s="19"/>
      <c r="N582" s="19"/>
      <c r="O582" s="19"/>
      <c r="P582" s="19"/>
    </row>
    <row r="583">
      <c r="A583" s="19"/>
      <c r="B583" s="19"/>
      <c r="C583" s="19"/>
      <c r="D583" s="19"/>
      <c r="E583" s="19"/>
      <c r="F583" s="19"/>
      <c r="G583" s="19"/>
      <c r="H583" s="19"/>
      <c r="I583" s="19"/>
      <c r="J583" s="19"/>
      <c r="K583" s="19"/>
      <c r="L583" s="19"/>
      <c r="M583" s="19"/>
      <c r="N583" s="19"/>
      <c r="O583" s="19"/>
      <c r="P583" s="19"/>
    </row>
    <row r="584">
      <c r="A584" s="19"/>
      <c r="B584" s="19"/>
      <c r="C584" s="19"/>
      <c r="D584" s="19"/>
      <c r="E584" s="19"/>
      <c r="F584" s="19"/>
      <c r="G584" s="19"/>
      <c r="H584" s="19"/>
      <c r="I584" s="19"/>
      <c r="J584" s="19"/>
      <c r="K584" s="19"/>
      <c r="L584" s="19"/>
      <c r="M584" s="19"/>
      <c r="N584" s="19"/>
      <c r="O584" s="19"/>
      <c r="P584" s="19"/>
    </row>
    <row r="585">
      <c r="A585" s="19"/>
      <c r="B585" s="19"/>
      <c r="C585" s="19"/>
      <c r="D585" s="19"/>
      <c r="E585" s="19"/>
      <c r="F585" s="19"/>
      <c r="G585" s="19"/>
      <c r="H585" s="19"/>
      <c r="I585" s="19"/>
      <c r="J585" s="19"/>
      <c r="K585" s="19"/>
      <c r="L585" s="19"/>
      <c r="M585" s="19"/>
      <c r="N585" s="19"/>
      <c r="O585" s="19"/>
      <c r="P585" s="19"/>
    </row>
    <row r="586">
      <c r="A586" s="19"/>
      <c r="B586" s="19"/>
      <c r="C586" s="19"/>
      <c r="D586" s="19"/>
      <c r="E586" s="19"/>
      <c r="F586" s="19"/>
      <c r="G586" s="19"/>
      <c r="H586" s="19"/>
      <c r="I586" s="19"/>
      <c r="J586" s="19"/>
      <c r="K586" s="19"/>
      <c r="L586" s="19"/>
      <c r="M586" s="19"/>
      <c r="N586" s="19"/>
      <c r="O586" s="19"/>
      <c r="P586" s="19"/>
    </row>
    <row r="587">
      <c r="A587" s="19"/>
      <c r="B587" s="19"/>
      <c r="C587" s="19"/>
      <c r="D587" s="19"/>
      <c r="E587" s="19"/>
      <c r="F587" s="19"/>
      <c r="G587" s="19"/>
      <c r="H587" s="19"/>
      <c r="I587" s="19"/>
      <c r="J587" s="19"/>
      <c r="K587" s="19"/>
      <c r="L587" s="19"/>
      <c r="M587" s="19"/>
      <c r="N587" s="19"/>
      <c r="O587" s="19"/>
      <c r="P587" s="19"/>
    </row>
    <row r="588">
      <c r="A588" s="19"/>
      <c r="B588" s="19"/>
      <c r="C588" s="19"/>
      <c r="D588" s="19"/>
      <c r="E588" s="19"/>
      <c r="F588" s="19"/>
      <c r="G588" s="19"/>
      <c r="H588" s="19"/>
      <c r="I588" s="19"/>
      <c r="J588" s="19"/>
      <c r="K588" s="19"/>
      <c r="L588" s="19"/>
      <c r="M588" s="19"/>
      <c r="N588" s="19"/>
      <c r="O588" s="19"/>
      <c r="P588" s="19"/>
    </row>
    <row r="589">
      <c r="A589" s="19"/>
      <c r="B589" s="19"/>
      <c r="C589" s="19"/>
      <c r="D589" s="19"/>
      <c r="E589" s="19"/>
      <c r="F589" s="19"/>
      <c r="G589" s="19"/>
      <c r="H589" s="19"/>
      <c r="I589" s="19"/>
      <c r="J589" s="19"/>
      <c r="K589" s="19"/>
      <c r="L589" s="19"/>
      <c r="M589" s="19"/>
      <c r="N589" s="19"/>
      <c r="O589" s="19"/>
      <c r="P589" s="19"/>
    </row>
    <row r="590">
      <c r="A590" s="19"/>
      <c r="B590" s="19"/>
      <c r="C590" s="19"/>
      <c r="D590" s="19"/>
      <c r="E590" s="19"/>
      <c r="F590" s="19"/>
      <c r="G590" s="19"/>
      <c r="H590" s="19"/>
      <c r="I590" s="19"/>
      <c r="J590" s="19"/>
      <c r="K590" s="19"/>
      <c r="L590" s="19"/>
      <c r="M590" s="19"/>
      <c r="N590" s="19"/>
      <c r="O590" s="19"/>
      <c r="P590" s="19"/>
    </row>
    <row r="591">
      <c r="A591" s="19"/>
      <c r="B591" s="19"/>
      <c r="C591" s="19"/>
      <c r="D591" s="19"/>
      <c r="E591" s="19"/>
      <c r="F591" s="19"/>
      <c r="G591" s="19"/>
      <c r="H591" s="19"/>
      <c r="I591" s="19"/>
      <c r="J591" s="19"/>
      <c r="K591" s="19"/>
      <c r="L591" s="19"/>
      <c r="M591" s="19"/>
      <c r="N591" s="19"/>
      <c r="O591" s="19"/>
      <c r="P591" s="19"/>
    </row>
    <row r="592">
      <c r="A592" s="19"/>
      <c r="B592" s="19"/>
      <c r="C592" s="19"/>
      <c r="D592" s="19"/>
      <c r="E592" s="19"/>
      <c r="F592" s="19"/>
      <c r="G592" s="19"/>
      <c r="H592" s="19"/>
      <c r="I592" s="19"/>
      <c r="J592" s="19"/>
      <c r="K592" s="19"/>
      <c r="L592" s="19"/>
      <c r="M592" s="19"/>
      <c r="N592" s="19"/>
      <c r="O592" s="19"/>
      <c r="P592" s="19"/>
    </row>
    <row r="593">
      <c r="A593" s="19"/>
      <c r="B593" s="19"/>
      <c r="C593" s="19"/>
      <c r="D593" s="19"/>
      <c r="E593" s="19"/>
      <c r="F593" s="19"/>
      <c r="G593" s="19"/>
      <c r="H593" s="19"/>
      <c r="I593" s="19"/>
      <c r="J593" s="19"/>
      <c r="K593" s="19"/>
      <c r="L593" s="19"/>
      <c r="M593" s="19"/>
      <c r="N593" s="19"/>
      <c r="O593" s="19"/>
      <c r="P593" s="19"/>
    </row>
    <row r="594">
      <c r="A594" s="19"/>
      <c r="B594" s="19"/>
      <c r="C594" s="19"/>
      <c r="D594" s="19"/>
      <c r="E594" s="19"/>
      <c r="F594" s="19"/>
      <c r="G594" s="19"/>
      <c r="H594" s="19"/>
      <c r="I594" s="19"/>
      <c r="J594" s="19"/>
      <c r="K594" s="19"/>
      <c r="L594" s="19"/>
      <c r="M594" s="19"/>
      <c r="N594" s="19"/>
      <c r="O594" s="19"/>
      <c r="P594" s="19"/>
    </row>
    <row r="595">
      <c r="A595" s="19"/>
      <c r="B595" s="19"/>
      <c r="C595" s="19"/>
      <c r="D595" s="19"/>
      <c r="E595" s="19"/>
      <c r="F595" s="19"/>
      <c r="G595" s="19"/>
      <c r="H595" s="19"/>
      <c r="I595" s="19"/>
      <c r="J595" s="19"/>
      <c r="K595" s="19"/>
      <c r="L595" s="19"/>
      <c r="M595" s="19"/>
      <c r="N595" s="19"/>
      <c r="O595" s="19"/>
      <c r="P595" s="19"/>
    </row>
    <row r="596">
      <c r="A596" s="19"/>
      <c r="B596" s="19"/>
      <c r="C596" s="19"/>
      <c r="D596" s="19"/>
      <c r="E596" s="19"/>
      <c r="F596" s="19"/>
      <c r="G596" s="19"/>
      <c r="H596" s="19"/>
      <c r="I596" s="19"/>
      <c r="J596" s="19"/>
      <c r="K596" s="19"/>
      <c r="L596" s="19"/>
      <c r="M596" s="19"/>
      <c r="N596" s="19"/>
      <c r="O596" s="19"/>
      <c r="P596" s="19"/>
    </row>
    <row r="597">
      <c r="A597" s="19"/>
      <c r="B597" s="19"/>
      <c r="C597" s="19"/>
      <c r="D597" s="19"/>
      <c r="E597" s="19"/>
      <c r="F597" s="19"/>
      <c r="G597" s="19"/>
      <c r="H597" s="19"/>
      <c r="I597" s="19"/>
      <c r="J597" s="19"/>
      <c r="K597" s="19"/>
      <c r="L597" s="19"/>
      <c r="M597" s="19"/>
      <c r="N597" s="19"/>
      <c r="O597" s="19"/>
      <c r="P597" s="19"/>
    </row>
    <row r="598">
      <c r="A598" s="19"/>
      <c r="B598" s="19"/>
      <c r="C598" s="19"/>
      <c r="D598" s="19"/>
      <c r="E598" s="19"/>
      <c r="F598" s="19"/>
      <c r="G598" s="19"/>
      <c r="H598" s="19"/>
      <c r="I598" s="19"/>
      <c r="J598" s="19"/>
      <c r="K598" s="19"/>
      <c r="L598" s="19"/>
      <c r="M598" s="19"/>
      <c r="N598" s="19"/>
      <c r="O598" s="19"/>
      <c r="P598" s="19"/>
    </row>
    <row r="599">
      <c r="A599" s="19"/>
      <c r="B599" s="19"/>
      <c r="C599" s="19"/>
      <c r="D599" s="19"/>
      <c r="E599" s="19"/>
      <c r="F599" s="19"/>
      <c r="G599" s="19"/>
      <c r="H599" s="19"/>
      <c r="I599" s="19"/>
      <c r="J599" s="19"/>
      <c r="K599" s="19"/>
      <c r="L599" s="19"/>
      <c r="M599" s="19"/>
      <c r="N599" s="19"/>
      <c r="O599" s="19"/>
      <c r="P599" s="19"/>
    </row>
    <row r="600">
      <c r="A600" s="19"/>
      <c r="B600" s="19"/>
      <c r="C600" s="19"/>
      <c r="D600" s="19"/>
      <c r="E600" s="19"/>
      <c r="F600" s="19"/>
      <c r="G600" s="19"/>
      <c r="H600" s="19"/>
      <c r="I600" s="19"/>
      <c r="J600" s="19"/>
      <c r="K600" s="19"/>
      <c r="L600" s="19"/>
      <c r="M600" s="19"/>
      <c r="N600" s="19"/>
      <c r="O600" s="19"/>
      <c r="P600" s="19"/>
    </row>
    <row r="601">
      <c r="A601" s="19"/>
      <c r="B601" s="19"/>
      <c r="C601" s="19"/>
      <c r="D601" s="19"/>
      <c r="E601" s="19"/>
      <c r="F601" s="19"/>
      <c r="G601" s="19"/>
      <c r="H601" s="19"/>
      <c r="I601" s="19"/>
      <c r="J601" s="19"/>
      <c r="K601" s="19"/>
      <c r="L601" s="19"/>
      <c r="M601" s="19"/>
      <c r="N601" s="19"/>
      <c r="O601" s="19"/>
      <c r="P601" s="19"/>
    </row>
    <row r="602">
      <c r="A602" s="19"/>
      <c r="B602" s="19"/>
      <c r="C602" s="19"/>
      <c r="D602" s="19"/>
      <c r="E602" s="19"/>
      <c r="F602" s="19"/>
      <c r="G602" s="19"/>
      <c r="H602" s="19"/>
      <c r="I602" s="19"/>
      <c r="J602" s="19"/>
      <c r="K602" s="19"/>
      <c r="L602" s="19"/>
      <c r="M602" s="19"/>
      <c r="N602" s="19"/>
      <c r="O602" s="19"/>
      <c r="P602" s="19"/>
    </row>
    <row r="603">
      <c r="A603" s="19"/>
      <c r="B603" s="19"/>
      <c r="C603" s="19"/>
      <c r="D603" s="19"/>
      <c r="E603" s="19"/>
      <c r="F603" s="19"/>
      <c r="G603" s="19"/>
      <c r="H603" s="19"/>
      <c r="I603" s="19"/>
      <c r="J603" s="19"/>
      <c r="K603" s="19"/>
      <c r="L603" s="19"/>
      <c r="M603" s="19"/>
      <c r="N603" s="19"/>
      <c r="O603" s="19"/>
      <c r="P603" s="19"/>
    </row>
    <row r="604">
      <c r="A604" s="19"/>
      <c r="B604" s="19"/>
      <c r="C604" s="19"/>
      <c r="D604" s="19"/>
      <c r="E604" s="19"/>
      <c r="F604" s="19"/>
      <c r="G604" s="19"/>
      <c r="H604" s="19"/>
      <c r="I604" s="19"/>
      <c r="J604" s="19"/>
      <c r="K604" s="19"/>
      <c r="L604" s="19"/>
      <c r="M604" s="19"/>
      <c r="N604" s="19"/>
      <c r="O604" s="19"/>
      <c r="P604" s="19"/>
    </row>
    <row r="605">
      <c r="A605" s="19"/>
      <c r="B605" s="19"/>
      <c r="C605" s="19"/>
      <c r="D605" s="19"/>
      <c r="E605" s="19"/>
      <c r="F605" s="19"/>
      <c r="G605" s="19"/>
      <c r="H605" s="19"/>
      <c r="I605" s="19"/>
      <c r="J605" s="19"/>
      <c r="K605" s="19"/>
      <c r="L605" s="19"/>
      <c r="M605" s="19"/>
      <c r="N605" s="19"/>
      <c r="O605" s="19"/>
      <c r="P605" s="19"/>
    </row>
    <row r="606">
      <c r="A606" s="19"/>
      <c r="B606" s="19"/>
      <c r="C606" s="19"/>
      <c r="D606" s="19"/>
      <c r="E606" s="19"/>
      <c r="F606" s="19"/>
      <c r="G606" s="19"/>
      <c r="H606" s="19"/>
      <c r="I606" s="19"/>
      <c r="J606" s="19"/>
      <c r="K606" s="19"/>
      <c r="L606" s="19"/>
      <c r="M606" s="19"/>
      <c r="N606" s="19"/>
      <c r="O606" s="19"/>
      <c r="P606" s="19"/>
    </row>
    <row r="607">
      <c r="A607" s="19"/>
      <c r="B607" s="19"/>
      <c r="C607" s="19"/>
      <c r="D607" s="19"/>
      <c r="E607" s="19"/>
      <c r="F607" s="19"/>
      <c r="G607" s="19"/>
      <c r="H607" s="19"/>
      <c r="I607" s="19"/>
      <c r="J607" s="19"/>
      <c r="K607" s="19"/>
      <c r="L607" s="19"/>
      <c r="M607" s="19"/>
      <c r="N607" s="19"/>
      <c r="O607" s="19"/>
      <c r="P607" s="19"/>
    </row>
    <row r="608">
      <c r="A608" s="19"/>
      <c r="B608" s="19"/>
      <c r="C608" s="19"/>
      <c r="D608" s="19"/>
      <c r="E608" s="19"/>
      <c r="F608" s="19"/>
      <c r="G608" s="19"/>
      <c r="H608" s="19"/>
      <c r="I608" s="19"/>
      <c r="J608" s="19"/>
      <c r="K608" s="19"/>
      <c r="L608" s="19"/>
      <c r="M608" s="19"/>
      <c r="N608" s="19"/>
      <c r="O608" s="19"/>
      <c r="P608" s="19"/>
    </row>
    <row r="609">
      <c r="A609" s="19"/>
      <c r="B609" s="19"/>
      <c r="C609" s="19"/>
      <c r="D609" s="19"/>
      <c r="E609" s="19"/>
      <c r="F609" s="19"/>
      <c r="G609" s="19"/>
      <c r="H609" s="19"/>
      <c r="I609" s="19"/>
      <c r="J609" s="19"/>
      <c r="K609" s="19"/>
      <c r="L609" s="19"/>
      <c r="M609" s="19"/>
      <c r="N609" s="19"/>
      <c r="O609" s="19"/>
      <c r="P609" s="19"/>
    </row>
    <row r="610">
      <c r="A610" s="19"/>
      <c r="B610" s="19"/>
      <c r="C610" s="19"/>
      <c r="D610" s="19"/>
      <c r="E610" s="19"/>
      <c r="F610" s="19"/>
      <c r="G610" s="19"/>
      <c r="H610" s="19"/>
      <c r="I610" s="19"/>
      <c r="J610" s="19"/>
      <c r="K610" s="19"/>
      <c r="L610" s="19"/>
      <c r="M610" s="19"/>
      <c r="N610" s="19"/>
      <c r="O610" s="19"/>
      <c r="P610" s="19"/>
    </row>
    <row r="611">
      <c r="A611" s="19"/>
      <c r="B611" s="19"/>
      <c r="C611" s="19"/>
      <c r="D611" s="19"/>
      <c r="E611" s="19"/>
      <c r="F611" s="19"/>
      <c r="G611" s="19"/>
      <c r="H611" s="19"/>
      <c r="I611" s="19"/>
      <c r="J611" s="19"/>
      <c r="K611" s="19"/>
      <c r="L611" s="19"/>
      <c r="M611" s="19"/>
      <c r="N611" s="19"/>
      <c r="O611" s="19"/>
      <c r="P611" s="19"/>
    </row>
    <row r="612">
      <c r="A612" s="19"/>
      <c r="B612" s="19"/>
      <c r="C612" s="19"/>
      <c r="D612" s="19"/>
      <c r="E612" s="19"/>
      <c r="F612" s="19"/>
      <c r="G612" s="19"/>
      <c r="H612" s="19"/>
      <c r="I612" s="19"/>
      <c r="J612" s="19"/>
      <c r="K612" s="19"/>
      <c r="L612" s="19"/>
      <c r="M612" s="19"/>
      <c r="N612" s="19"/>
      <c r="O612" s="19"/>
      <c r="P612" s="19"/>
    </row>
    <row r="613">
      <c r="A613" s="19"/>
      <c r="B613" s="19"/>
      <c r="C613" s="19"/>
      <c r="D613" s="19"/>
      <c r="E613" s="19"/>
      <c r="F613" s="19"/>
      <c r="G613" s="19"/>
      <c r="H613" s="19"/>
      <c r="I613" s="19"/>
      <c r="J613" s="19"/>
      <c r="K613" s="19"/>
      <c r="L613" s="19"/>
      <c r="M613" s="19"/>
      <c r="N613" s="19"/>
      <c r="O613" s="19"/>
      <c r="P613" s="19"/>
    </row>
    <row r="614">
      <c r="A614" s="19"/>
      <c r="B614" s="19"/>
      <c r="C614" s="19"/>
      <c r="D614" s="19"/>
      <c r="E614" s="19"/>
      <c r="F614" s="19"/>
      <c r="G614" s="19"/>
      <c r="H614" s="19"/>
      <c r="I614" s="19"/>
      <c r="J614" s="19"/>
      <c r="K614" s="19"/>
      <c r="L614" s="19"/>
      <c r="M614" s="19"/>
      <c r="N614" s="19"/>
      <c r="O614" s="19"/>
      <c r="P614" s="19"/>
    </row>
    <row r="615">
      <c r="A615" s="19"/>
      <c r="B615" s="19"/>
      <c r="C615" s="19"/>
      <c r="D615" s="19"/>
      <c r="E615" s="19"/>
      <c r="F615" s="19"/>
      <c r="G615" s="19"/>
      <c r="H615" s="19"/>
      <c r="I615" s="19"/>
      <c r="J615" s="19"/>
      <c r="K615" s="19"/>
      <c r="L615" s="19"/>
      <c r="M615" s="19"/>
      <c r="N615" s="19"/>
      <c r="O615" s="19"/>
      <c r="P615" s="19"/>
    </row>
    <row r="616">
      <c r="A616" s="19"/>
      <c r="B616" s="19"/>
      <c r="C616" s="19"/>
      <c r="D616" s="19"/>
      <c r="E616" s="19"/>
      <c r="F616" s="19"/>
      <c r="G616" s="19"/>
      <c r="H616" s="19"/>
      <c r="I616" s="19"/>
      <c r="J616" s="19"/>
      <c r="K616" s="19"/>
      <c r="L616" s="19"/>
      <c r="M616" s="19"/>
      <c r="N616" s="19"/>
      <c r="O616" s="19"/>
      <c r="P616" s="19"/>
    </row>
    <row r="617">
      <c r="A617" s="19"/>
      <c r="B617" s="19"/>
      <c r="C617" s="19"/>
      <c r="D617" s="19"/>
      <c r="E617" s="19"/>
      <c r="F617" s="19"/>
      <c r="G617" s="19"/>
      <c r="H617" s="19"/>
      <c r="I617" s="19"/>
      <c r="J617" s="19"/>
      <c r="K617" s="19"/>
      <c r="L617" s="19"/>
      <c r="M617" s="19"/>
      <c r="N617" s="19"/>
      <c r="O617" s="19"/>
      <c r="P617" s="19"/>
    </row>
    <row r="618">
      <c r="A618" s="19"/>
      <c r="B618" s="19"/>
      <c r="C618" s="19"/>
      <c r="D618" s="19"/>
      <c r="E618" s="19"/>
      <c r="F618" s="19"/>
      <c r="G618" s="19"/>
      <c r="H618" s="19"/>
      <c r="I618" s="19"/>
      <c r="J618" s="19"/>
      <c r="K618" s="19"/>
      <c r="L618" s="19"/>
      <c r="M618" s="19"/>
      <c r="N618" s="19"/>
      <c r="O618" s="19"/>
      <c r="P618" s="19"/>
    </row>
    <row r="619">
      <c r="A619" s="19"/>
      <c r="B619" s="19"/>
      <c r="C619" s="19"/>
      <c r="D619" s="19"/>
      <c r="E619" s="19"/>
      <c r="F619" s="19"/>
      <c r="G619" s="19"/>
      <c r="H619" s="19"/>
      <c r="I619" s="19"/>
      <c r="J619" s="19"/>
      <c r="K619" s="19"/>
      <c r="L619" s="19"/>
      <c r="M619" s="19"/>
      <c r="N619" s="19"/>
      <c r="O619" s="19"/>
      <c r="P619" s="19"/>
    </row>
    <row r="620">
      <c r="A620" s="19"/>
      <c r="B620" s="19"/>
      <c r="C620" s="19"/>
      <c r="D620" s="19"/>
      <c r="E620" s="19"/>
      <c r="F620" s="19"/>
      <c r="G620" s="19"/>
      <c r="H620" s="19"/>
      <c r="I620" s="19"/>
      <c r="J620" s="19"/>
      <c r="K620" s="19"/>
      <c r="L620" s="19"/>
      <c r="M620" s="19"/>
      <c r="N620" s="19"/>
      <c r="O620" s="19"/>
      <c r="P620" s="19"/>
    </row>
    <row r="621">
      <c r="A621" s="19"/>
      <c r="B621" s="19"/>
      <c r="C621" s="19"/>
      <c r="D621" s="19"/>
      <c r="E621" s="19"/>
      <c r="F621" s="19"/>
      <c r="G621" s="19"/>
      <c r="H621" s="19"/>
      <c r="I621" s="19"/>
      <c r="J621" s="19"/>
      <c r="K621" s="19"/>
      <c r="L621" s="19"/>
      <c r="M621" s="19"/>
      <c r="N621" s="19"/>
      <c r="O621" s="19"/>
      <c r="P621" s="19"/>
    </row>
    <row r="622">
      <c r="A622" s="19"/>
      <c r="B622" s="19"/>
      <c r="C622" s="19"/>
      <c r="D622" s="19"/>
      <c r="E622" s="19"/>
      <c r="F622" s="19"/>
      <c r="G622" s="19"/>
      <c r="H622" s="19"/>
      <c r="I622" s="19"/>
      <c r="J622" s="19"/>
      <c r="K622" s="19"/>
      <c r="L622" s="19"/>
      <c r="M622" s="19"/>
      <c r="N622" s="19"/>
      <c r="O622" s="19"/>
      <c r="P622" s="19"/>
    </row>
    <row r="623">
      <c r="A623" s="19"/>
      <c r="B623" s="19"/>
      <c r="C623" s="19"/>
      <c r="D623" s="19"/>
      <c r="E623" s="19"/>
      <c r="F623" s="19"/>
      <c r="G623" s="19"/>
      <c r="H623" s="19"/>
      <c r="I623" s="19"/>
      <c r="J623" s="19"/>
      <c r="K623" s="19"/>
      <c r="L623" s="19"/>
      <c r="M623" s="19"/>
      <c r="N623" s="19"/>
      <c r="O623" s="19"/>
      <c r="P623" s="19"/>
    </row>
    <row r="624">
      <c r="A624" s="19"/>
      <c r="B624" s="19"/>
      <c r="C624" s="19"/>
      <c r="D624" s="19"/>
      <c r="E624" s="19"/>
      <c r="F624" s="19"/>
      <c r="G624" s="19"/>
      <c r="H624" s="19"/>
      <c r="I624" s="19"/>
      <c r="J624" s="19"/>
      <c r="K624" s="19"/>
      <c r="L624" s="19"/>
      <c r="M624" s="19"/>
      <c r="N624" s="19"/>
      <c r="O624" s="19"/>
      <c r="P624" s="19"/>
    </row>
    <row r="625">
      <c r="A625" s="19"/>
      <c r="B625" s="19"/>
      <c r="C625" s="19"/>
      <c r="D625" s="19"/>
      <c r="E625" s="19"/>
      <c r="F625" s="19"/>
      <c r="G625" s="19"/>
      <c r="H625" s="19"/>
      <c r="I625" s="19"/>
      <c r="J625" s="19"/>
      <c r="K625" s="19"/>
      <c r="L625" s="19"/>
      <c r="M625" s="19"/>
      <c r="N625" s="19"/>
      <c r="O625" s="19"/>
      <c r="P625" s="19"/>
    </row>
    <row r="626">
      <c r="A626" s="19"/>
      <c r="B626" s="19"/>
      <c r="C626" s="19"/>
      <c r="D626" s="19"/>
      <c r="E626" s="19"/>
      <c r="F626" s="19"/>
      <c r="G626" s="19"/>
      <c r="H626" s="19"/>
      <c r="I626" s="19"/>
      <c r="J626" s="19"/>
      <c r="K626" s="19"/>
      <c r="L626" s="19"/>
      <c r="M626" s="19"/>
      <c r="N626" s="19"/>
      <c r="O626" s="19"/>
      <c r="P626" s="19"/>
    </row>
    <row r="627">
      <c r="A627" s="19"/>
      <c r="B627" s="19"/>
      <c r="C627" s="19"/>
      <c r="D627" s="19"/>
      <c r="E627" s="19"/>
      <c r="F627" s="19"/>
      <c r="G627" s="19"/>
      <c r="H627" s="19"/>
      <c r="I627" s="19"/>
      <c r="J627" s="19"/>
      <c r="K627" s="19"/>
      <c r="L627" s="19"/>
      <c r="M627" s="19"/>
      <c r="N627" s="19"/>
      <c r="O627" s="19"/>
      <c r="P627" s="19"/>
    </row>
    <row r="628">
      <c r="A628" s="19"/>
      <c r="B628" s="19"/>
      <c r="C628" s="19"/>
      <c r="D628" s="19"/>
      <c r="E628" s="19"/>
      <c r="F628" s="19"/>
      <c r="G628" s="19"/>
      <c r="H628" s="19"/>
      <c r="I628" s="19"/>
      <c r="J628" s="19"/>
      <c r="K628" s="19"/>
      <c r="L628" s="19"/>
      <c r="M628" s="19"/>
      <c r="N628" s="19"/>
      <c r="O628" s="19"/>
      <c r="P628" s="19"/>
    </row>
    <row r="629">
      <c r="A629" s="19"/>
      <c r="B629" s="19"/>
      <c r="C629" s="19"/>
      <c r="D629" s="19"/>
      <c r="E629" s="19"/>
      <c r="F629" s="19"/>
      <c r="G629" s="19"/>
      <c r="H629" s="19"/>
      <c r="I629" s="19"/>
      <c r="J629" s="19"/>
      <c r="K629" s="19"/>
      <c r="L629" s="19"/>
      <c r="M629" s="19"/>
      <c r="N629" s="19"/>
      <c r="O629" s="19"/>
      <c r="P629" s="19"/>
    </row>
    <row r="630">
      <c r="A630" s="19"/>
      <c r="B630" s="19"/>
      <c r="C630" s="19"/>
      <c r="D630" s="19"/>
      <c r="E630" s="19"/>
      <c r="F630" s="19"/>
      <c r="G630" s="19"/>
      <c r="H630" s="19"/>
      <c r="I630" s="19"/>
      <c r="J630" s="19"/>
      <c r="K630" s="19"/>
      <c r="L630" s="19"/>
      <c r="M630" s="19"/>
      <c r="N630" s="19"/>
      <c r="O630" s="19"/>
      <c r="P630" s="19"/>
    </row>
    <row r="631">
      <c r="A631" s="19"/>
      <c r="B631" s="19"/>
      <c r="C631" s="19"/>
      <c r="D631" s="19"/>
      <c r="E631" s="19"/>
      <c r="F631" s="19"/>
      <c r="G631" s="19"/>
      <c r="H631" s="19"/>
      <c r="I631" s="19"/>
      <c r="J631" s="19"/>
      <c r="K631" s="19"/>
      <c r="L631" s="19"/>
      <c r="M631" s="19"/>
      <c r="N631" s="19"/>
      <c r="O631" s="19"/>
      <c r="P631" s="19"/>
    </row>
    <row r="632">
      <c r="A632" s="19"/>
      <c r="B632" s="19"/>
      <c r="C632" s="19"/>
      <c r="D632" s="19"/>
      <c r="E632" s="19"/>
      <c r="F632" s="19"/>
      <c r="G632" s="19"/>
      <c r="H632" s="19"/>
      <c r="I632" s="19"/>
      <c r="J632" s="19"/>
      <c r="K632" s="19"/>
      <c r="L632" s="19"/>
      <c r="M632" s="19"/>
      <c r="N632" s="19"/>
      <c r="O632" s="19"/>
      <c r="P632" s="19"/>
    </row>
    <row r="633">
      <c r="A633" s="19"/>
      <c r="B633" s="19"/>
      <c r="C633" s="19"/>
      <c r="D633" s="19"/>
      <c r="E633" s="19"/>
      <c r="F633" s="19"/>
      <c r="G633" s="19"/>
      <c r="H633" s="19"/>
      <c r="I633" s="19"/>
      <c r="J633" s="19"/>
      <c r="K633" s="19"/>
      <c r="L633" s="19"/>
      <c r="M633" s="19"/>
      <c r="N633" s="19"/>
      <c r="O633" s="19"/>
      <c r="P633" s="19"/>
    </row>
    <row r="634">
      <c r="A634" s="19"/>
      <c r="B634" s="19"/>
      <c r="C634" s="19"/>
      <c r="D634" s="19"/>
      <c r="E634" s="19"/>
      <c r="F634" s="19"/>
      <c r="G634" s="19"/>
      <c r="H634" s="19"/>
      <c r="I634" s="19"/>
      <c r="J634" s="19"/>
      <c r="K634" s="19"/>
      <c r="L634" s="19"/>
      <c r="M634" s="19"/>
      <c r="N634" s="19"/>
      <c r="O634" s="19"/>
      <c r="P634" s="19"/>
    </row>
    <row r="635">
      <c r="A635" s="19"/>
      <c r="B635" s="19"/>
      <c r="C635" s="19"/>
      <c r="D635" s="19"/>
      <c r="E635" s="19"/>
      <c r="F635" s="19"/>
      <c r="G635" s="19"/>
      <c r="H635" s="19"/>
      <c r="I635" s="19"/>
      <c r="J635" s="19"/>
      <c r="K635" s="19"/>
      <c r="L635" s="19"/>
      <c r="M635" s="19"/>
      <c r="N635" s="19"/>
      <c r="O635" s="19"/>
      <c r="P635" s="19"/>
    </row>
    <row r="636">
      <c r="A636" s="19"/>
      <c r="B636" s="19"/>
      <c r="C636" s="19"/>
      <c r="D636" s="19"/>
      <c r="E636" s="19"/>
      <c r="F636" s="19"/>
      <c r="G636" s="19"/>
      <c r="H636" s="19"/>
      <c r="I636" s="19"/>
      <c r="J636" s="19"/>
      <c r="K636" s="19"/>
      <c r="L636" s="19"/>
      <c r="M636" s="19"/>
      <c r="N636" s="19"/>
      <c r="O636" s="19"/>
      <c r="P636" s="19"/>
    </row>
    <row r="637">
      <c r="A637" s="19"/>
      <c r="B637" s="19"/>
      <c r="C637" s="19"/>
      <c r="D637" s="19"/>
      <c r="E637" s="19"/>
      <c r="F637" s="19"/>
      <c r="G637" s="19"/>
      <c r="H637" s="19"/>
      <c r="I637" s="19"/>
      <c r="J637" s="19"/>
      <c r="K637" s="19"/>
      <c r="L637" s="19"/>
      <c r="M637" s="19"/>
      <c r="N637" s="19"/>
      <c r="O637" s="19"/>
      <c r="P637" s="19"/>
    </row>
    <row r="638">
      <c r="A638" s="19"/>
      <c r="B638" s="19"/>
      <c r="C638" s="19"/>
      <c r="D638" s="19"/>
      <c r="E638" s="19"/>
      <c r="F638" s="19"/>
      <c r="G638" s="19"/>
      <c r="H638" s="19"/>
      <c r="I638" s="19"/>
      <c r="J638" s="19"/>
      <c r="K638" s="19"/>
      <c r="L638" s="19"/>
      <c r="M638" s="19"/>
      <c r="N638" s="19"/>
      <c r="O638" s="19"/>
      <c r="P638" s="19"/>
    </row>
    <row r="639">
      <c r="A639" s="19"/>
      <c r="B639" s="19"/>
      <c r="C639" s="19"/>
      <c r="D639" s="19"/>
      <c r="E639" s="19"/>
      <c r="F639" s="19"/>
      <c r="G639" s="19"/>
      <c r="H639" s="19"/>
      <c r="I639" s="19"/>
      <c r="J639" s="19"/>
      <c r="K639" s="19"/>
      <c r="L639" s="19"/>
      <c r="M639" s="19"/>
      <c r="N639" s="19"/>
      <c r="O639" s="19"/>
      <c r="P639" s="19"/>
    </row>
    <row r="640">
      <c r="A640" s="19"/>
      <c r="B640" s="19"/>
      <c r="C640" s="19"/>
      <c r="D640" s="19"/>
      <c r="E640" s="19"/>
      <c r="F640" s="19"/>
      <c r="G640" s="19"/>
      <c r="H640" s="19"/>
      <c r="I640" s="19"/>
      <c r="J640" s="19"/>
      <c r="K640" s="19"/>
      <c r="L640" s="19"/>
      <c r="M640" s="19"/>
      <c r="N640" s="19"/>
      <c r="O640" s="19"/>
      <c r="P640" s="19"/>
    </row>
    <row r="641">
      <c r="A641" s="19"/>
      <c r="B641" s="19"/>
      <c r="C641" s="19"/>
      <c r="D641" s="19"/>
      <c r="E641" s="19"/>
      <c r="F641" s="19"/>
      <c r="G641" s="19"/>
      <c r="H641" s="19"/>
      <c r="I641" s="19"/>
      <c r="J641" s="19"/>
      <c r="K641" s="19"/>
      <c r="L641" s="19"/>
      <c r="M641" s="19"/>
      <c r="N641" s="19"/>
      <c r="O641" s="19"/>
      <c r="P641" s="19"/>
    </row>
    <row r="642">
      <c r="A642" s="19"/>
      <c r="B642" s="19"/>
      <c r="C642" s="19"/>
      <c r="D642" s="19"/>
      <c r="E642" s="19"/>
      <c r="F642" s="19"/>
      <c r="G642" s="19"/>
      <c r="H642" s="19"/>
      <c r="I642" s="19"/>
      <c r="J642" s="19"/>
      <c r="K642" s="19"/>
      <c r="L642" s="19"/>
      <c r="M642" s="19"/>
      <c r="N642" s="19"/>
      <c r="O642" s="19"/>
      <c r="P642" s="19"/>
    </row>
    <row r="643">
      <c r="A643" s="19"/>
      <c r="B643" s="19"/>
      <c r="C643" s="19"/>
      <c r="D643" s="19"/>
      <c r="E643" s="19"/>
      <c r="F643" s="19"/>
      <c r="G643" s="19"/>
      <c r="H643" s="19"/>
      <c r="I643" s="19"/>
      <c r="J643" s="19"/>
      <c r="K643" s="19"/>
      <c r="L643" s="19"/>
      <c r="M643" s="19"/>
      <c r="N643" s="19"/>
      <c r="O643" s="19"/>
      <c r="P643" s="19"/>
    </row>
    <row r="644">
      <c r="A644" s="19"/>
      <c r="B644" s="19"/>
      <c r="C644" s="19"/>
      <c r="D644" s="19"/>
      <c r="E644" s="19"/>
      <c r="F644" s="19"/>
      <c r="G644" s="19"/>
      <c r="H644" s="19"/>
      <c r="I644" s="19"/>
      <c r="J644" s="19"/>
      <c r="K644" s="19"/>
      <c r="L644" s="19"/>
      <c r="M644" s="19"/>
      <c r="N644" s="19"/>
      <c r="O644" s="19"/>
      <c r="P644" s="19"/>
    </row>
    <row r="645">
      <c r="A645" s="19"/>
      <c r="B645" s="19"/>
      <c r="C645" s="19"/>
      <c r="D645" s="19"/>
      <c r="E645" s="19"/>
      <c r="F645" s="19"/>
      <c r="G645" s="19"/>
      <c r="H645" s="19"/>
      <c r="I645" s="19"/>
      <c r="J645" s="19"/>
      <c r="K645" s="19"/>
      <c r="L645" s="19"/>
      <c r="M645" s="19"/>
      <c r="N645" s="19"/>
      <c r="O645" s="19"/>
      <c r="P645" s="19"/>
    </row>
    <row r="646">
      <c r="A646" s="19"/>
      <c r="B646" s="19"/>
      <c r="C646" s="19"/>
      <c r="D646" s="19"/>
      <c r="E646" s="19"/>
      <c r="F646" s="19"/>
      <c r="G646" s="19"/>
      <c r="H646" s="19"/>
      <c r="I646" s="19"/>
      <c r="J646" s="19"/>
      <c r="K646" s="19"/>
      <c r="L646" s="19"/>
      <c r="M646" s="19"/>
      <c r="N646" s="19"/>
      <c r="O646" s="19"/>
      <c r="P646" s="19"/>
    </row>
    <row r="647">
      <c r="A647" s="19"/>
      <c r="B647" s="19"/>
      <c r="C647" s="19"/>
      <c r="D647" s="19"/>
      <c r="E647" s="19"/>
      <c r="F647" s="19"/>
      <c r="G647" s="19"/>
      <c r="H647" s="19"/>
      <c r="I647" s="19"/>
      <c r="J647" s="19"/>
      <c r="K647" s="19"/>
      <c r="L647" s="19"/>
      <c r="M647" s="19"/>
      <c r="N647" s="19"/>
      <c r="O647" s="19"/>
      <c r="P647" s="19"/>
    </row>
    <row r="648">
      <c r="A648" s="19"/>
      <c r="B648" s="19"/>
      <c r="C648" s="19"/>
      <c r="D648" s="19"/>
      <c r="E648" s="19"/>
      <c r="F648" s="19"/>
      <c r="G648" s="19"/>
      <c r="H648" s="19"/>
      <c r="I648" s="19"/>
      <c r="J648" s="19"/>
      <c r="K648" s="19"/>
      <c r="L648" s="19"/>
      <c r="M648" s="19"/>
      <c r="N648" s="19"/>
      <c r="O648" s="19"/>
      <c r="P648" s="19"/>
    </row>
    <row r="649">
      <c r="A649" s="19"/>
      <c r="B649" s="19"/>
      <c r="C649" s="19"/>
      <c r="D649" s="19"/>
      <c r="E649" s="19"/>
      <c r="F649" s="19"/>
      <c r="G649" s="19"/>
      <c r="H649" s="19"/>
      <c r="I649" s="19"/>
      <c r="J649" s="19"/>
      <c r="K649" s="19"/>
      <c r="L649" s="19"/>
      <c r="M649" s="19"/>
      <c r="N649" s="19"/>
      <c r="O649" s="19"/>
      <c r="P649" s="19"/>
    </row>
    <row r="650">
      <c r="A650" s="19"/>
      <c r="B650" s="19"/>
      <c r="C650" s="19"/>
      <c r="D650" s="19"/>
      <c r="E650" s="19"/>
      <c r="F650" s="19"/>
      <c r="G650" s="19"/>
      <c r="H650" s="19"/>
      <c r="I650" s="19"/>
      <c r="J650" s="19"/>
      <c r="K650" s="19"/>
      <c r="L650" s="19"/>
      <c r="M650" s="19"/>
      <c r="N650" s="19"/>
      <c r="O650" s="19"/>
      <c r="P650" s="19"/>
    </row>
    <row r="651">
      <c r="A651" s="19"/>
      <c r="B651" s="19"/>
      <c r="C651" s="19"/>
      <c r="D651" s="19"/>
      <c r="E651" s="19"/>
      <c r="F651" s="19"/>
      <c r="G651" s="19"/>
      <c r="H651" s="19"/>
      <c r="I651" s="19"/>
      <c r="J651" s="19"/>
      <c r="K651" s="19"/>
      <c r="L651" s="19"/>
      <c r="M651" s="19"/>
      <c r="N651" s="19"/>
      <c r="O651" s="19"/>
      <c r="P651" s="19"/>
    </row>
    <row r="652">
      <c r="A652" s="19"/>
      <c r="B652" s="19"/>
      <c r="C652" s="19"/>
      <c r="D652" s="19"/>
      <c r="E652" s="19"/>
      <c r="F652" s="19"/>
      <c r="G652" s="19"/>
      <c r="H652" s="19"/>
      <c r="I652" s="19"/>
      <c r="J652" s="19"/>
      <c r="K652" s="19"/>
      <c r="L652" s="19"/>
      <c r="M652" s="19"/>
      <c r="N652" s="19"/>
      <c r="O652" s="19"/>
      <c r="P652" s="19"/>
    </row>
    <row r="653">
      <c r="A653" s="19"/>
      <c r="B653" s="19"/>
      <c r="C653" s="19"/>
      <c r="D653" s="19"/>
      <c r="E653" s="19"/>
      <c r="F653" s="19"/>
      <c r="G653" s="19"/>
      <c r="H653" s="19"/>
      <c r="I653" s="19"/>
      <c r="J653" s="19"/>
      <c r="K653" s="19"/>
      <c r="L653" s="19"/>
      <c r="M653" s="19"/>
      <c r="N653" s="19"/>
      <c r="O653" s="19"/>
      <c r="P653" s="19"/>
    </row>
    <row r="654">
      <c r="A654" s="19"/>
      <c r="B654" s="19"/>
      <c r="C654" s="19"/>
      <c r="D654" s="19"/>
      <c r="E654" s="19"/>
      <c r="F654" s="19"/>
      <c r="G654" s="19"/>
      <c r="H654" s="19"/>
      <c r="I654" s="19"/>
      <c r="J654" s="19"/>
      <c r="K654" s="19"/>
      <c r="L654" s="19"/>
      <c r="M654" s="19"/>
      <c r="N654" s="19"/>
      <c r="O654" s="19"/>
      <c r="P654" s="19"/>
    </row>
    <row r="655">
      <c r="A655" s="19"/>
      <c r="B655" s="19"/>
      <c r="C655" s="19"/>
      <c r="D655" s="19"/>
      <c r="E655" s="19"/>
      <c r="F655" s="19"/>
      <c r="G655" s="19"/>
      <c r="H655" s="19"/>
      <c r="I655" s="19"/>
      <c r="J655" s="19"/>
      <c r="K655" s="19"/>
      <c r="L655" s="19"/>
      <c r="M655" s="19"/>
      <c r="N655" s="19"/>
      <c r="O655" s="19"/>
      <c r="P655" s="19"/>
    </row>
    <row r="656">
      <c r="A656" s="19"/>
      <c r="B656" s="19"/>
      <c r="C656" s="19"/>
      <c r="D656" s="19"/>
      <c r="E656" s="19"/>
      <c r="F656" s="19"/>
      <c r="G656" s="19"/>
      <c r="H656" s="19"/>
      <c r="I656" s="19"/>
      <c r="J656" s="19"/>
      <c r="K656" s="19"/>
      <c r="L656" s="19"/>
      <c r="M656" s="19"/>
      <c r="N656" s="19"/>
      <c r="O656" s="19"/>
      <c r="P656" s="19"/>
    </row>
    <row r="657">
      <c r="A657" s="19"/>
      <c r="B657" s="19"/>
      <c r="C657" s="19"/>
      <c r="D657" s="19"/>
      <c r="E657" s="19"/>
      <c r="F657" s="19"/>
      <c r="G657" s="19"/>
      <c r="H657" s="19"/>
      <c r="I657" s="19"/>
      <c r="J657" s="19"/>
      <c r="K657" s="19"/>
      <c r="L657" s="19"/>
      <c r="M657" s="19"/>
      <c r="N657" s="19"/>
      <c r="O657" s="19"/>
      <c r="P657" s="19"/>
    </row>
    <row r="658">
      <c r="A658" s="19"/>
      <c r="B658" s="19"/>
      <c r="C658" s="19"/>
      <c r="D658" s="19"/>
      <c r="E658" s="19"/>
      <c r="F658" s="19"/>
      <c r="G658" s="19"/>
      <c r="H658" s="19"/>
      <c r="I658" s="19"/>
      <c r="J658" s="19"/>
      <c r="K658" s="19"/>
      <c r="L658" s="19"/>
      <c r="M658" s="19"/>
      <c r="N658" s="19"/>
      <c r="O658" s="19"/>
      <c r="P658" s="19"/>
    </row>
    <row r="659">
      <c r="A659" s="19"/>
      <c r="B659" s="19"/>
      <c r="C659" s="19"/>
      <c r="D659" s="19"/>
      <c r="E659" s="19"/>
      <c r="F659" s="19"/>
      <c r="G659" s="19"/>
      <c r="H659" s="19"/>
      <c r="I659" s="19"/>
      <c r="J659" s="19"/>
      <c r="K659" s="19"/>
      <c r="L659" s="19"/>
      <c r="M659" s="19"/>
      <c r="N659" s="19"/>
      <c r="O659" s="19"/>
      <c r="P659" s="19"/>
    </row>
    <row r="660">
      <c r="A660" s="19"/>
      <c r="B660" s="19"/>
      <c r="C660" s="19"/>
      <c r="D660" s="19"/>
      <c r="E660" s="19"/>
      <c r="F660" s="19"/>
      <c r="G660" s="19"/>
      <c r="H660" s="19"/>
      <c r="I660" s="19"/>
      <c r="J660" s="19"/>
      <c r="K660" s="19"/>
      <c r="L660" s="19"/>
      <c r="M660" s="19"/>
      <c r="N660" s="19"/>
      <c r="O660" s="19"/>
      <c r="P660" s="19"/>
    </row>
    <row r="661">
      <c r="A661" s="19"/>
      <c r="B661" s="19"/>
      <c r="C661" s="19"/>
      <c r="D661" s="19"/>
      <c r="E661" s="19"/>
      <c r="F661" s="19"/>
      <c r="G661" s="19"/>
      <c r="H661" s="19"/>
      <c r="I661" s="19"/>
      <c r="J661" s="19"/>
      <c r="K661" s="19"/>
      <c r="L661" s="19"/>
      <c r="M661" s="19"/>
      <c r="N661" s="19"/>
      <c r="O661" s="19"/>
      <c r="P661" s="19"/>
    </row>
    <row r="662">
      <c r="A662" s="19"/>
      <c r="B662" s="19"/>
      <c r="C662" s="19"/>
      <c r="D662" s="19"/>
      <c r="E662" s="19"/>
      <c r="F662" s="19"/>
      <c r="G662" s="19"/>
      <c r="H662" s="19"/>
      <c r="I662" s="19"/>
      <c r="J662" s="19"/>
      <c r="K662" s="19"/>
      <c r="L662" s="19"/>
      <c r="M662" s="19"/>
      <c r="N662" s="19"/>
      <c r="O662" s="19"/>
      <c r="P662" s="19"/>
    </row>
    <row r="663">
      <c r="A663" s="19"/>
      <c r="B663" s="19"/>
      <c r="C663" s="19"/>
      <c r="D663" s="19"/>
      <c r="E663" s="19"/>
      <c r="F663" s="19"/>
      <c r="G663" s="19"/>
      <c r="H663" s="19"/>
      <c r="I663" s="19"/>
      <c r="J663" s="19"/>
      <c r="K663" s="19"/>
      <c r="L663" s="19"/>
      <c r="M663" s="19"/>
      <c r="N663" s="19"/>
      <c r="O663" s="19"/>
      <c r="P663" s="19"/>
    </row>
    <row r="664">
      <c r="A664" s="19"/>
      <c r="B664" s="19"/>
      <c r="C664" s="19"/>
      <c r="D664" s="19"/>
      <c r="E664" s="19"/>
      <c r="F664" s="19"/>
      <c r="G664" s="19"/>
      <c r="H664" s="19"/>
      <c r="I664" s="19"/>
      <c r="J664" s="19"/>
      <c r="K664" s="19"/>
      <c r="L664" s="19"/>
      <c r="M664" s="19"/>
      <c r="N664" s="19"/>
      <c r="O664" s="19"/>
      <c r="P664" s="19"/>
    </row>
    <row r="665">
      <c r="A665" s="19"/>
      <c r="B665" s="19"/>
      <c r="C665" s="19"/>
      <c r="D665" s="19"/>
      <c r="E665" s="19"/>
      <c r="F665" s="19"/>
      <c r="G665" s="19"/>
      <c r="H665" s="19"/>
      <c r="I665" s="19"/>
      <c r="J665" s="19"/>
      <c r="K665" s="19"/>
      <c r="L665" s="19"/>
      <c r="M665" s="19"/>
      <c r="N665" s="19"/>
      <c r="O665" s="19"/>
      <c r="P665" s="19"/>
    </row>
    <row r="666">
      <c r="A666" s="19"/>
      <c r="B666" s="19"/>
      <c r="C666" s="19"/>
      <c r="D666" s="19"/>
      <c r="E666" s="19"/>
      <c r="F666" s="19"/>
      <c r="G666" s="19"/>
      <c r="H666" s="19"/>
      <c r="I666" s="19"/>
      <c r="J666" s="19"/>
      <c r="K666" s="19"/>
      <c r="L666" s="19"/>
      <c r="M666" s="19"/>
      <c r="N666" s="19"/>
      <c r="O666" s="19"/>
      <c r="P666" s="19"/>
    </row>
    <row r="667">
      <c r="A667" s="19"/>
      <c r="B667" s="19"/>
      <c r="C667" s="19"/>
      <c r="D667" s="19"/>
      <c r="E667" s="19"/>
      <c r="F667" s="19"/>
      <c r="G667" s="19"/>
      <c r="H667" s="19"/>
      <c r="I667" s="19"/>
      <c r="J667" s="19"/>
      <c r="K667" s="19"/>
      <c r="L667" s="19"/>
      <c r="M667" s="19"/>
      <c r="N667" s="19"/>
      <c r="O667" s="19"/>
      <c r="P667" s="19"/>
    </row>
    <row r="668">
      <c r="A668" s="19"/>
      <c r="B668" s="19"/>
      <c r="C668" s="19"/>
      <c r="D668" s="19"/>
      <c r="E668" s="19"/>
      <c r="F668" s="19"/>
      <c r="G668" s="19"/>
      <c r="H668" s="19"/>
      <c r="I668" s="19"/>
      <c r="J668" s="19"/>
      <c r="K668" s="19"/>
      <c r="L668" s="19"/>
      <c r="M668" s="19"/>
      <c r="N668" s="19"/>
      <c r="O668" s="19"/>
      <c r="P668" s="19"/>
    </row>
    <row r="669">
      <c r="A669" s="19"/>
      <c r="B669" s="19"/>
      <c r="C669" s="19"/>
      <c r="D669" s="19"/>
      <c r="E669" s="19"/>
      <c r="F669" s="19"/>
      <c r="G669" s="19"/>
      <c r="H669" s="19"/>
      <c r="I669" s="19"/>
      <c r="J669" s="19"/>
      <c r="K669" s="19"/>
      <c r="L669" s="19"/>
      <c r="M669" s="19"/>
      <c r="N669" s="19"/>
      <c r="O669" s="19"/>
      <c r="P669" s="19"/>
    </row>
    <row r="670">
      <c r="A670" s="19"/>
      <c r="B670" s="19"/>
      <c r="C670" s="19"/>
      <c r="D670" s="19"/>
      <c r="E670" s="19"/>
      <c r="F670" s="19"/>
      <c r="G670" s="19"/>
      <c r="H670" s="19"/>
      <c r="I670" s="19"/>
      <c r="J670" s="19"/>
      <c r="K670" s="19"/>
      <c r="L670" s="19"/>
      <c r="M670" s="19"/>
      <c r="N670" s="19"/>
      <c r="O670" s="19"/>
      <c r="P670" s="19"/>
    </row>
    <row r="671">
      <c r="A671" s="19"/>
      <c r="B671" s="19"/>
      <c r="C671" s="19"/>
      <c r="D671" s="19"/>
      <c r="E671" s="19"/>
      <c r="F671" s="19"/>
      <c r="G671" s="19"/>
      <c r="H671" s="19"/>
      <c r="I671" s="19"/>
      <c r="J671" s="19"/>
      <c r="K671" s="19"/>
      <c r="L671" s="19"/>
      <c r="M671" s="19"/>
      <c r="N671" s="19"/>
      <c r="O671" s="19"/>
      <c r="P671" s="19"/>
    </row>
    <row r="672">
      <c r="A672" s="19"/>
      <c r="B672" s="19"/>
      <c r="C672" s="19"/>
      <c r="D672" s="19"/>
      <c r="E672" s="19"/>
      <c r="F672" s="19"/>
      <c r="G672" s="19"/>
      <c r="H672" s="19"/>
      <c r="I672" s="19"/>
      <c r="J672" s="19"/>
      <c r="K672" s="19"/>
      <c r="L672" s="19"/>
      <c r="M672" s="19"/>
      <c r="N672" s="19"/>
      <c r="O672" s="19"/>
      <c r="P672" s="19"/>
    </row>
    <row r="673">
      <c r="A673" s="19"/>
      <c r="B673" s="19"/>
      <c r="C673" s="19"/>
      <c r="D673" s="19"/>
      <c r="E673" s="19"/>
      <c r="F673" s="19"/>
      <c r="G673" s="19"/>
      <c r="H673" s="19"/>
      <c r="I673" s="19"/>
      <c r="J673" s="19"/>
      <c r="K673" s="19"/>
      <c r="L673" s="19"/>
      <c r="M673" s="19"/>
      <c r="N673" s="19"/>
      <c r="O673" s="19"/>
      <c r="P673" s="19"/>
    </row>
    <row r="674">
      <c r="A674" s="19"/>
      <c r="B674" s="19"/>
      <c r="C674" s="19"/>
      <c r="D674" s="19"/>
      <c r="E674" s="19"/>
      <c r="F674" s="19"/>
      <c r="G674" s="19"/>
      <c r="H674" s="19"/>
      <c r="I674" s="19"/>
      <c r="J674" s="19"/>
      <c r="K674" s="19"/>
      <c r="L674" s="19"/>
      <c r="M674" s="19"/>
      <c r="N674" s="19"/>
      <c r="O674" s="19"/>
      <c r="P674" s="19"/>
    </row>
    <row r="675">
      <c r="A675" s="19"/>
      <c r="B675" s="19"/>
      <c r="C675" s="19"/>
      <c r="D675" s="19"/>
      <c r="E675" s="19"/>
      <c r="F675" s="19"/>
      <c r="G675" s="19"/>
      <c r="H675" s="19"/>
      <c r="I675" s="19"/>
      <c r="J675" s="19"/>
      <c r="K675" s="19"/>
      <c r="L675" s="19"/>
      <c r="M675" s="19"/>
      <c r="N675" s="19"/>
      <c r="O675" s="19"/>
      <c r="P675" s="19"/>
    </row>
    <row r="676">
      <c r="A676" s="19"/>
      <c r="B676" s="19"/>
      <c r="C676" s="19"/>
      <c r="D676" s="19"/>
      <c r="E676" s="19"/>
      <c r="F676" s="19"/>
      <c r="G676" s="19"/>
      <c r="H676" s="19"/>
      <c r="I676" s="19"/>
      <c r="J676" s="19"/>
      <c r="K676" s="19"/>
      <c r="L676" s="19"/>
      <c r="M676" s="19"/>
      <c r="N676" s="19"/>
      <c r="O676" s="19"/>
      <c r="P676" s="19"/>
    </row>
    <row r="677">
      <c r="A677" s="19"/>
      <c r="B677" s="19"/>
      <c r="C677" s="19"/>
      <c r="D677" s="19"/>
      <c r="E677" s="19"/>
      <c r="F677" s="19"/>
      <c r="G677" s="19"/>
      <c r="H677" s="19"/>
      <c r="I677" s="19"/>
      <c r="J677" s="19"/>
      <c r="K677" s="19"/>
      <c r="L677" s="19"/>
      <c r="M677" s="19"/>
      <c r="N677" s="19"/>
      <c r="O677" s="19"/>
      <c r="P677" s="19"/>
    </row>
    <row r="678">
      <c r="A678" s="19"/>
      <c r="B678" s="19"/>
      <c r="C678" s="19"/>
      <c r="D678" s="19"/>
      <c r="E678" s="19"/>
      <c r="F678" s="19"/>
      <c r="G678" s="19"/>
      <c r="H678" s="19"/>
      <c r="I678" s="19"/>
      <c r="J678" s="19"/>
      <c r="K678" s="19"/>
      <c r="L678" s="19"/>
      <c r="M678" s="19"/>
      <c r="N678" s="19"/>
      <c r="O678" s="19"/>
      <c r="P678" s="19"/>
    </row>
    <row r="679">
      <c r="A679" s="19"/>
      <c r="B679" s="19"/>
      <c r="C679" s="19"/>
      <c r="D679" s="19"/>
      <c r="E679" s="19"/>
      <c r="F679" s="19"/>
      <c r="G679" s="19"/>
      <c r="H679" s="19"/>
      <c r="I679" s="19"/>
      <c r="J679" s="19"/>
      <c r="K679" s="19"/>
      <c r="L679" s="19"/>
      <c r="M679" s="19"/>
      <c r="N679" s="19"/>
      <c r="O679" s="19"/>
      <c r="P679" s="19"/>
    </row>
    <row r="680">
      <c r="A680" s="19"/>
      <c r="B680" s="19"/>
      <c r="C680" s="19"/>
      <c r="D680" s="19"/>
      <c r="E680" s="19"/>
      <c r="F680" s="19"/>
      <c r="G680" s="19"/>
      <c r="H680" s="19"/>
      <c r="I680" s="19"/>
      <c r="J680" s="19"/>
      <c r="K680" s="19"/>
      <c r="L680" s="19"/>
      <c r="M680" s="19"/>
      <c r="N680" s="19"/>
      <c r="O680" s="19"/>
      <c r="P680" s="19"/>
    </row>
    <row r="681">
      <c r="A681" s="19"/>
      <c r="B681" s="19"/>
      <c r="C681" s="19"/>
      <c r="D681" s="19"/>
      <c r="E681" s="19"/>
      <c r="F681" s="19"/>
      <c r="G681" s="19"/>
      <c r="H681" s="19"/>
      <c r="I681" s="19"/>
      <c r="J681" s="19"/>
      <c r="K681" s="19"/>
      <c r="L681" s="19"/>
      <c r="M681" s="19"/>
      <c r="N681" s="19"/>
      <c r="O681" s="19"/>
      <c r="P681" s="19"/>
    </row>
    <row r="682">
      <c r="A682" s="19"/>
      <c r="B682" s="19"/>
      <c r="C682" s="19"/>
      <c r="D682" s="19"/>
      <c r="E682" s="19"/>
      <c r="F682" s="19"/>
      <c r="G682" s="19"/>
      <c r="H682" s="19"/>
      <c r="I682" s="19"/>
      <c r="J682" s="19"/>
      <c r="K682" s="19"/>
      <c r="L682" s="19"/>
      <c r="M682" s="19"/>
      <c r="N682" s="19"/>
      <c r="O682" s="19"/>
      <c r="P682" s="19"/>
    </row>
    <row r="683">
      <c r="A683" s="19"/>
      <c r="B683" s="19"/>
      <c r="C683" s="19"/>
      <c r="D683" s="19"/>
      <c r="E683" s="19"/>
      <c r="F683" s="19"/>
      <c r="G683" s="19"/>
      <c r="H683" s="19"/>
      <c r="I683" s="19"/>
      <c r="J683" s="19"/>
      <c r="K683" s="19"/>
      <c r="L683" s="19"/>
      <c r="M683" s="19"/>
      <c r="N683" s="19"/>
      <c r="O683" s="19"/>
      <c r="P683" s="19"/>
    </row>
    <row r="684">
      <c r="A684" s="19"/>
      <c r="B684" s="19"/>
      <c r="C684" s="19"/>
      <c r="D684" s="19"/>
      <c r="E684" s="19"/>
      <c r="F684" s="19"/>
      <c r="G684" s="19"/>
      <c r="H684" s="19"/>
      <c r="I684" s="19"/>
      <c r="J684" s="19"/>
      <c r="K684" s="19"/>
      <c r="L684" s="19"/>
      <c r="M684" s="19"/>
      <c r="N684" s="19"/>
      <c r="O684" s="19"/>
      <c r="P684" s="19"/>
    </row>
    <row r="685">
      <c r="A685" s="19"/>
      <c r="B685" s="19"/>
      <c r="C685" s="19"/>
      <c r="D685" s="19"/>
      <c r="E685" s="19"/>
      <c r="F685" s="19"/>
      <c r="G685" s="19"/>
      <c r="H685" s="19"/>
      <c r="I685" s="19"/>
      <c r="J685" s="19"/>
      <c r="K685" s="19"/>
      <c r="L685" s="19"/>
      <c r="M685" s="19"/>
      <c r="N685" s="19"/>
      <c r="O685" s="19"/>
      <c r="P685" s="19"/>
    </row>
    <row r="686">
      <c r="A686" s="19"/>
      <c r="B686" s="19"/>
      <c r="C686" s="19"/>
      <c r="D686" s="19"/>
      <c r="E686" s="19"/>
      <c r="F686" s="19"/>
      <c r="G686" s="19"/>
      <c r="H686" s="19"/>
      <c r="I686" s="19"/>
      <c r="J686" s="19"/>
      <c r="K686" s="19"/>
      <c r="L686" s="19"/>
      <c r="M686" s="19"/>
      <c r="N686" s="19"/>
      <c r="O686" s="19"/>
      <c r="P686" s="19"/>
    </row>
    <row r="687">
      <c r="A687" s="19"/>
      <c r="B687" s="19"/>
      <c r="C687" s="19"/>
      <c r="D687" s="19"/>
      <c r="E687" s="19"/>
      <c r="F687" s="19"/>
      <c r="G687" s="19"/>
      <c r="H687" s="19"/>
      <c r="I687" s="19"/>
      <c r="J687" s="19"/>
      <c r="K687" s="19"/>
      <c r="L687" s="19"/>
      <c r="M687" s="19"/>
      <c r="N687" s="19"/>
      <c r="O687" s="19"/>
      <c r="P687" s="19"/>
    </row>
    <row r="688">
      <c r="A688" s="19"/>
      <c r="B688" s="19"/>
      <c r="C688" s="19"/>
      <c r="D688" s="19"/>
      <c r="E688" s="19"/>
      <c r="F688" s="19"/>
      <c r="G688" s="19"/>
      <c r="H688" s="19"/>
      <c r="I688" s="19"/>
      <c r="J688" s="19"/>
      <c r="K688" s="19"/>
      <c r="L688" s="19"/>
      <c r="M688" s="19"/>
      <c r="N688" s="19"/>
      <c r="O688" s="19"/>
      <c r="P688" s="19"/>
    </row>
    <row r="689">
      <c r="A689" s="19"/>
      <c r="B689" s="19"/>
      <c r="C689" s="19"/>
      <c r="D689" s="19"/>
      <c r="E689" s="19"/>
      <c r="F689" s="19"/>
      <c r="G689" s="19"/>
      <c r="H689" s="19"/>
      <c r="I689" s="19"/>
      <c r="J689" s="19"/>
      <c r="K689" s="19"/>
      <c r="L689" s="19"/>
      <c r="M689" s="19"/>
      <c r="N689" s="19"/>
      <c r="O689" s="19"/>
      <c r="P689" s="19"/>
    </row>
    <row r="690">
      <c r="A690" s="19"/>
      <c r="B690" s="19"/>
      <c r="C690" s="19"/>
      <c r="D690" s="19"/>
      <c r="E690" s="19"/>
      <c r="F690" s="19"/>
      <c r="G690" s="19"/>
      <c r="H690" s="19"/>
      <c r="I690" s="19"/>
      <c r="J690" s="19"/>
      <c r="K690" s="19"/>
      <c r="L690" s="19"/>
      <c r="M690" s="19"/>
      <c r="N690" s="19"/>
      <c r="O690" s="19"/>
      <c r="P690" s="19"/>
    </row>
    <row r="691">
      <c r="A691" s="19"/>
      <c r="B691" s="19"/>
      <c r="C691" s="19"/>
      <c r="D691" s="19"/>
      <c r="E691" s="19"/>
      <c r="F691" s="19"/>
      <c r="G691" s="19"/>
      <c r="H691" s="19"/>
      <c r="I691" s="19"/>
      <c r="J691" s="19"/>
      <c r="K691" s="19"/>
      <c r="L691" s="19"/>
      <c r="M691" s="19"/>
      <c r="N691" s="19"/>
      <c r="O691" s="19"/>
      <c r="P691" s="19"/>
    </row>
    <row r="692">
      <c r="A692" s="19"/>
      <c r="B692" s="19"/>
      <c r="C692" s="19"/>
      <c r="D692" s="19"/>
      <c r="E692" s="19"/>
      <c r="F692" s="19"/>
      <c r="G692" s="19"/>
      <c r="H692" s="19"/>
      <c r="I692" s="19"/>
      <c r="J692" s="19"/>
      <c r="K692" s="19"/>
      <c r="L692" s="19"/>
      <c r="M692" s="19"/>
      <c r="N692" s="19"/>
      <c r="O692" s="19"/>
      <c r="P692" s="19"/>
    </row>
    <row r="693">
      <c r="A693" s="19"/>
      <c r="B693" s="19"/>
      <c r="C693" s="19"/>
      <c r="D693" s="19"/>
      <c r="E693" s="19"/>
      <c r="F693" s="19"/>
      <c r="G693" s="19"/>
      <c r="H693" s="19"/>
      <c r="I693" s="19"/>
      <c r="J693" s="19"/>
      <c r="K693" s="19"/>
      <c r="L693" s="19"/>
      <c r="M693" s="19"/>
      <c r="N693" s="19"/>
      <c r="O693" s="19"/>
      <c r="P693" s="19"/>
    </row>
    <row r="694">
      <c r="A694" s="19"/>
      <c r="B694" s="19"/>
      <c r="C694" s="19"/>
      <c r="D694" s="19"/>
      <c r="E694" s="19"/>
      <c r="F694" s="19"/>
      <c r="G694" s="19"/>
      <c r="H694" s="19"/>
      <c r="I694" s="19"/>
      <c r="J694" s="19"/>
      <c r="K694" s="19"/>
      <c r="L694" s="19"/>
      <c r="M694" s="19"/>
      <c r="N694" s="19"/>
      <c r="O694" s="19"/>
      <c r="P694" s="19"/>
    </row>
    <row r="695">
      <c r="A695" s="19"/>
      <c r="B695" s="19"/>
      <c r="C695" s="19"/>
      <c r="D695" s="19"/>
      <c r="E695" s="19"/>
      <c r="F695" s="19"/>
      <c r="G695" s="19"/>
      <c r="H695" s="19"/>
      <c r="I695" s="19"/>
      <c r="J695" s="19"/>
      <c r="K695" s="19"/>
      <c r="L695" s="19"/>
      <c r="M695" s="19"/>
      <c r="N695" s="19"/>
      <c r="O695" s="19"/>
      <c r="P695" s="19"/>
    </row>
    <row r="696">
      <c r="A696" s="19"/>
      <c r="B696" s="19"/>
      <c r="C696" s="19"/>
      <c r="D696" s="19"/>
      <c r="E696" s="19"/>
      <c r="F696" s="19"/>
      <c r="G696" s="19"/>
      <c r="H696" s="19"/>
      <c r="I696" s="19"/>
      <c r="J696" s="19"/>
      <c r="K696" s="19"/>
      <c r="L696" s="19"/>
      <c r="M696" s="19"/>
      <c r="N696" s="19"/>
      <c r="O696" s="19"/>
      <c r="P696" s="19"/>
    </row>
    <row r="697">
      <c r="A697" s="19"/>
      <c r="B697" s="19"/>
      <c r="C697" s="19"/>
      <c r="D697" s="19"/>
      <c r="E697" s="19"/>
      <c r="F697" s="19"/>
      <c r="G697" s="19"/>
      <c r="H697" s="19"/>
      <c r="I697" s="19"/>
      <c r="J697" s="19"/>
      <c r="K697" s="19"/>
      <c r="L697" s="19"/>
      <c r="M697" s="19"/>
      <c r="N697" s="19"/>
      <c r="O697" s="19"/>
      <c r="P697" s="19"/>
    </row>
    <row r="698">
      <c r="A698" s="19"/>
      <c r="B698" s="19"/>
      <c r="C698" s="19"/>
      <c r="D698" s="19"/>
      <c r="E698" s="19"/>
      <c r="F698" s="19"/>
      <c r="G698" s="19"/>
      <c r="H698" s="19"/>
      <c r="I698" s="19"/>
      <c r="J698" s="19"/>
      <c r="K698" s="19"/>
      <c r="L698" s="19"/>
      <c r="M698" s="19"/>
      <c r="N698" s="19"/>
      <c r="O698" s="19"/>
      <c r="P698" s="19"/>
    </row>
    <row r="699">
      <c r="A699" s="19"/>
      <c r="B699" s="19"/>
      <c r="C699" s="19"/>
      <c r="D699" s="19"/>
      <c r="E699" s="19"/>
      <c r="F699" s="19"/>
      <c r="G699" s="19"/>
      <c r="H699" s="19"/>
      <c r="I699" s="19"/>
      <c r="J699" s="19"/>
      <c r="K699" s="19"/>
      <c r="L699" s="19"/>
      <c r="M699" s="19"/>
      <c r="N699" s="19"/>
      <c r="O699" s="19"/>
      <c r="P699" s="19"/>
    </row>
    <row r="700">
      <c r="A700" s="19"/>
      <c r="B700" s="19"/>
      <c r="C700" s="19"/>
      <c r="D700" s="19"/>
      <c r="E700" s="19"/>
      <c r="F700" s="19"/>
      <c r="G700" s="19"/>
      <c r="H700" s="19"/>
      <c r="I700" s="19"/>
      <c r="J700" s="19"/>
      <c r="K700" s="19"/>
      <c r="L700" s="19"/>
      <c r="M700" s="19"/>
      <c r="N700" s="19"/>
      <c r="O700" s="19"/>
      <c r="P700" s="19"/>
    </row>
    <row r="701">
      <c r="A701" s="19"/>
      <c r="B701" s="19"/>
      <c r="C701" s="19"/>
      <c r="D701" s="19"/>
      <c r="E701" s="19"/>
      <c r="F701" s="19"/>
      <c r="G701" s="19"/>
      <c r="H701" s="19"/>
      <c r="I701" s="19"/>
      <c r="J701" s="19"/>
      <c r="K701" s="19"/>
      <c r="L701" s="19"/>
      <c r="M701" s="19"/>
      <c r="N701" s="19"/>
      <c r="O701" s="19"/>
      <c r="P701" s="19"/>
    </row>
    <row r="702">
      <c r="A702" s="19"/>
      <c r="B702" s="19"/>
      <c r="C702" s="19"/>
      <c r="D702" s="19"/>
      <c r="E702" s="19"/>
      <c r="F702" s="19"/>
      <c r="G702" s="19"/>
      <c r="H702" s="19"/>
      <c r="I702" s="19"/>
      <c r="J702" s="19"/>
      <c r="K702" s="19"/>
      <c r="L702" s="19"/>
      <c r="M702" s="19"/>
      <c r="N702" s="19"/>
      <c r="O702" s="19"/>
      <c r="P702" s="19"/>
    </row>
    <row r="703">
      <c r="A703" s="19"/>
      <c r="B703" s="19"/>
      <c r="C703" s="19"/>
      <c r="D703" s="19"/>
      <c r="E703" s="19"/>
      <c r="F703" s="19"/>
      <c r="G703" s="19"/>
      <c r="H703" s="19"/>
      <c r="I703" s="19"/>
      <c r="J703" s="19"/>
      <c r="K703" s="19"/>
      <c r="L703" s="19"/>
      <c r="M703" s="19"/>
      <c r="N703" s="19"/>
      <c r="O703" s="19"/>
      <c r="P703" s="19"/>
    </row>
    <row r="704">
      <c r="A704" s="19"/>
      <c r="B704" s="19"/>
      <c r="C704" s="19"/>
      <c r="D704" s="19"/>
      <c r="E704" s="19"/>
      <c r="F704" s="19"/>
      <c r="G704" s="19"/>
      <c r="H704" s="19"/>
      <c r="I704" s="19"/>
      <c r="J704" s="19"/>
      <c r="K704" s="19"/>
      <c r="L704" s="19"/>
      <c r="M704" s="19"/>
      <c r="N704" s="19"/>
      <c r="O704" s="19"/>
      <c r="P704" s="19"/>
    </row>
    <row r="705">
      <c r="A705" s="19"/>
      <c r="B705" s="19"/>
      <c r="C705" s="19"/>
      <c r="D705" s="19"/>
      <c r="E705" s="19"/>
      <c r="F705" s="19"/>
      <c r="G705" s="19"/>
      <c r="H705" s="19"/>
      <c r="I705" s="19"/>
      <c r="J705" s="19"/>
      <c r="K705" s="19"/>
      <c r="L705" s="19"/>
      <c r="M705" s="19"/>
      <c r="N705" s="19"/>
      <c r="O705" s="19"/>
      <c r="P705" s="19"/>
    </row>
    <row r="706">
      <c r="A706" s="19"/>
      <c r="B706" s="19"/>
      <c r="C706" s="19"/>
      <c r="D706" s="19"/>
      <c r="E706" s="19"/>
      <c r="F706" s="19"/>
      <c r="G706" s="19"/>
      <c r="H706" s="19"/>
      <c r="I706" s="19"/>
      <c r="J706" s="19"/>
      <c r="K706" s="19"/>
      <c r="L706" s="19"/>
      <c r="M706" s="19"/>
      <c r="N706" s="19"/>
      <c r="O706" s="19"/>
      <c r="P706" s="19"/>
    </row>
    <row r="707">
      <c r="A707" s="19"/>
      <c r="B707" s="19"/>
      <c r="C707" s="19"/>
      <c r="D707" s="19"/>
      <c r="E707" s="19"/>
      <c r="F707" s="19"/>
      <c r="G707" s="19"/>
      <c r="H707" s="19"/>
      <c r="I707" s="19"/>
      <c r="J707" s="19"/>
      <c r="K707" s="19"/>
      <c r="L707" s="19"/>
      <c r="M707" s="19"/>
      <c r="N707" s="19"/>
      <c r="O707" s="19"/>
      <c r="P707" s="19"/>
    </row>
    <row r="708">
      <c r="A708" s="19"/>
      <c r="B708" s="19"/>
      <c r="C708" s="19"/>
      <c r="D708" s="19"/>
      <c r="E708" s="19"/>
      <c r="F708" s="19"/>
      <c r="G708" s="19"/>
      <c r="H708" s="19"/>
      <c r="I708" s="19"/>
      <c r="J708" s="19"/>
      <c r="K708" s="19"/>
      <c r="L708" s="19"/>
      <c r="M708" s="19"/>
      <c r="N708" s="19"/>
      <c r="O708" s="19"/>
      <c r="P708" s="19"/>
    </row>
    <row r="709">
      <c r="A709" s="19"/>
      <c r="B709" s="19"/>
      <c r="C709" s="19"/>
      <c r="D709" s="19"/>
      <c r="E709" s="19"/>
      <c r="F709" s="19"/>
      <c r="G709" s="19"/>
      <c r="H709" s="19"/>
      <c r="I709" s="19"/>
      <c r="J709" s="19"/>
      <c r="K709" s="19"/>
      <c r="L709" s="19"/>
      <c r="M709" s="19"/>
      <c r="N709" s="19"/>
      <c r="O709" s="19"/>
      <c r="P709" s="19"/>
    </row>
    <row r="710">
      <c r="A710" s="19"/>
      <c r="B710" s="19"/>
      <c r="C710" s="19"/>
      <c r="D710" s="19"/>
      <c r="E710" s="19"/>
      <c r="F710" s="19"/>
      <c r="G710" s="19"/>
      <c r="H710" s="19"/>
      <c r="I710" s="19"/>
      <c r="J710" s="19"/>
      <c r="K710" s="19"/>
      <c r="L710" s="19"/>
      <c r="M710" s="19"/>
      <c r="N710" s="19"/>
      <c r="O710" s="19"/>
      <c r="P710" s="19"/>
    </row>
    <row r="711">
      <c r="A711" s="19"/>
      <c r="B711" s="19"/>
      <c r="C711" s="19"/>
      <c r="D711" s="19"/>
      <c r="E711" s="19"/>
      <c r="F711" s="19"/>
      <c r="G711" s="19"/>
      <c r="H711" s="19"/>
      <c r="I711" s="19"/>
      <c r="J711" s="19"/>
      <c r="K711" s="19"/>
      <c r="L711" s="19"/>
      <c r="M711" s="19"/>
      <c r="N711" s="19"/>
      <c r="O711" s="19"/>
      <c r="P711" s="19"/>
    </row>
    <row r="712">
      <c r="A712" s="19"/>
      <c r="B712" s="19"/>
      <c r="C712" s="19"/>
      <c r="D712" s="19"/>
      <c r="E712" s="19"/>
      <c r="F712" s="19"/>
      <c r="G712" s="19"/>
      <c r="H712" s="19"/>
      <c r="I712" s="19"/>
      <c r="J712" s="19"/>
      <c r="K712" s="19"/>
      <c r="L712" s="19"/>
      <c r="M712" s="19"/>
      <c r="N712" s="19"/>
      <c r="O712" s="19"/>
      <c r="P712" s="19"/>
    </row>
    <row r="713">
      <c r="A713" s="19"/>
      <c r="B713" s="19"/>
      <c r="C713" s="19"/>
      <c r="D713" s="19"/>
      <c r="E713" s="19"/>
      <c r="F713" s="19"/>
      <c r="G713" s="19"/>
      <c r="H713" s="19"/>
      <c r="I713" s="19"/>
      <c r="J713" s="19"/>
      <c r="K713" s="19"/>
      <c r="L713" s="19"/>
      <c r="M713" s="19"/>
      <c r="N713" s="19"/>
      <c r="O713" s="19"/>
      <c r="P713" s="19"/>
    </row>
    <row r="714">
      <c r="A714" s="19"/>
      <c r="B714" s="19"/>
      <c r="C714" s="19"/>
      <c r="D714" s="19"/>
      <c r="E714" s="19"/>
      <c r="F714" s="19"/>
      <c r="G714" s="19"/>
      <c r="H714" s="19"/>
      <c r="I714" s="19"/>
      <c r="J714" s="19"/>
      <c r="K714" s="19"/>
      <c r="L714" s="19"/>
      <c r="M714" s="19"/>
      <c r="N714" s="19"/>
      <c r="O714" s="19"/>
      <c r="P714" s="19"/>
    </row>
    <row r="715">
      <c r="A715" s="19"/>
      <c r="B715" s="19"/>
      <c r="C715" s="19"/>
      <c r="D715" s="19"/>
      <c r="E715" s="19"/>
      <c r="F715" s="19"/>
      <c r="G715" s="19"/>
      <c r="H715" s="19"/>
      <c r="I715" s="19"/>
      <c r="J715" s="19"/>
      <c r="K715" s="19"/>
      <c r="L715" s="19"/>
      <c r="M715" s="19"/>
      <c r="N715" s="19"/>
      <c r="O715" s="19"/>
      <c r="P715" s="19"/>
    </row>
    <row r="716">
      <c r="A716" s="19"/>
      <c r="B716" s="19"/>
      <c r="C716" s="19"/>
      <c r="D716" s="19"/>
      <c r="E716" s="19"/>
      <c r="F716" s="19"/>
      <c r="G716" s="19"/>
      <c r="H716" s="19"/>
      <c r="I716" s="19"/>
      <c r="J716" s="19"/>
      <c r="K716" s="19"/>
      <c r="L716" s="19"/>
      <c r="M716" s="19"/>
      <c r="N716" s="19"/>
      <c r="O716" s="19"/>
      <c r="P716" s="19"/>
    </row>
    <row r="717">
      <c r="A717" s="19"/>
      <c r="B717" s="19"/>
      <c r="C717" s="19"/>
      <c r="D717" s="19"/>
      <c r="E717" s="19"/>
      <c r="F717" s="19"/>
      <c r="G717" s="19"/>
      <c r="H717" s="19"/>
      <c r="I717" s="19"/>
      <c r="J717" s="19"/>
      <c r="K717" s="19"/>
      <c r="L717" s="19"/>
      <c r="M717" s="19"/>
      <c r="N717" s="19"/>
      <c r="O717" s="19"/>
      <c r="P717" s="19"/>
    </row>
    <row r="718">
      <c r="A718" s="19"/>
      <c r="B718" s="19"/>
      <c r="C718" s="19"/>
      <c r="D718" s="19"/>
      <c r="E718" s="19"/>
      <c r="F718" s="19"/>
      <c r="G718" s="19"/>
      <c r="H718" s="19"/>
      <c r="I718" s="19"/>
      <c r="J718" s="19"/>
      <c r="K718" s="19"/>
      <c r="L718" s="19"/>
      <c r="M718" s="19"/>
      <c r="N718" s="19"/>
      <c r="O718" s="19"/>
      <c r="P718" s="19"/>
    </row>
    <row r="719">
      <c r="A719" s="19"/>
      <c r="B719" s="19"/>
      <c r="C719" s="19"/>
      <c r="D719" s="19"/>
      <c r="E719" s="19"/>
      <c r="F719" s="19"/>
      <c r="G719" s="19"/>
      <c r="H719" s="19"/>
      <c r="I719" s="19"/>
      <c r="J719" s="19"/>
      <c r="K719" s="19"/>
      <c r="L719" s="19"/>
      <c r="M719" s="19"/>
      <c r="N719" s="19"/>
      <c r="O719" s="19"/>
      <c r="P719" s="19"/>
    </row>
    <row r="720">
      <c r="A720" s="19"/>
      <c r="B720" s="19"/>
      <c r="C720" s="19"/>
      <c r="D720" s="19"/>
      <c r="E720" s="19"/>
      <c r="F720" s="19"/>
      <c r="G720" s="19"/>
      <c r="H720" s="19"/>
      <c r="I720" s="19"/>
      <c r="J720" s="19"/>
      <c r="K720" s="19"/>
      <c r="L720" s="19"/>
      <c r="M720" s="19"/>
      <c r="N720" s="19"/>
      <c r="O720" s="19"/>
      <c r="P720" s="19"/>
    </row>
    <row r="721">
      <c r="A721" s="19"/>
      <c r="B721" s="19"/>
      <c r="C721" s="19"/>
      <c r="D721" s="19"/>
      <c r="E721" s="19"/>
      <c r="F721" s="19"/>
      <c r="G721" s="19"/>
      <c r="H721" s="19"/>
      <c r="I721" s="19"/>
      <c r="J721" s="19"/>
      <c r="K721" s="19"/>
      <c r="L721" s="19"/>
      <c r="M721" s="19"/>
      <c r="N721" s="19"/>
      <c r="O721" s="19"/>
      <c r="P721" s="19"/>
    </row>
    <row r="722">
      <c r="A722" s="19"/>
      <c r="B722" s="19"/>
      <c r="C722" s="19"/>
      <c r="D722" s="19"/>
      <c r="E722" s="19"/>
      <c r="F722" s="19"/>
      <c r="G722" s="19"/>
      <c r="H722" s="19"/>
      <c r="I722" s="19"/>
      <c r="J722" s="19"/>
      <c r="K722" s="19"/>
      <c r="L722" s="19"/>
      <c r="M722" s="19"/>
      <c r="N722" s="19"/>
      <c r="O722" s="19"/>
      <c r="P722" s="19"/>
    </row>
    <row r="723">
      <c r="A723" s="19"/>
      <c r="B723" s="19"/>
      <c r="C723" s="19"/>
      <c r="D723" s="19"/>
      <c r="E723" s="19"/>
      <c r="F723" s="19"/>
      <c r="G723" s="19"/>
      <c r="H723" s="19"/>
      <c r="I723" s="19"/>
      <c r="J723" s="19"/>
      <c r="K723" s="19"/>
      <c r="L723" s="19"/>
      <c r="M723" s="19"/>
      <c r="N723" s="19"/>
      <c r="O723" s="19"/>
      <c r="P723" s="19"/>
    </row>
    <row r="724">
      <c r="A724" s="19"/>
      <c r="B724" s="19"/>
      <c r="C724" s="19"/>
      <c r="D724" s="19"/>
      <c r="E724" s="19"/>
      <c r="F724" s="19"/>
      <c r="G724" s="19"/>
      <c r="H724" s="19"/>
      <c r="I724" s="19"/>
      <c r="J724" s="19"/>
      <c r="K724" s="19"/>
      <c r="L724" s="19"/>
      <c r="M724" s="19"/>
      <c r="N724" s="19"/>
      <c r="O724" s="19"/>
      <c r="P724" s="19"/>
    </row>
    <row r="725">
      <c r="A725" s="19"/>
      <c r="B725" s="19"/>
      <c r="C725" s="19"/>
      <c r="D725" s="19"/>
      <c r="E725" s="19"/>
      <c r="F725" s="19"/>
      <c r="G725" s="19"/>
      <c r="H725" s="19"/>
      <c r="I725" s="19"/>
      <c r="J725" s="19"/>
      <c r="K725" s="19"/>
      <c r="L725" s="19"/>
      <c r="M725" s="19"/>
      <c r="N725" s="19"/>
      <c r="O725" s="19"/>
      <c r="P725" s="19"/>
    </row>
    <row r="726">
      <c r="A726" s="19"/>
      <c r="B726" s="19"/>
      <c r="C726" s="19"/>
      <c r="D726" s="19"/>
      <c r="E726" s="19"/>
      <c r="F726" s="19"/>
      <c r="G726" s="19"/>
      <c r="H726" s="19"/>
      <c r="I726" s="19"/>
      <c r="J726" s="19"/>
      <c r="K726" s="19"/>
      <c r="L726" s="19"/>
      <c r="M726" s="19"/>
      <c r="N726" s="19"/>
      <c r="O726" s="19"/>
      <c r="P726" s="19"/>
    </row>
    <row r="727">
      <c r="A727" s="19"/>
      <c r="B727" s="19"/>
      <c r="C727" s="19"/>
      <c r="D727" s="19"/>
      <c r="E727" s="19"/>
      <c r="F727" s="19"/>
      <c r="G727" s="19"/>
      <c r="H727" s="19"/>
      <c r="I727" s="19"/>
      <c r="J727" s="19"/>
      <c r="K727" s="19"/>
      <c r="L727" s="19"/>
      <c r="M727" s="19"/>
      <c r="N727" s="19"/>
      <c r="O727" s="19"/>
      <c r="P727" s="19"/>
    </row>
    <row r="728">
      <c r="A728" s="19"/>
      <c r="B728" s="19"/>
      <c r="C728" s="19"/>
      <c r="D728" s="19"/>
      <c r="E728" s="19"/>
      <c r="F728" s="19"/>
      <c r="G728" s="19"/>
      <c r="H728" s="19"/>
      <c r="I728" s="19"/>
      <c r="J728" s="19"/>
      <c r="K728" s="19"/>
      <c r="L728" s="19"/>
      <c r="M728" s="19"/>
      <c r="N728" s="19"/>
      <c r="O728" s="19"/>
      <c r="P728" s="19"/>
    </row>
    <row r="729">
      <c r="A729" s="19"/>
      <c r="B729" s="19"/>
      <c r="C729" s="19"/>
      <c r="D729" s="19"/>
      <c r="E729" s="19"/>
      <c r="F729" s="19"/>
      <c r="G729" s="19"/>
      <c r="H729" s="19"/>
      <c r="I729" s="19"/>
      <c r="J729" s="19"/>
      <c r="K729" s="19"/>
      <c r="L729" s="19"/>
      <c r="M729" s="19"/>
      <c r="N729" s="19"/>
      <c r="O729" s="19"/>
      <c r="P729" s="19"/>
    </row>
    <row r="730">
      <c r="A730" s="19"/>
      <c r="B730" s="19"/>
      <c r="C730" s="19"/>
      <c r="D730" s="19"/>
      <c r="E730" s="19"/>
      <c r="F730" s="19"/>
      <c r="G730" s="19"/>
      <c r="H730" s="19"/>
      <c r="I730" s="19"/>
      <c r="J730" s="19"/>
      <c r="K730" s="19"/>
      <c r="L730" s="19"/>
      <c r="M730" s="19"/>
      <c r="N730" s="19"/>
      <c r="O730" s="19"/>
      <c r="P730" s="19"/>
    </row>
    <row r="731">
      <c r="A731" s="19"/>
      <c r="B731" s="19"/>
      <c r="C731" s="19"/>
      <c r="D731" s="19"/>
      <c r="E731" s="19"/>
      <c r="F731" s="19"/>
      <c r="G731" s="19"/>
      <c r="H731" s="19"/>
      <c r="I731" s="19"/>
      <c r="J731" s="19"/>
      <c r="K731" s="19"/>
      <c r="L731" s="19"/>
      <c r="M731" s="19"/>
      <c r="N731" s="19"/>
      <c r="O731" s="19"/>
      <c r="P731" s="19"/>
    </row>
    <row r="732">
      <c r="A732" s="19"/>
      <c r="B732" s="19"/>
      <c r="C732" s="19"/>
      <c r="D732" s="19"/>
      <c r="E732" s="19"/>
      <c r="F732" s="19"/>
      <c r="G732" s="19"/>
      <c r="H732" s="19"/>
      <c r="I732" s="19"/>
      <c r="J732" s="19"/>
      <c r="K732" s="19"/>
      <c r="L732" s="19"/>
      <c r="M732" s="19"/>
      <c r="N732" s="19"/>
      <c r="O732" s="19"/>
      <c r="P732" s="19"/>
    </row>
    <row r="733">
      <c r="A733" s="19"/>
      <c r="B733" s="19"/>
      <c r="C733" s="19"/>
      <c r="D733" s="19"/>
      <c r="E733" s="19"/>
      <c r="F733" s="19"/>
      <c r="G733" s="19"/>
      <c r="H733" s="19"/>
      <c r="I733" s="19"/>
      <c r="J733" s="19"/>
      <c r="K733" s="19"/>
      <c r="L733" s="19"/>
      <c r="M733" s="19"/>
      <c r="N733" s="19"/>
      <c r="O733" s="19"/>
      <c r="P733" s="19"/>
    </row>
    <row r="734">
      <c r="A734" s="19"/>
      <c r="B734" s="19"/>
      <c r="C734" s="19"/>
      <c r="D734" s="19"/>
      <c r="E734" s="19"/>
      <c r="F734" s="19"/>
      <c r="G734" s="19"/>
      <c r="H734" s="19"/>
      <c r="I734" s="19"/>
      <c r="J734" s="19"/>
      <c r="K734" s="19"/>
      <c r="L734" s="19"/>
      <c r="M734" s="19"/>
      <c r="N734" s="19"/>
      <c r="O734" s="19"/>
      <c r="P734" s="19"/>
    </row>
    <row r="735">
      <c r="A735" s="19"/>
      <c r="B735" s="19"/>
      <c r="C735" s="19"/>
      <c r="D735" s="19"/>
      <c r="E735" s="19"/>
      <c r="F735" s="19"/>
      <c r="G735" s="19"/>
      <c r="H735" s="19"/>
      <c r="I735" s="19"/>
      <c r="J735" s="19"/>
      <c r="K735" s="19"/>
      <c r="L735" s="19"/>
      <c r="M735" s="19"/>
      <c r="N735" s="19"/>
      <c r="O735" s="19"/>
      <c r="P735" s="19"/>
    </row>
    <row r="736">
      <c r="A736" s="19"/>
      <c r="B736" s="19"/>
      <c r="C736" s="19"/>
      <c r="D736" s="19"/>
      <c r="E736" s="19"/>
      <c r="F736" s="19"/>
      <c r="G736" s="19"/>
      <c r="H736" s="19"/>
      <c r="I736" s="19"/>
      <c r="J736" s="19"/>
      <c r="K736" s="19"/>
      <c r="L736" s="19"/>
      <c r="M736" s="19"/>
      <c r="N736" s="19"/>
      <c r="O736" s="19"/>
      <c r="P736" s="19"/>
    </row>
    <row r="737">
      <c r="A737" s="19"/>
      <c r="B737" s="19"/>
      <c r="C737" s="19"/>
      <c r="D737" s="19"/>
      <c r="E737" s="19"/>
      <c r="F737" s="19"/>
      <c r="G737" s="19"/>
      <c r="H737" s="19"/>
      <c r="I737" s="19"/>
      <c r="J737" s="19"/>
      <c r="K737" s="19"/>
      <c r="L737" s="19"/>
      <c r="M737" s="19"/>
      <c r="N737" s="19"/>
      <c r="O737" s="19"/>
      <c r="P737" s="19"/>
    </row>
    <row r="738">
      <c r="A738" s="19"/>
      <c r="B738" s="19"/>
      <c r="C738" s="19"/>
      <c r="D738" s="19"/>
      <c r="E738" s="19"/>
      <c r="F738" s="19"/>
      <c r="G738" s="19"/>
      <c r="H738" s="19"/>
      <c r="I738" s="19"/>
      <c r="J738" s="19"/>
      <c r="K738" s="19"/>
      <c r="L738" s="19"/>
      <c r="M738" s="19"/>
      <c r="N738" s="19"/>
      <c r="O738" s="19"/>
      <c r="P738" s="19"/>
    </row>
    <row r="739">
      <c r="A739" s="19"/>
      <c r="B739" s="19"/>
      <c r="C739" s="19"/>
      <c r="D739" s="19"/>
      <c r="E739" s="19"/>
      <c r="F739" s="19"/>
      <c r="G739" s="19"/>
      <c r="H739" s="19"/>
      <c r="I739" s="19"/>
      <c r="J739" s="19"/>
      <c r="K739" s="19"/>
      <c r="L739" s="19"/>
      <c r="M739" s="19"/>
      <c r="N739" s="19"/>
      <c r="O739" s="19"/>
      <c r="P739" s="19"/>
    </row>
    <row r="740">
      <c r="A740" s="19"/>
      <c r="B740" s="19"/>
      <c r="C740" s="19"/>
      <c r="D740" s="19"/>
      <c r="E740" s="19"/>
      <c r="F740" s="19"/>
      <c r="G740" s="19"/>
      <c r="H740" s="19"/>
      <c r="I740" s="19"/>
      <c r="J740" s="19"/>
      <c r="K740" s="19"/>
      <c r="L740" s="19"/>
      <c r="M740" s="19"/>
      <c r="N740" s="19"/>
      <c r="O740" s="19"/>
      <c r="P740" s="19"/>
    </row>
    <row r="741">
      <c r="A741" s="19"/>
      <c r="B741" s="19"/>
      <c r="C741" s="19"/>
      <c r="D741" s="19"/>
      <c r="E741" s="19"/>
      <c r="F741" s="19"/>
      <c r="G741" s="19"/>
      <c r="H741" s="19"/>
      <c r="I741" s="19"/>
      <c r="J741" s="19"/>
      <c r="K741" s="19"/>
      <c r="L741" s="19"/>
      <c r="M741" s="19"/>
      <c r="N741" s="19"/>
      <c r="O741" s="19"/>
      <c r="P741" s="19"/>
    </row>
    <row r="742">
      <c r="A742" s="19"/>
      <c r="B742" s="19"/>
      <c r="C742" s="19"/>
      <c r="D742" s="19"/>
      <c r="E742" s="19"/>
      <c r="F742" s="19"/>
      <c r="G742" s="19"/>
      <c r="H742" s="19"/>
      <c r="I742" s="19"/>
      <c r="J742" s="19"/>
      <c r="K742" s="19"/>
      <c r="L742" s="19"/>
      <c r="M742" s="19"/>
      <c r="N742" s="19"/>
      <c r="O742" s="19"/>
      <c r="P742" s="19"/>
    </row>
    <row r="743">
      <c r="A743" s="19"/>
      <c r="B743" s="19"/>
      <c r="C743" s="19"/>
      <c r="D743" s="19"/>
      <c r="E743" s="19"/>
      <c r="F743" s="19"/>
      <c r="G743" s="19"/>
      <c r="H743" s="19"/>
      <c r="I743" s="19"/>
      <c r="J743" s="19"/>
      <c r="K743" s="19"/>
      <c r="L743" s="19"/>
      <c r="M743" s="19"/>
      <c r="N743" s="19"/>
      <c r="O743" s="19"/>
      <c r="P743" s="19"/>
    </row>
    <row r="744">
      <c r="A744" s="19"/>
      <c r="B744" s="19"/>
      <c r="C744" s="19"/>
      <c r="D744" s="19"/>
      <c r="E744" s="19"/>
      <c r="F744" s="19"/>
      <c r="G744" s="19"/>
      <c r="H744" s="19"/>
      <c r="I744" s="19"/>
      <c r="J744" s="19"/>
      <c r="K744" s="19"/>
      <c r="L744" s="19"/>
      <c r="M744" s="19"/>
      <c r="N744" s="19"/>
      <c r="O744" s="19"/>
      <c r="P744" s="19"/>
    </row>
    <row r="745">
      <c r="A745" s="19"/>
      <c r="B745" s="19"/>
      <c r="C745" s="19"/>
      <c r="D745" s="19"/>
      <c r="E745" s="19"/>
      <c r="F745" s="19"/>
      <c r="G745" s="19"/>
      <c r="H745" s="19"/>
      <c r="I745" s="19"/>
      <c r="J745" s="19"/>
      <c r="K745" s="19"/>
      <c r="L745" s="19"/>
      <c r="M745" s="19"/>
      <c r="N745" s="19"/>
      <c r="O745" s="19"/>
      <c r="P745" s="19"/>
    </row>
    <row r="746">
      <c r="A746" s="19"/>
      <c r="B746" s="19"/>
      <c r="C746" s="19"/>
      <c r="D746" s="19"/>
      <c r="E746" s="19"/>
      <c r="F746" s="19"/>
      <c r="G746" s="19"/>
      <c r="H746" s="19"/>
      <c r="I746" s="19"/>
      <c r="J746" s="19"/>
      <c r="K746" s="19"/>
      <c r="L746" s="19"/>
      <c r="M746" s="19"/>
      <c r="N746" s="19"/>
      <c r="O746" s="19"/>
      <c r="P746" s="19"/>
    </row>
    <row r="747">
      <c r="A747" s="19"/>
      <c r="B747" s="19"/>
      <c r="C747" s="19"/>
      <c r="D747" s="19"/>
      <c r="E747" s="19"/>
      <c r="F747" s="19"/>
      <c r="G747" s="19"/>
      <c r="H747" s="19"/>
      <c r="I747" s="19"/>
      <c r="J747" s="19"/>
      <c r="K747" s="19"/>
      <c r="L747" s="19"/>
      <c r="M747" s="19"/>
      <c r="N747" s="19"/>
      <c r="O747" s="19"/>
      <c r="P747" s="19"/>
    </row>
    <row r="748">
      <c r="A748" s="19"/>
      <c r="B748" s="19"/>
      <c r="C748" s="19"/>
      <c r="D748" s="19"/>
      <c r="E748" s="19"/>
      <c r="F748" s="19"/>
      <c r="G748" s="19"/>
      <c r="H748" s="19"/>
      <c r="I748" s="19"/>
      <c r="J748" s="19"/>
      <c r="K748" s="19"/>
      <c r="L748" s="19"/>
      <c r="M748" s="19"/>
      <c r="N748" s="19"/>
      <c r="O748" s="19"/>
      <c r="P748" s="19"/>
    </row>
    <row r="749">
      <c r="A749" s="19"/>
      <c r="B749" s="19"/>
      <c r="C749" s="19"/>
      <c r="D749" s="19"/>
      <c r="E749" s="19"/>
      <c r="F749" s="19"/>
      <c r="G749" s="19"/>
      <c r="H749" s="19"/>
      <c r="I749" s="19"/>
      <c r="J749" s="19"/>
      <c r="K749" s="19"/>
      <c r="L749" s="19"/>
      <c r="M749" s="19"/>
      <c r="N749" s="19"/>
      <c r="O749" s="19"/>
      <c r="P749" s="19"/>
    </row>
    <row r="750">
      <c r="A750" s="19"/>
      <c r="B750" s="19"/>
      <c r="C750" s="19"/>
      <c r="D750" s="19"/>
      <c r="E750" s="19"/>
      <c r="F750" s="19"/>
      <c r="G750" s="19"/>
      <c r="H750" s="19"/>
      <c r="I750" s="19"/>
      <c r="J750" s="19"/>
      <c r="K750" s="19"/>
      <c r="L750" s="19"/>
      <c r="M750" s="19"/>
      <c r="N750" s="19"/>
      <c r="O750" s="19"/>
      <c r="P750" s="19"/>
    </row>
    <row r="751">
      <c r="A751" s="19"/>
      <c r="B751" s="19"/>
      <c r="C751" s="19"/>
      <c r="D751" s="19"/>
      <c r="E751" s="19"/>
      <c r="F751" s="19"/>
      <c r="G751" s="19"/>
      <c r="H751" s="19"/>
      <c r="I751" s="19"/>
      <c r="J751" s="19"/>
      <c r="K751" s="19"/>
      <c r="L751" s="19"/>
      <c r="M751" s="19"/>
      <c r="N751" s="19"/>
      <c r="O751" s="19"/>
      <c r="P751" s="19"/>
    </row>
    <row r="752">
      <c r="A752" s="19"/>
      <c r="B752" s="19"/>
      <c r="C752" s="19"/>
      <c r="D752" s="19"/>
      <c r="E752" s="19"/>
      <c r="F752" s="19"/>
      <c r="G752" s="19"/>
      <c r="H752" s="19"/>
      <c r="I752" s="19"/>
      <c r="J752" s="19"/>
      <c r="K752" s="19"/>
      <c r="L752" s="19"/>
      <c r="M752" s="19"/>
      <c r="N752" s="19"/>
      <c r="O752" s="19"/>
      <c r="P752" s="19"/>
    </row>
    <row r="753">
      <c r="A753" s="19"/>
      <c r="B753" s="19"/>
      <c r="C753" s="19"/>
      <c r="D753" s="19"/>
      <c r="E753" s="19"/>
      <c r="F753" s="19"/>
      <c r="G753" s="19"/>
      <c r="H753" s="19"/>
      <c r="I753" s="19"/>
      <c r="J753" s="19"/>
      <c r="K753" s="19"/>
      <c r="L753" s="19"/>
      <c r="M753" s="19"/>
      <c r="N753" s="19"/>
      <c r="O753" s="19"/>
      <c r="P753" s="19"/>
    </row>
    <row r="754">
      <c r="A754" s="19"/>
      <c r="B754" s="19"/>
      <c r="C754" s="19"/>
      <c r="D754" s="19"/>
      <c r="E754" s="19"/>
      <c r="F754" s="19"/>
      <c r="G754" s="19"/>
      <c r="H754" s="19"/>
      <c r="I754" s="19"/>
      <c r="J754" s="19"/>
      <c r="K754" s="19"/>
      <c r="L754" s="19"/>
      <c r="M754" s="19"/>
      <c r="N754" s="19"/>
      <c r="O754" s="19"/>
      <c r="P754" s="19"/>
    </row>
    <row r="755">
      <c r="A755" s="19"/>
      <c r="B755" s="19"/>
      <c r="C755" s="19"/>
      <c r="D755" s="19"/>
      <c r="E755" s="19"/>
      <c r="F755" s="19"/>
      <c r="G755" s="19"/>
      <c r="H755" s="19"/>
      <c r="I755" s="19"/>
      <c r="J755" s="19"/>
      <c r="K755" s="19"/>
      <c r="L755" s="19"/>
      <c r="M755" s="19"/>
      <c r="N755" s="19"/>
      <c r="O755" s="19"/>
      <c r="P755" s="19"/>
    </row>
    <row r="756">
      <c r="A756" s="19"/>
      <c r="B756" s="19"/>
      <c r="C756" s="19"/>
      <c r="D756" s="19"/>
      <c r="E756" s="19"/>
      <c r="F756" s="19"/>
      <c r="G756" s="19"/>
      <c r="H756" s="19"/>
      <c r="I756" s="19"/>
      <c r="J756" s="19"/>
      <c r="K756" s="19"/>
      <c r="L756" s="19"/>
      <c r="M756" s="19"/>
      <c r="N756" s="19"/>
      <c r="O756" s="19"/>
      <c r="P756" s="19"/>
    </row>
    <row r="757">
      <c r="A757" s="19"/>
      <c r="B757" s="19"/>
      <c r="C757" s="19"/>
      <c r="D757" s="19"/>
      <c r="E757" s="19"/>
      <c r="F757" s="19"/>
      <c r="G757" s="19"/>
      <c r="H757" s="19"/>
      <c r="I757" s="19"/>
      <c r="J757" s="19"/>
      <c r="K757" s="19"/>
      <c r="L757" s="19"/>
      <c r="M757" s="19"/>
      <c r="N757" s="19"/>
      <c r="O757" s="19"/>
      <c r="P757" s="19"/>
    </row>
    <row r="758">
      <c r="A758" s="19"/>
      <c r="B758" s="19"/>
      <c r="C758" s="19"/>
      <c r="D758" s="19"/>
      <c r="E758" s="19"/>
      <c r="F758" s="19"/>
      <c r="G758" s="19"/>
      <c r="H758" s="19"/>
      <c r="I758" s="19"/>
      <c r="J758" s="19"/>
      <c r="K758" s="19"/>
      <c r="L758" s="19"/>
      <c r="M758" s="19"/>
      <c r="N758" s="19"/>
      <c r="O758" s="19"/>
      <c r="P758" s="19"/>
    </row>
    <row r="759">
      <c r="A759" s="19"/>
      <c r="B759" s="19"/>
      <c r="C759" s="19"/>
      <c r="D759" s="19"/>
      <c r="E759" s="19"/>
      <c r="F759" s="19"/>
      <c r="G759" s="19"/>
      <c r="H759" s="19"/>
      <c r="I759" s="19"/>
      <c r="J759" s="19"/>
      <c r="K759" s="19"/>
      <c r="L759" s="19"/>
      <c r="M759" s="19"/>
      <c r="N759" s="19"/>
      <c r="O759" s="19"/>
      <c r="P759" s="19"/>
    </row>
    <row r="760">
      <c r="A760" s="19"/>
      <c r="B760" s="19"/>
      <c r="C760" s="19"/>
      <c r="D760" s="19"/>
      <c r="E760" s="19"/>
      <c r="F760" s="19"/>
      <c r="G760" s="19"/>
      <c r="H760" s="19"/>
      <c r="I760" s="19"/>
      <c r="J760" s="19"/>
      <c r="K760" s="19"/>
      <c r="L760" s="19"/>
      <c r="M760" s="19"/>
      <c r="N760" s="19"/>
      <c r="O760" s="19"/>
      <c r="P760" s="19"/>
    </row>
    <row r="761">
      <c r="A761" s="19"/>
      <c r="B761" s="19"/>
      <c r="C761" s="19"/>
      <c r="D761" s="19"/>
      <c r="E761" s="19"/>
      <c r="F761" s="19"/>
      <c r="G761" s="19"/>
      <c r="H761" s="19"/>
      <c r="I761" s="19"/>
      <c r="J761" s="19"/>
      <c r="K761" s="19"/>
      <c r="L761" s="19"/>
      <c r="M761" s="19"/>
      <c r="N761" s="19"/>
      <c r="O761" s="19"/>
      <c r="P761" s="19"/>
    </row>
    <row r="762">
      <c r="A762" s="19"/>
      <c r="B762" s="19"/>
      <c r="C762" s="19"/>
      <c r="D762" s="19"/>
      <c r="E762" s="19"/>
      <c r="F762" s="19"/>
      <c r="G762" s="19"/>
      <c r="H762" s="19"/>
      <c r="I762" s="19"/>
      <c r="J762" s="19"/>
      <c r="K762" s="19"/>
      <c r="L762" s="19"/>
      <c r="M762" s="19"/>
      <c r="N762" s="19"/>
      <c r="O762" s="19"/>
      <c r="P762" s="19"/>
    </row>
    <row r="763">
      <c r="A763" s="19"/>
      <c r="B763" s="19"/>
      <c r="C763" s="19"/>
      <c r="D763" s="19"/>
      <c r="E763" s="19"/>
      <c r="F763" s="19"/>
      <c r="G763" s="19"/>
      <c r="H763" s="19"/>
      <c r="I763" s="19"/>
      <c r="J763" s="19"/>
      <c r="K763" s="19"/>
      <c r="L763" s="19"/>
      <c r="M763" s="19"/>
      <c r="N763" s="19"/>
      <c r="O763" s="19"/>
      <c r="P763" s="19"/>
    </row>
    <row r="764">
      <c r="A764" s="19"/>
      <c r="B764" s="19"/>
      <c r="C764" s="19"/>
      <c r="D764" s="19"/>
      <c r="E764" s="19"/>
      <c r="F764" s="19"/>
      <c r="G764" s="19"/>
      <c r="H764" s="19"/>
      <c r="I764" s="19"/>
      <c r="J764" s="19"/>
      <c r="K764" s="19"/>
      <c r="L764" s="19"/>
      <c r="M764" s="19"/>
      <c r="N764" s="19"/>
      <c r="O764" s="19"/>
      <c r="P764" s="19"/>
    </row>
    <row r="765">
      <c r="A765" s="19"/>
      <c r="B765" s="19"/>
      <c r="C765" s="19"/>
      <c r="D765" s="19"/>
      <c r="E765" s="19"/>
      <c r="F765" s="19"/>
      <c r="G765" s="19"/>
      <c r="H765" s="19"/>
      <c r="I765" s="19"/>
      <c r="J765" s="19"/>
      <c r="K765" s="19"/>
      <c r="L765" s="19"/>
      <c r="M765" s="19"/>
      <c r="N765" s="19"/>
      <c r="O765" s="19"/>
      <c r="P765" s="19"/>
    </row>
    <row r="766">
      <c r="A766" s="19"/>
      <c r="B766" s="19"/>
      <c r="C766" s="19"/>
      <c r="D766" s="19"/>
      <c r="E766" s="19"/>
      <c r="F766" s="19"/>
      <c r="G766" s="19"/>
      <c r="H766" s="19"/>
      <c r="I766" s="19"/>
      <c r="J766" s="19"/>
      <c r="K766" s="19"/>
      <c r="L766" s="19"/>
      <c r="M766" s="19"/>
      <c r="N766" s="19"/>
      <c r="O766" s="19"/>
      <c r="P766" s="19"/>
    </row>
    <row r="767">
      <c r="A767" s="19"/>
      <c r="B767" s="19"/>
      <c r="C767" s="19"/>
      <c r="D767" s="19"/>
      <c r="E767" s="19"/>
      <c r="F767" s="19"/>
      <c r="G767" s="19"/>
      <c r="H767" s="19"/>
      <c r="I767" s="19"/>
      <c r="J767" s="19"/>
      <c r="K767" s="19"/>
      <c r="L767" s="19"/>
      <c r="M767" s="19"/>
      <c r="N767" s="19"/>
      <c r="O767" s="19"/>
      <c r="P767" s="19"/>
    </row>
    <row r="768">
      <c r="A768" s="19"/>
      <c r="B768" s="19"/>
      <c r="C768" s="19"/>
      <c r="D768" s="19"/>
      <c r="E768" s="19"/>
      <c r="F768" s="19"/>
      <c r="G768" s="19"/>
      <c r="H768" s="19"/>
      <c r="I768" s="19"/>
      <c r="J768" s="19"/>
      <c r="K768" s="19"/>
      <c r="L768" s="19"/>
      <c r="M768" s="19"/>
      <c r="N768" s="19"/>
      <c r="O768" s="19"/>
      <c r="P768" s="19"/>
    </row>
    <row r="769">
      <c r="A769" s="19"/>
      <c r="B769" s="19"/>
      <c r="C769" s="19"/>
      <c r="D769" s="19"/>
      <c r="E769" s="19"/>
      <c r="F769" s="19"/>
      <c r="G769" s="19"/>
      <c r="H769" s="19"/>
      <c r="I769" s="19"/>
      <c r="J769" s="19"/>
      <c r="K769" s="19"/>
      <c r="L769" s="19"/>
      <c r="M769" s="19"/>
      <c r="N769" s="19"/>
      <c r="O769" s="19"/>
      <c r="P769" s="19"/>
    </row>
    <row r="770">
      <c r="A770" s="19"/>
      <c r="B770" s="19"/>
      <c r="C770" s="19"/>
      <c r="D770" s="19"/>
      <c r="E770" s="19"/>
      <c r="F770" s="19"/>
      <c r="G770" s="19"/>
      <c r="H770" s="19"/>
      <c r="I770" s="19"/>
      <c r="J770" s="19"/>
      <c r="K770" s="19"/>
      <c r="L770" s="19"/>
      <c r="M770" s="19"/>
      <c r="N770" s="19"/>
      <c r="O770" s="19"/>
      <c r="P770" s="19"/>
    </row>
    <row r="771">
      <c r="A771" s="19"/>
      <c r="B771" s="19"/>
      <c r="C771" s="19"/>
      <c r="D771" s="19"/>
      <c r="E771" s="19"/>
      <c r="F771" s="19"/>
      <c r="G771" s="19"/>
      <c r="H771" s="19"/>
      <c r="I771" s="19"/>
      <c r="J771" s="19"/>
      <c r="K771" s="19"/>
      <c r="L771" s="19"/>
      <c r="M771" s="19"/>
      <c r="N771" s="19"/>
      <c r="O771" s="19"/>
      <c r="P771" s="19"/>
    </row>
    <row r="772">
      <c r="A772" s="19"/>
      <c r="B772" s="19"/>
      <c r="C772" s="19"/>
      <c r="D772" s="19"/>
      <c r="E772" s="19"/>
      <c r="F772" s="19"/>
      <c r="G772" s="19"/>
      <c r="H772" s="19"/>
      <c r="I772" s="19"/>
      <c r="J772" s="19"/>
      <c r="K772" s="19"/>
      <c r="L772" s="19"/>
      <c r="M772" s="19"/>
      <c r="N772" s="19"/>
      <c r="O772" s="19"/>
      <c r="P772" s="19"/>
    </row>
    <row r="773">
      <c r="A773" s="19"/>
      <c r="B773" s="19"/>
      <c r="C773" s="19"/>
      <c r="D773" s="19"/>
      <c r="E773" s="19"/>
      <c r="F773" s="19"/>
      <c r="G773" s="19"/>
      <c r="H773" s="19"/>
      <c r="I773" s="19"/>
      <c r="J773" s="19"/>
      <c r="K773" s="19"/>
      <c r="L773" s="19"/>
      <c r="M773" s="19"/>
      <c r="N773" s="19"/>
      <c r="O773" s="19"/>
      <c r="P773" s="19"/>
    </row>
    <row r="774">
      <c r="A774" s="19"/>
      <c r="B774" s="19"/>
      <c r="C774" s="19"/>
      <c r="D774" s="19"/>
      <c r="E774" s="19"/>
      <c r="F774" s="19"/>
      <c r="G774" s="19"/>
      <c r="H774" s="19"/>
      <c r="I774" s="19"/>
      <c r="J774" s="19"/>
      <c r="K774" s="19"/>
      <c r="L774" s="19"/>
      <c r="M774" s="19"/>
      <c r="N774" s="19"/>
      <c r="O774" s="19"/>
      <c r="P774" s="19"/>
    </row>
    <row r="775">
      <c r="A775" s="19"/>
      <c r="B775" s="19"/>
      <c r="C775" s="19"/>
      <c r="D775" s="19"/>
      <c r="E775" s="19"/>
      <c r="F775" s="19"/>
      <c r="G775" s="19"/>
      <c r="H775" s="19"/>
      <c r="I775" s="19"/>
      <c r="J775" s="19"/>
      <c r="K775" s="19"/>
      <c r="L775" s="19"/>
      <c r="M775" s="19"/>
      <c r="N775" s="19"/>
      <c r="O775" s="19"/>
      <c r="P775" s="19"/>
    </row>
    <row r="776">
      <c r="A776" s="19"/>
      <c r="B776" s="19"/>
      <c r="C776" s="19"/>
      <c r="D776" s="19"/>
      <c r="E776" s="19"/>
      <c r="F776" s="19"/>
      <c r="G776" s="19"/>
      <c r="H776" s="19"/>
      <c r="I776" s="19"/>
      <c r="J776" s="19"/>
      <c r="K776" s="19"/>
      <c r="L776" s="19"/>
      <c r="M776" s="19"/>
      <c r="N776" s="19"/>
      <c r="O776" s="19"/>
      <c r="P776" s="19"/>
    </row>
    <row r="777">
      <c r="A777" s="19"/>
      <c r="B777" s="19"/>
      <c r="C777" s="19"/>
      <c r="D777" s="19"/>
      <c r="E777" s="19"/>
      <c r="F777" s="19"/>
      <c r="G777" s="19"/>
      <c r="H777" s="19"/>
      <c r="I777" s="19"/>
      <c r="J777" s="19"/>
      <c r="K777" s="19"/>
      <c r="L777" s="19"/>
      <c r="M777" s="19"/>
      <c r="N777" s="19"/>
      <c r="O777" s="19"/>
      <c r="P777" s="19"/>
    </row>
    <row r="778">
      <c r="A778" s="19"/>
      <c r="B778" s="19"/>
      <c r="C778" s="19"/>
      <c r="D778" s="19"/>
      <c r="E778" s="19"/>
      <c r="F778" s="19"/>
      <c r="G778" s="19"/>
      <c r="H778" s="19"/>
      <c r="I778" s="19"/>
      <c r="J778" s="19"/>
      <c r="K778" s="19"/>
      <c r="L778" s="19"/>
      <c r="M778" s="19"/>
      <c r="N778" s="19"/>
      <c r="O778" s="19"/>
      <c r="P778" s="19"/>
    </row>
    <row r="779">
      <c r="A779" s="19"/>
      <c r="B779" s="19"/>
      <c r="C779" s="19"/>
      <c r="D779" s="19"/>
      <c r="E779" s="19"/>
      <c r="F779" s="19"/>
      <c r="G779" s="19"/>
      <c r="H779" s="19"/>
      <c r="I779" s="19"/>
      <c r="J779" s="19"/>
      <c r="K779" s="19"/>
      <c r="L779" s="19"/>
      <c r="M779" s="19"/>
      <c r="N779" s="19"/>
      <c r="O779" s="19"/>
      <c r="P779" s="19"/>
    </row>
    <row r="780">
      <c r="A780" s="19"/>
      <c r="B780" s="19"/>
      <c r="C780" s="19"/>
      <c r="D780" s="19"/>
      <c r="E780" s="19"/>
      <c r="F780" s="19"/>
      <c r="G780" s="19"/>
      <c r="H780" s="19"/>
      <c r="I780" s="19"/>
      <c r="J780" s="19"/>
      <c r="K780" s="19"/>
      <c r="L780" s="19"/>
      <c r="M780" s="19"/>
      <c r="N780" s="19"/>
      <c r="O780" s="19"/>
      <c r="P780" s="19"/>
    </row>
    <row r="781">
      <c r="A781" s="19"/>
      <c r="B781" s="19"/>
      <c r="C781" s="19"/>
      <c r="D781" s="19"/>
      <c r="E781" s="19"/>
      <c r="F781" s="19"/>
      <c r="G781" s="19"/>
      <c r="H781" s="19"/>
      <c r="I781" s="19"/>
      <c r="J781" s="19"/>
      <c r="K781" s="19"/>
      <c r="L781" s="19"/>
      <c r="M781" s="19"/>
      <c r="N781" s="19"/>
      <c r="O781" s="19"/>
      <c r="P781" s="19"/>
    </row>
    <row r="782">
      <c r="A782" s="19"/>
      <c r="B782" s="19"/>
      <c r="C782" s="19"/>
      <c r="D782" s="19"/>
      <c r="E782" s="19"/>
      <c r="F782" s="19"/>
      <c r="G782" s="19"/>
      <c r="H782" s="19"/>
      <c r="I782" s="19"/>
      <c r="J782" s="19"/>
      <c r="K782" s="19"/>
      <c r="L782" s="19"/>
      <c r="M782" s="19"/>
      <c r="N782" s="19"/>
      <c r="O782" s="19"/>
      <c r="P782" s="19"/>
    </row>
    <row r="783">
      <c r="A783" s="19"/>
      <c r="B783" s="19"/>
      <c r="C783" s="19"/>
      <c r="D783" s="19"/>
      <c r="E783" s="19"/>
      <c r="F783" s="19"/>
      <c r="G783" s="19"/>
      <c r="H783" s="19"/>
      <c r="I783" s="19"/>
      <c r="J783" s="19"/>
      <c r="K783" s="19"/>
      <c r="L783" s="19"/>
      <c r="M783" s="19"/>
      <c r="N783" s="19"/>
      <c r="O783" s="19"/>
      <c r="P783" s="19"/>
    </row>
    <row r="784">
      <c r="A784" s="19"/>
      <c r="B784" s="19"/>
      <c r="C784" s="19"/>
      <c r="D784" s="19"/>
      <c r="E784" s="19"/>
      <c r="F784" s="19"/>
      <c r="G784" s="19"/>
      <c r="H784" s="19"/>
      <c r="I784" s="19"/>
      <c r="J784" s="19"/>
      <c r="K784" s="19"/>
      <c r="L784" s="19"/>
      <c r="M784" s="19"/>
      <c r="N784" s="19"/>
      <c r="O784" s="19"/>
      <c r="P784" s="19"/>
    </row>
    <row r="785">
      <c r="A785" s="19"/>
      <c r="B785" s="19"/>
      <c r="C785" s="19"/>
      <c r="D785" s="19"/>
      <c r="E785" s="19"/>
      <c r="F785" s="19"/>
      <c r="G785" s="19"/>
      <c r="H785" s="19"/>
      <c r="I785" s="19"/>
      <c r="J785" s="19"/>
      <c r="K785" s="19"/>
      <c r="L785" s="19"/>
      <c r="M785" s="19"/>
      <c r="N785" s="19"/>
      <c r="O785" s="19"/>
      <c r="P785" s="19"/>
    </row>
    <row r="786">
      <c r="A786" s="19"/>
      <c r="B786" s="19"/>
      <c r="C786" s="19"/>
      <c r="D786" s="19"/>
      <c r="E786" s="19"/>
      <c r="F786" s="19"/>
      <c r="G786" s="19"/>
      <c r="H786" s="19"/>
      <c r="I786" s="19"/>
      <c r="J786" s="19"/>
      <c r="K786" s="19"/>
      <c r="L786" s="19"/>
      <c r="M786" s="19"/>
      <c r="N786" s="19"/>
      <c r="O786" s="19"/>
      <c r="P786" s="19"/>
    </row>
    <row r="787">
      <c r="A787" s="19"/>
      <c r="B787" s="19"/>
      <c r="C787" s="19"/>
      <c r="D787" s="19"/>
      <c r="E787" s="19"/>
      <c r="F787" s="19"/>
      <c r="G787" s="19"/>
      <c r="H787" s="19"/>
      <c r="I787" s="19"/>
      <c r="J787" s="19"/>
      <c r="K787" s="19"/>
      <c r="L787" s="19"/>
      <c r="M787" s="19"/>
      <c r="N787" s="19"/>
      <c r="O787" s="19"/>
      <c r="P787" s="19"/>
    </row>
    <row r="788">
      <c r="A788" s="19"/>
      <c r="B788" s="19"/>
      <c r="C788" s="19"/>
      <c r="D788" s="19"/>
      <c r="E788" s="19"/>
      <c r="F788" s="19"/>
      <c r="G788" s="19"/>
      <c r="H788" s="19"/>
      <c r="I788" s="19"/>
      <c r="J788" s="19"/>
      <c r="K788" s="19"/>
      <c r="L788" s="19"/>
      <c r="M788" s="19"/>
      <c r="N788" s="19"/>
      <c r="O788" s="19"/>
      <c r="P788" s="19"/>
    </row>
    <row r="789">
      <c r="A789" s="19"/>
      <c r="B789" s="19"/>
      <c r="C789" s="19"/>
      <c r="D789" s="19"/>
      <c r="E789" s="19"/>
      <c r="F789" s="19"/>
      <c r="G789" s="19"/>
      <c r="H789" s="19"/>
      <c r="I789" s="19"/>
      <c r="J789" s="19"/>
      <c r="K789" s="19"/>
      <c r="L789" s="19"/>
      <c r="M789" s="19"/>
      <c r="N789" s="19"/>
      <c r="O789" s="19"/>
      <c r="P789" s="19"/>
    </row>
    <row r="790">
      <c r="A790" s="19"/>
      <c r="B790" s="19"/>
      <c r="C790" s="19"/>
      <c r="D790" s="19"/>
      <c r="E790" s="19"/>
      <c r="F790" s="19"/>
      <c r="G790" s="19"/>
      <c r="H790" s="19"/>
      <c r="I790" s="19"/>
      <c r="J790" s="19"/>
      <c r="K790" s="19"/>
      <c r="L790" s="19"/>
      <c r="M790" s="19"/>
      <c r="N790" s="19"/>
      <c r="O790" s="19"/>
      <c r="P790" s="19"/>
    </row>
    <row r="791">
      <c r="A791" s="19"/>
      <c r="B791" s="19"/>
      <c r="C791" s="19"/>
      <c r="D791" s="19"/>
      <c r="E791" s="19"/>
      <c r="F791" s="19"/>
      <c r="G791" s="19"/>
      <c r="H791" s="19"/>
      <c r="I791" s="19"/>
      <c r="J791" s="19"/>
      <c r="K791" s="19"/>
      <c r="L791" s="19"/>
      <c r="M791" s="19"/>
      <c r="N791" s="19"/>
      <c r="O791" s="19"/>
      <c r="P791" s="19"/>
    </row>
    <row r="792">
      <c r="A792" s="19"/>
      <c r="B792" s="19"/>
      <c r="C792" s="19"/>
      <c r="D792" s="19"/>
      <c r="E792" s="19"/>
      <c r="F792" s="19"/>
      <c r="G792" s="19"/>
      <c r="H792" s="19"/>
      <c r="I792" s="19"/>
      <c r="J792" s="19"/>
      <c r="K792" s="19"/>
      <c r="L792" s="19"/>
      <c r="M792" s="19"/>
      <c r="N792" s="19"/>
      <c r="O792" s="19"/>
      <c r="P792" s="19"/>
    </row>
    <row r="793">
      <c r="A793" s="19"/>
      <c r="B793" s="19"/>
      <c r="C793" s="19"/>
      <c r="D793" s="19"/>
      <c r="E793" s="19"/>
      <c r="F793" s="19"/>
      <c r="G793" s="19"/>
      <c r="H793" s="19"/>
      <c r="I793" s="19"/>
      <c r="J793" s="19"/>
      <c r="K793" s="19"/>
      <c r="L793" s="19"/>
      <c r="M793" s="19"/>
      <c r="N793" s="19"/>
      <c r="O793" s="19"/>
      <c r="P793" s="19"/>
    </row>
    <row r="794">
      <c r="A794" s="19"/>
      <c r="B794" s="19"/>
      <c r="C794" s="19"/>
      <c r="D794" s="19"/>
      <c r="E794" s="19"/>
      <c r="F794" s="19"/>
      <c r="G794" s="19"/>
      <c r="H794" s="19"/>
      <c r="I794" s="19"/>
      <c r="J794" s="19"/>
      <c r="K794" s="19"/>
      <c r="L794" s="19"/>
      <c r="M794" s="19"/>
      <c r="N794" s="19"/>
      <c r="O794" s="19"/>
      <c r="P794" s="19"/>
    </row>
    <row r="795">
      <c r="A795" s="19"/>
      <c r="B795" s="19"/>
      <c r="C795" s="19"/>
      <c r="D795" s="19"/>
      <c r="E795" s="19"/>
      <c r="F795" s="19"/>
      <c r="G795" s="19"/>
      <c r="H795" s="19"/>
      <c r="I795" s="19"/>
      <c r="J795" s="19"/>
      <c r="K795" s="19"/>
      <c r="L795" s="19"/>
      <c r="M795" s="19"/>
      <c r="N795" s="19"/>
      <c r="O795" s="19"/>
      <c r="P795" s="19"/>
    </row>
    <row r="796">
      <c r="A796" s="19"/>
      <c r="B796" s="19"/>
      <c r="C796" s="19"/>
      <c r="D796" s="19"/>
      <c r="E796" s="19"/>
      <c r="F796" s="19"/>
      <c r="G796" s="19"/>
      <c r="H796" s="19"/>
      <c r="I796" s="19"/>
      <c r="J796" s="19"/>
      <c r="K796" s="19"/>
      <c r="L796" s="19"/>
      <c r="M796" s="19"/>
      <c r="N796" s="19"/>
      <c r="O796" s="19"/>
      <c r="P796" s="19"/>
    </row>
    <row r="797">
      <c r="A797" s="19"/>
      <c r="B797" s="19"/>
      <c r="C797" s="19"/>
      <c r="D797" s="19"/>
      <c r="E797" s="19"/>
      <c r="F797" s="19"/>
      <c r="G797" s="19"/>
      <c r="H797" s="19"/>
      <c r="I797" s="19"/>
      <c r="J797" s="19"/>
      <c r="K797" s="19"/>
      <c r="L797" s="19"/>
      <c r="M797" s="19"/>
      <c r="N797" s="19"/>
      <c r="O797" s="19"/>
      <c r="P797" s="19"/>
    </row>
    <row r="798">
      <c r="A798" s="19"/>
      <c r="B798" s="19"/>
      <c r="C798" s="19"/>
      <c r="D798" s="19"/>
      <c r="E798" s="19"/>
      <c r="F798" s="19"/>
      <c r="G798" s="19"/>
      <c r="H798" s="19"/>
      <c r="I798" s="19"/>
      <c r="J798" s="19"/>
      <c r="K798" s="19"/>
      <c r="L798" s="19"/>
      <c r="M798" s="19"/>
      <c r="N798" s="19"/>
      <c r="O798" s="19"/>
      <c r="P798" s="19"/>
    </row>
    <row r="799">
      <c r="A799" s="19"/>
      <c r="B799" s="19"/>
      <c r="C799" s="19"/>
      <c r="D799" s="19"/>
      <c r="E799" s="19"/>
      <c r="F799" s="19"/>
      <c r="G799" s="19"/>
      <c r="H799" s="19"/>
      <c r="I799" s="19"/>
      <c r="J799" s="19"/>
      <c r="K799" s="19"/>
      <c r="L799" s="19"/>
      <c r="M799" s="19"/>
      <c r="N799" s="19"/>
      <c r="O799" s="19"/>
      <c r="P799" s="19"/>
    </row>
    <row r="800">
      <c r="A800" s="19"/>
      <c r="B800" s="19"/>
      <c r="C800" s="19"/>
      <c r="D800" s="19"/>
      <c r="E800" s="19"/>
      <c r="F800" s="19"/>
      <c r="G800" s="19"/>
      <c r="H800" s="19"/>
      <c r="I800" s="19"/>
      <c r="J800" s="19"/>
      <c r="K800" s="19"/>
      <c r="L800" s="19"/>
      <c r="M800" s="19"/>
      <c r="N800" s="19"/>
      <c r="O800" s="19"/>
      <c r="P800" s="19"/>
    </row>
    <row r="801">
      <c r="A801" s="19"/>
      <c r="B801" s="19"/>
      <c r="C801" s="19"/>
      <c r="D801" s="19"/>
      <c r="E801" s="19"/>
      <c r="F801" s="19"/>
      <c r="G801" s="19"/>
      <c r="H801" s="19"/>
      <c r="I801" s="19"/>
      <c r="J801" s="19"/>
      <c r="K801" s="19"/>
      <c r="L801" s="19"/>
      <c r="M801" s="19"/>
      <c r="N801" s="19"/>
      <c r="O801" s="19"/>
      <c r="P801" s="19"/>
    </row>
    <row r="802">
      <c r="A802" s="19"/>
      <c r="B802" s="19"/>
      <c r="C802" s="19"/>
      <c r="D802" s="19"/>
      <c r="E802" s="19"/>
      <c r="F802" s="19"/>
      <c r="G802" s="19"/>
      <c r="H802" s="19"/>
      <c r="I802" s="19"/>
      <c r="J802" s="19"/>
      <c r="K802" s="19"/>
      <c r="L802" s="19"/>
      <c r="M802" s="19"/>
      <c r="N802" s="19"/>
      <c r="O802" s="19"/>
      <c r="P802" s="19"/>
    </row>
    <row r="803">
      <c r="A803" s="19"/>
      <c r="B803" s="19"/>
      <c r="C803" s="19"/>
      <c r="D803" s="19"/>
      <c r="E803" s="19"/>
      <c r="F803" s="19"/>
      <c r="G803" s="19"/>
      <c r="H803" s="19"/>
      <c r="I803" s="19"/>
      <c r="J803" s="19"/>
      <c r="K803" s="19"/>
      <c r="L803" s="19"/>
      <c r="M803" s="19"/>
      <c r="N803" s="19"/>
      <c r="O803" s="19"/>
      <c r="P803" s="19"/>
    </row>
    <row r="804">
      <c r="A804" s="19"/>
      <c r="B804" s="19"/>
      <c r="C804" s="19"/>
      <c r="D804" s="19"/>
      <c r="E804" s="19"/>
      <c r="F804" s="19"/>
      <c r="G804" s="19"/>
      <c r="H804" s="19"/>
      <c r="I804" s="19"/>
      <c r="J804" s="19"/>
      <c r="K804" s="19"/>
      <c r="L804" s="19"/>
      <c r="M804" s="19"/>
      <c r="N804" s="19"/>
      <c r="O804" s="19"/>
      <c r="P804" s="19"/>
    </row>
    <row r="805">
      <c r="A805" s="19"/>
      <c r="B805" s="19"/>
      <c r="C805" s="19"/>
      <c r="D805" s="19"/>
      <c r="E805" s="19"/>
      <c r="F805" s="19"/>
      <c r="G805" s="19"/>
      <c r="H805" s="19"/>
      <c r="I805" s="19"/>
      <c r="J805" s="19"/>
      <c r="K805" s="19"/>
      <c r="L805" s="19"/>
      <c r="M805" s="19"/>
      <c r="N805" s="19"/>
      <c r="O805" s="19"/>
      <c r="P805" s="19"/>
    </row>
    <row r="806">
      <c r="A806" s="19"/>
      <c r="B806" s="19"/>
      <c r="C806" s="19"/>
      <c r="D806" s="19"/>
      <c r="E806" s="19"/>
      <c r="F806" s="19"/>
      <c r="G806" s="19"/>
      <c r="H806" s="19"/>
      <c r="I806" s="19"/>
      <c r="J806" s="19"/>
      <c r="K806" s="19"/>
      <c r="L806" s="19"/>
      <c r="M806" s="19"/>
      <c r="N806" s="19"/>
      <c r="O806" s="19"/>
      <c r="P806" s="19"/>
    </row>
    <row r="807">
      <c r="A807" s="19"/>
      <c r="B807" s="19"/>
      <c r="C807" s="19"/>
      <c r="D807" s="19"/>
      <c r="E807" s="19"/>
      <c r="F807" s="19"/>
      <c r="G807" s="19"/>
      <c r="H807" s="19"/>
      <c r="I807" s="19"/>
      <c r="J807" s="19"/>
      <c r="K807" s="19"/>
      <c r="L807" s="19"/>
      <c r="M807" s="19"/>
      <c r="N807" s="19"/>
      <c r="O807" s="19"/>
      <c r="P807" s="19"/>
    </row>
    <row r="808">
      <c r="A808" s="19"/>
      <c r="B808" s="19"/>
      <c r="C808" s="19"/>
      <c r="D808" s="19"/>
      <c r="E808" s="19"/>
      <c r="F808" s="19"/>
      <c r="G808" s="19"/>
      <c r="H808" s="19"/>
      <c r="I808" s="19"/>
      <c r="J808" s="19"/>
      <c r="K808" s="19"/>
      <c r="L808" s="19"/>
      <c r="M808" s="19"/>
      <c r="N808" s="19"/>
      <c r="O808" s="19"/>
      <c r="P808" s="19"/>
    </row>
    <row r="809">
      <c r="A809" s="19"/>
      <c r="B809" s="19"/>
      <c r="C809" s="19"/>
      <c r="D809" s="19"/>
      <c r="E809" s="19"/>
      <c r="F809" s="19"/>
      <c r="G809" s="19"/>
      <c r="H809" s="19"/>
      <c r="I809" s="19"/>
      <c r="J809" s="19"/>
      <c r="K809" s="19"/>
      <c r="L809" s="19"/>
      <c r="M809" s="19"/>
      <c r="N809" s="19"/>
      <c r="O809" s="19"/>
      <c r="P809" s="19"/>
    </row>
    <row r="810">
      <c r="A810" s="19"/>
      <c r="B810" s="19"/>
      <c r="C810" s="19"/>
      <c r="D810" s="19"/>
      <c r="E810" s="19"/>
      <c r="F810" s="19"/>
      <c r="G810" s="19"/>
      <c r="H810" s="19"/>
      <c r="I810" s="19"/>
      <c r="J810" s="19"/>
      <c r="K810" s="19"/>
      <c r="L810" s="19"/>
      <c r="M810" s="19"/>
      <c r="N810" s="19"/>
      <c r="O810" s="19"/>
      <c r="P810" s="19"/>
    </row>
    <row r="811">
      <c r="A811" s="19"/>
      <c r="B811" s="19"/>
      <c r="C811" s="19"/>
      <c r="D811" s="19"/>
      <c r="E811" s="19"/>
      <c r="F811" s="19"/>
      <c r="G811" s="19"/>
      <c r="H811" s="19"/>
      <c r="I811" s="19"/>
      <c r="J811" s="19"/>
      <c r="K811" s="19"/>
      <c r="L811" s="19"/>
      <c r="M811" s="19"/>
      <c r="N811" s="19"/>
      <c r="O811" s="19"/>
      <c r="P811" s="19"/>
    </row>
    <row r="812">
      <c r="A812" s="19"/>
      <c r="B812" s="19"/>
      <c r="C812" s="19"/>
      <c r="D812" s="19"/>
      <c r="E812" s="19"/>
      <c r="F812" s="19"/>
      <c r="G812" s="19"/>
      <c r="H812" s="19"/>
      <c r="I812" s="19"/>
      <c r="J812" s="19"/>
      <c r="K812" s="19"/>
      <c r="L812" s="19"/>
      <c r="M812" s="19"/>
      <c r="N812" s="19"/>
      <c r="O812" s="19"/>
      <c r="P812" s="19"/>
    </row>
    <row r="813">
      <c r="A813" s="19"/>
      <c r="B813" s="19"/>
      <c r="C813" s="19"/>
      <c r="D813" s="19"/>
      <c r="E813" s="19"/>
      <c r="F813" s="19"/>
      <c r="G813" s="19"/>
      <c r="H813" s="19"/>
      <c r="I813" s="19"/>
      <c r="J813" s="19"/>
      <c r="K813" s="19"/>
      <c r="L813" s="19"/>
      <c r="M813" s="19"/>
      <c r="N813" s="19"/>
      <c r="O813" s="19"/>
      <c r="P813" s="19"/>
    </row>
    <row r="814">
      <c r="A814" s="19"/>
      <c r="B814" s="19"/>
      <c r="C814" s="19"/>
      <c r="D814" s="19"/>
      <c r="E814" s="19"/>
      <c r="F814" s="19"/>
      <c r="G814" s="19"/>
      <c r="H814" s="19"/>
      <c r="I814" s="19"/>
      <c r="J814" s="19"/>
      <c r="K814" s="19"/>
      <c r="L814" s="19"/>
      <c r="M814" s="19"/>
      <c r="N814" s="19"/>
      <c r="O814" s="19"/>
      <c r="P814" s="19"/>
    </row>
    <row r="815">
      <c r="A815" s="19"/>
      <c r="B815" s="19"/>
      <c r="C815" s="19"/>
      <c r="D815" s="19"/>
      <c r="E815" s="19"/>
      <c r="F815" s="19"/>
      <c r="G815" s="19"/>
      <c r="H815" s="19"/>
      <c r="I815" s="19"/>
      <c r="J815" s="19"/>
      <c r="K815" s="19"/>
      <c r="L815" s="19"/>
      <c r="M815" s="19"/>
      <c r="N815" s="19"/>
      <c r="O815" s="19"/>
      <c r="P815" s="19"/>
    </row>
    <row r="816">
      <c r="A816" s="19"/>
      <c r="B816" s="19"/>
      <c r="C816" s="19"/>
      <c r="D816" s="19"/>
      <c r="E816" s="19"/>
      <c r="F816" s="19"/>
      <c r="G816" s="19"/>
      <c r="H816" s="19"/>
      <c r="I816" s="19"/>
      <c r="J816" s="19"/>
      <c r="K816" s="19"/>
      <c r="L816" s="19"/>
      <c r="M816" s="19"/>
      <c r="N816" s="19"/>
      <c r="O816" s="19"/>
      <c r="P816" s="19"/>
    </row>
    <row r="817">
      <c r="A817" s="19"/>
      <c r="B817" s="19"/>
      <c r="C817" s="19"/>
      <c r="D817" s="19"/>
      <c r="E817" s="19"/>
      <c r="F817" s="19"/>
      <c r="G817" s="19"/>
      <c r="H817" s="19"/>
      <c r="I817" s="19"/>
      <c r="J817" s="19"/>
      <c r="K817" s="19"/>
      <c r="L817" s="19"/>
      <c r="M817" s="19"/>
      <c r="N817" s="19"/>
      <c r="O817" s="19"/>
      <c r="P817" s="19"/>
    </row>
    <row r="818">
      <c r="A818" s="19"/>
      <c r="B818" s="19"/>
      <c r="C818" s="19"/>
      <c r="D818" s="19"/>
      <c r="E818" s="19"/>
      <c r="F818" s="19"/>
      <c r="G818" s="19"/>
      <c r="H818" s="19"/>
      <c r="I818" s="19"/>
      <c r="J818" s="19"/>
      <c r="K818" s="19"/>
      <c r="L818" s="19"/>
      <c r="M818" s="19"/>
      <c r="N818" s="19"/>
      <c r="O818" s="19"/>
      <c r="P818" s="19"/>
    </row>
    <row r="819">
      <c r="A819" s="19"/>
      <c r="B819" s="19"/>
      <c r="C819" s="19"/>
      <c r="D819" s="19"/>
      <c r="E819" s="19"/>
      <c r="F819" s="19"/>
      <c r="G819" s="19"/>
      <c r="H819" s="19"/>
      <c r="I819" s="19"/>
      <c r="J819" s="19"/>
      <c r="K819" s="19"/>
      <c r="L819" s="19"/>
      <c r="M819" s="19"/>
      <c r="N819" s="19"/>
      <c r="O819" s="19"/>
      <c r="P819" s="19"/>
    </row>
    <row r="820">
      <c r="A820" s="19"/>
      <c r="B820" s="19"/>
      <c r="C820" s="19"/>
      <c r="D820" s="19"/>
      <c r="E820" s="19"/>
      <c r="F820" s="19"/>
      <c r="G820" s="19"/>
      <c r="H820" s="19"/>
      <c r="I820" s="19"/>
      <c r="J820" s="19"/>
      <c r="K820" s="19"/>
      <c r="L820" s="19"/>
      <c r="M820" s="19"/>
      <c r="N820" s="19"/>
      <c r="O820" s="19"/>
      <c r="P820" s="19"/>
    </row>
    <row r="821">
      <c r="A821" s="19"/>
      <c r="B821" s="19"/>
      <c r="C821" s="19"/>
      <c r="D821" s="19"/>
      <c r="E821" s="19"/>
      <c r="F821" s="19"/>
      <c r="G821" s="19"/>
      <c r="H821" s="19"/>
      <c r="I821" s="19"/>
      <c r="J821" s="19"/>
      <c r="K821" s="19"/>
      <c r="L821" s="19"/>
      <c r="M821" s="19"/>
      <c r="N821" s="19"/>
      <c r="O821" s="19"/>
      <c r="P821" s="19"/>
    </row>
    <row r="822">
      <c r="A822" s="19"/>
      <c r="B822" s="19"/>
      <c r="C822" s="19"/>
      <c r="D822" s="19"/>
      <c r="E822" s="19"/>
      <c r="F822" s="19"/>
      <c r="G822" s="19"/>
      <c r="H822" s="19"/>
      <c r="I822" s="19"/>
      <c r="J822" s="19"/>
      <c r="K822" s="19"/>
      <c r="L822" s="19"/>
      <c r="M822" s="19"/>
      <c r="N822" s="19"/>
      <c r="O822" s="19"/>
      <c r="P822" s="19"/>
    </row>
    <row r="823">
      <c r="A823" s="19"/>
      <c r="B823" s="19"/>
      <c r="C823" s="19"/>
      <c r="D823" s="19"/>
      <c r="E823" s="19"/>
      <c r="F823" s="19"/>
      <c r="G823" s="19"/>
      <c r="H823" s="19"/>
      <c r="I823" s="19"/>
      <c r="J823" s="19"/>
      <c r="K823" s="19"/>
      <c r="L823" s="19"/>
      <c r="M823" s="19"/>
      <c r="N823" s="19"/>
      <c r="O823" s="19"/>
      <c r="P823" s="19"/>
    </row>
    <row r="824">
      <c r="A824" s="19"/>
      <c r="B824" s="19"/>
      <c r="C824" s="19"/>
      <c r="D824" s="19"/>
      <c r="E824" s="19"/>
      <c r="F824" s="19"/>
      <c r="G824" s="19"/>
      <c r="H824" s="19"/>
      <c r="I824" s="19"/>
      <c r="J824" s="19"/>
      <c r="K824" s="19"/>
      <c r="L824" s="19"/>
      <c r="M824" s="19"/>
      <c r="N824" s="19"/>
      <c r="O824" s="19"/>
      <c r="P824" s="19"/>
    </row>
    <row r="825">
      <c r="A825" s="19"/>
      <c r="B825" s="19"/>
      <c r="C825" s="19"/>
      <c r="D825" s="19"/>
      <c r="E825" s="19"/>
      <c r="F825" s="19"/>
      <c r="G825" s="19"/>
      <c r="H825" s="19"/>
      <c r="I825" s="19"/>
      <c r="J825" s="19"/>
      <c r="K825" s="19"/>
      <c r="L825" s="19"/>
      <c r="M825" s="19"/>
      <c r="N825" s="19"/>
      <c r="O825" s="19"/>
      <c r="P825" s="19"/>
    </row>
    <row r="826">
      <c r="A826" s="19"/>
      <c r="B826" s="19"/>
      <c r="C826" s="19"/>
      <c r="D826" s="19"/>
      <c r="E826" s="19"/>
      <c r="F826" s="19"/>
      <c r="G826" s="19"/>
      <c r="H826" s="19"/>
      <c r="I826" s="19"/>
      <c r="J826" s="19"/>
      <c r="K826" s="19"/>
      <c r="L826" s="19"/>
      <c r="M826" s="19"/>
      <c r="N826" s="19"/>
      <c r="O826" s="19"/>
      <c r="P826" s="19"/>
    </row>
    <row r="827">
      <c r="A827" s="19"/>
      <c r="B827" s="19"/>
      <c r="C827" s="19"/>
      <c r="D827" s="19"/>
      <c r="E827" s="19"/>
      <c r="F827" s="19"/>
      <c r="G827" s="19"/>
      <c r="H827" s="19"/>
      <c r="I827" s="19"/>
      <c r="J827" s="19"/>
      <c r="K827" s="19"/>
      <c r="L827" s="19"/>
      <c r="M827" s="19"/>
      <c r="N827" s="19"/>
      <c r="O827" s="19"/>
      <c r="P827" s="19"/>
    </row>
    <row r="828">
      <c r="A828" s="19"/>
      <c r="B828" s="19"/>
      <c r="C828" s="19"/>
      <c r="D828" s="19"/>
      <c r="E828" s="19"/>
      <c r="F828" s="19"/>
      <c r="G828" s="19"/>
      <c r="H828" s="19"/>
      <c r="I828" s="19"/>
      <c r="J828" s="19"/>
      <c r="K828" s="19"/>
      <c r="L828" s="19"/>
      <c r="M828" s="19"/>
      <c r="N828" s="19"/>
      <c r="O828" s="19"/>
      <c r="P828" s="19"/>
    </row>
    <row r="829">
      <c r="A829" s="19"/>
      <c r="B829" s="19"/>
      <c r="C829" s="19"/>
      <c r="D829" s="19"/>
      <c r="E829" s="19"/>
      <c r="F829" s="19"/>
      <c r="G829" s="19"/>
      <c r="H829" s="19"/>
      <c r="I829" s="19"/>
      <c r="J829" s="19"/>
      <c r="K829" s="19"/>
      <c r="L829" s="19"/>
      <c r="M829" s="19"/>
      <c r="N829" s="19"/>
      <c r="O829" s="19"/>
      <c r="P829" s="19"/>
    </row>
    <row r="830">
      <c r="A830" s="19"/>
      <c r="B830" s="19"/>
      <c r="C830" s="19"/>
      <c r="D830" s="19"/>
      <c r="E830" s="19"/>
      <c r="F830" s="19"/>
      <c r="G830" s="19"/>
      <c r="H830" s="19"/>
      <c r="I830" s="19"/>
      <c r="J830" s="19"/>
      <c r="K830" s="19"/>
      <c r="L830" s="19"/>
      <c r="M830" s="19"/>
      <c r="N830" s="19"/>
      <c r="O830" s="19"/>
      <c r="P830" s="19"/>
    </row>
    <row r="831">
      <c r="A831" s="19"/>
      <c r="B831" s="19"/>
      <c r="C831" s="19"/>
      <c r="D831" s="19"/>
      <c r="E831" s="19"/>
      <c r="F831" s="19"/>
      <c r="G831" s="19"/>
      <c r="H831" s="19"/>
      <c r="I831" s="19"/>
      <c r="J831" s="19"/>
      <c r="K831" s="19"/>
      <c r="L831" s="19"/>
      <c r="M831" s="19"/>
      <c r="N831" s="19"/>
      <c r="O831" s="19"/>
      <c r="P831" s="19"/>
    </row>
    <row r="832">
      <c r="A832" s="19"/>
      <c r="B832" s="19"/>
      <c r="C832" s="19"/>
      <c r="D832" s="19"/>
      <c r="E832" s="19"/>
      <c r="F832" s="19"/>
      <c r="G832" s="19"/>
      <c r="H832" s="19"/>
      <c r="I832" s="19"/>
      <c r="J832" s="19"/>
      <c r="K832" s="19"/>
      <c r="L832" s="19"/>
      <c r="M832" s="19"/>
      <c r="N832" s="19"/>
      <c r="O832" s="19"/>
      <c r="P832" s="19"/>
    </row>
    <row r="833">
      <c r="A833" s="19"/>
      <c r="B833" s="19"/>
      <c r="C833" s="19"/>
      <c r="D833" s="19"/>
      <c r="E833" s="19"/>
      <c r="F833" s="19"/>
      <c r="G833" s="19"/>
      <c r="H833" s="19"/>
      <c r="I833" s="19"/>
      <c r="J833" s="19"/>
      <c r="K833" s="19"/>
      <c r="L833" s="19"/>
      <c r="M833" s="19"/>
      <c r="N833" s="19"/>
      <c r="O833" s="19"/>
      <c r="P833" s="19"/>
    </row>
    <row r="834">
      <c r="A834" s="19"/>
      <c r="B834" s="19"/>
      <c r="C834" s="19"/>
      <c r="D834" s="19"/>
      <c r="E834" s="19"/>
      <c r="F834" s="19"/>
      <c r="G834" s="19"/>
      <c r="H834" s="19"/>
      <c r="I834" s="19"/>
      <c r="J834" s="19"/>
      <c r="K834" s="19"/>
      <c r="L834" s="19"/>
      <c r="M834" s="19"/>
      <c r="N834" s="19"/>
      <c r="O834" s="19"/>
      <c r="P834" s="19"/>
    </row>
    <row r="835">
      <c r="A835" s="19"/>
      <c r="B835" s="19"/>
      <c r="C835" s="19"/>
      <c r="D835" s="19"/>
      <c r="E835" s="19"/>
      <c r="F835" s="19"/>
      <c r="G835" s="19"/>
      <c r="H835" s="19"/>
      <c r="I835" s="19"/>
      <c r="J835" s="19"/>
      <c r="K835" s="19"/>
      <c r="L835" s="19"/>
      <c r="M835" s="19"/>
      <c r="N835" s="19"/>
      <c r="O835" s="19"/>
      <c r="P835" s="19"/>
    </row>
    <row r="836">
      <c r="A836" s="19"/>
      <c r="B836" s="19"/>
      <c r="C836" s="19"/>
      <c r="D836" s="19"/>
      <c r="E836" s="19"/>
      <c r="F836" s="19"/>
      <c r="G836" s="19"/>
      <c r="H836" s="19"/>
      <c r="I836" s="19"/>
      <c r="J836" s="19"/>
      <c r="K836" s="19"/>
      <c r="L836" s="19"/>
      <c r="M836" s="19"/>
      <c r="N836" s="19"/>
      <c r="O836" s="19"/>
      <c r="P836" s="19"/>
    </row>
    <row r="837">
      <c r="A837" s="19"/>
      <c r="B837" s="19"/>
      <c r="C837" s="19"/>
      <c r="D837" s="19"/>
      <c r="E837" s="19"/>
      <c r="F837" s="19"/>
      <c r="G837" s="19"/>
      <c r="H837" s="19"/>
      <c r="I837" s="19"/>
      <c r="J837" s="19"/>
      <c r="K837" s="19"/>
      <c r="L837" s="19"/>
      <c r="M837" s="19"/>
      <c r="N837" s="19"/>
      <c r="O837" s="19"/>
      <c r="P837" s="19"/>
    </row>
    <row r="838">
      <c r="A838" s="19"/>
      <c r="B838" s="19"/>
      <c r="C838" s="19"/>
      <c r="D838" s="19"/>
      <c r="E838" s="19"/>
      <c r="F838" s="19"/>
      <c r="G838" s="19"/>
      <c r="H838" s="19"/>
      <c r="I838" s="19"/>
      <c r="J838" s="19"/>
      <c r="K838" s="19"/>
      <c r="L838" s="19"/>
      <c r="M838" s="19"/>
      <c r="N838" s="19"/>
      <c r="O838" s="19"/>
      <c r="P838" s="19"/>
    </row>
    <row r="839">
      <c r="A839" s="19"/>
      <c r="B839" s="19"/>
      <c r="C839" s="19"/>
      <c r="D839" s="19"/>
      <c r="E839" s="19"/>
      <c r="F839" s="19"/>
      <c r="G839" s="19"/>
      <c r="H839" s="19"/>
      <c r="I839" s="19"/>
      <c r="J839" s="19"/>
      <c r="K839" s="19"/>
      <c r="L839" s="19"/>
      <c r="M839" s="19"/>
      <c r="N839" s="19"/>
      <c r="O839" s="19"/>
      <c r="P839" s="19"/>
    </row>
    <row r="840">
      <c r="A840" s="19"/>
      <c r="B840" s="19"/>
      <c r="C840" s="19"/>
      <c r="D840" s="19"/>
      <c r="E840" s="19"/>
      <c r="F840" s="19"/>
      <c r="G840" s="19"/>
      <c r="H840" s="19"/>
      <c r="I840" s="19"/>
      <c r="J840" s="19"/>
      <c r="K840" s="19"/>
      <c r="L840" s="19"/>
      <c r="M840" s="19"/>
      <c r="N840" s="19"/>
      <c r="O840" s="19"/>
      <c r="P840" s="19"/>
    </row>
    <row r="841">
      <c r="A841" s="19"/>
      <c r="B841" s="19"/>
      <c r="C841" s="19"/>
      <c r="D841" s="19"/>
      <c r="E841" s="19"/>
      <c r="F841" s="19"/>
      <c r="G841" s="19"/>
      <c r="H841" s="19"/>
      <c r="I841" s="19"/>
      <c r="J841" s="19"/>
      <c r="K841" s="19"/>
      <c r="L841" s="19"/>
      <c r="M841" s="19"/>
      <c r="N841" s="19"/>
      <c r="O841" s="19"/>
      <c r="P841" s="19"/>
    </row>
    <row r="842">
      <c r="A842" s="19"/>
      <c r="B842" s="19"/>
      <c r="C842" s="19"/>
      <c r="D842" s="19"/>
      <c r="E842" s="19"/>
      <c r="F842" s="19"/>
      <c r="G842" s="19"/>
      <c r="H842" s="19"/>
      <c r="I842" s="19"/>
      <c r="J842" s="19"/>
      <c r="K842" s="19"/>
      <c r="L842" s="19"/>
      <c r="M842" s="19"/>
      <c r="N842" s="19"/>
      <c r="O842" s="19"/>
      <c r="P842" s="19"/>
    </row>
    <row r="843">
      <c r="A843" s="19"/>
      <c r="B843" s="19"/>
      <c r="C843" s="19"/>
      <c r="D843" s="19"/>
      <c r="E843" s="19"/>
      <c r="F843" s="19"/>
      <c r="G843" s="19"/>
      <c r="H843" s="19"/>
      <c r="I843" s="19"/>
      <c r="J843" s="19"/>
      <c r="K843" s="19"/>
      <c r="L843" s="19"/>
      <c r="M843" s="19"/>
      <c r="N843" s="19"/>
      <c r="O843" s="19"/>
      <c r="P843" s="19"/>
    </row>
    <row r="844">
      <c r="A844" s="19"/>
      <c r="B844" s="19"/>
      <c r="C844" s="19"/>
      <c r="D844" s="19"/>
      <c r="E844" s="19"/>
      <c r="F844" s="19"/>
      <c r="G844" s="19"/>
      <c r="H844" s="19"/>
      <c r="I844" s="19"/>
      <c r="J844" s="19"/>
      <c r="K844" s="19"/>
      <c r="L844" s="19"/>
      <c r="M844" s="19"/>
      <c r="N844" s="19"/>
      <c r="O844" s="19"/>
      <c r="P844" s="19"/>
    </row>
    <row r="845">
      <c r="A845" s="19"/>
      <c r="B845" s="19"/>
      <c r="C845" s="19"/>
      <c r="D845" s="19"/>
      <c r="E845" s="19"/>
      <c r="F845" s="19"/>
      <c r="G845" s="19"/>
      <c r="H845" s="19"/>
      <c r="I845" s="19"/>
      <c r="J845" s="19"/>
      <c r="K845" s="19"/>
      <c r="L845" s="19"/>
      <c r="M845" s="19"/>
      <c r="N845" s="19"/>
      <c r="O845" s="19"/>
      <c r="P845" s="19"/>
    </row>
    <row r="846">
      <c r="A846" s="19"/>
      <c r="B846" s="19"/>
      <c r="C846" s="19"/>
      <c r="D846" s="19"/>
      <c r="E846" s="19"/>
      <c r="F846" s="19"/>
      <c r="G846" s="19"/>
      <c r="H846" s="19"/>
      <c r="I846" s="19"/>
      <c r="J846" s="19"/>
      <c r="K846" s="19"/>
      <c r="L846" s="19"/>
      <c r="M846" s="19"/>
      <c r="N846" s="19"/>
      <c r="O846" s="19"/>
      <c r="P846" s="19"/>
    </row>
    <row r="847">
      <c r="A847" s="19"/>
      <c r="B847" s="19"/>
      <c r="C847" s="19"/>
      <c r="D847" s="19"/>
      <c r="E847" s="19"/>
      <c r="F847" s="19"/>
      <c r="G847" s="19"/>
      <c r="H847" s="19"/>
      <c r="I847" s="19"/>
      <c r="J847" s="19"/>
      <c r="K847" s="19"/>
      <c r="L847" s="19"/>
      <c r="M847" s="19"/>
      <c r="N847" s="19"/>
      <c r="O847" s="19"/>
      <c r="P847" s="19"/>
    </row>
    <row r="848">
      <c r="A848" s="19"/>
      <c r="B848" s="19"/>
      <c r="C848" s="19"/>
      <c r="D848" s="19"/>
      <c r="E848" s="19"/>
      <c r="F848" s="19"/>
      <c r="G848" s="19"/>
      <c r="H848" s="19"/>
      <c r="I848" s="19"/>
      <c r="J848" s="19"/>
      <c r="K848" s="19"/>
      <c r="L848" s="19"/>
      <c r="M848" s="19"/>
      <c r="N848" s="19"/>
      <c r="O848" s="19"/>
      <c r="P848" s="19"/>
    </row>
    <row r="849">
      <c r="A849" s="19"/>
      <c r="B849" s="19"/>
      <c r="C849" s="19"/>
      <c r="D849" s="19"/>
      <c r="E849" s="19"/>
      <c r="F849" s="19"/>
      <c r="G849" s="19"/>
      <c r="H849" s="19"/>
      <c r="I849" s="19"/>
      <c r="J849" s="19"/>
      <c r="K849" s="19"/>
      <c r="L849" s="19"/>
      <c r="M849" s="19"/>
      <c r="N849" s="19"/>
      <c r="O849" s="19"/>
      <c r="P849" s="19"/>
    </row>
    <row r="850">
      <c r="A850" s="19"/>
      <c r="B850" s="19"/>
      <c r="C850" s="19"/>
      <c r="D850" s="19"/>
      <c r="E850" s="19"/>
      <c r="F850" s="19"/>
      <c r="G850" s="19"/>
      <c r="H850" s="19"/>
      <c r="I850" s="19"/>
      <c r="J850" s="19"/>
      <c r="K850" s="19"/>
      <c r="L850" s="19"/>
      <c r="M850" s="19"/>
      <c r="N850" s="19"/>
      <c r="O850" s="19"/>
      <c r="P850" s="19"/>
    </row>
    <row r="851">
      <c r="A851" s="19"/>
      <c r="B851" s="19"/>
      <c r="C851" s="19"/>
      <c r="D851" s="19"/>
      <c r="E851" s="19"/>
      <c r="F851" s="19"/>
      <c r="G851" s="19"/>
      <c r="H851" s="19"/>
      <c r="I851" s="19"/>
      <c r="J851" s="19"/>
      <c r="K851" s="19"/>
      <c r="L851" s="19"/>
      <c r="M851" s="19"/>
      <c r="N851" s="19"/>
      <c r="O851" s="19"/>
      <c r="P851" s="19"/>
    </row>
    <row r="852">
      <c r="A852" s="19"/>
      <c r="B852" s="19"/>
      <c r="C852" s="19"/>
      <c r="D852" s="19"/>
      <c r="E852" s="19"/>
      <c r="F852" s="19"/>
      <c r="G852" s="19"/>
      <c r="H852" s="19"/>
      <c r="I852" s="19"/>
      <c r="J852" s="19"/>
      <c r="K852" s="19"/>
      <c r="L852" s="19"/>
      <c r="M852" s="19"/>
      <c r="N852" s="19"/>
      <c r="O852" s="19"/>
      <c r="P852" s="19"/>
    </row>
    <row r="853">
      <c r="A853" s="19"/>
      <c r="B853" s="19"/>
      <c r="C853" s="19"/>
      <c r="D853" s="19"/>
      <c r="E853" s="19"/>
      <c r="F853" s="19"/>
      <c r="G853" s="19"/>
      <c r="H853" s="19"/>
      <c r="I853" s="19"/>
      <c r="J853" s="19"/>
      <c r="K853" s="19"/>
      <c r="L853" s="19"/>
      <c r="M853" s="19"/>
      <c r="N853" s="19"/>
      <c r="O853" s="19"/>
      <c r="P853" s="19"/>
    </row>
    <row r="854">
      <c r="A854" s="19"/>
      <c r="B854" s="19"/>
      <c r="C854" s="19"/>
      <c r="D854" s="19"/>
      <c r="E854" s="19"/>
      <c r="F854" s="19"/>
      <c r="G854" s="19"/>
      <c r="H854" s="19"/>
      <c r="I854" s="19"/>
      <c r="J854" s="19"/>
      <c r="K854" s="19"/>
      <c r="L854" s="19"/>
      <c r="M854" s="19"/>
      <c r="N854" s="19"/>
      <c r="O854" s="19"/>
      <c r="P854" s="19"/>
    </row>
    <row r="855">
      <c r="A855" s="19"/>
      <c r="B855" s="19"/>
      <c r="C855" s="19"/>
      <c r="D855" s="19"/>
      <c r="E855" s="19"/>
      <c r="F855" s="19"/>
      <c r="G855" s="19"/>
      <c r="H855" s="19"/>
      <c r="I855" s="19"/>
      <c r="J855" s="19"/>
      <c r="K855" s="19"/>
      <c r="L855" s="19"/>
      <c r="M855" s="19"/>
      <c r="N855" s="19"/>
      <c r="O855" s="19"/>
      <c r="P855" s="19"/>
    </row>
    <row r="856">
      <c r="A856" s="19"/>
      <c r="B856" s="19"/>
      <c r="C856" s="19"/>
      <c r="D856" s="19"/>
      <c r="E856" s="19"/>
      <c r="F856" s="19"/>
      <c r="G856" s="19"/>
      <c r="H856" s="19"/>
      <c r="I856" s="19"/>
      <c r="J856" s="19"/>
      <c r="K856" s="19"/>
      <c r="L856" s="19"/>
      <c r="M856" s="19"/>
      <c r="N856" s="19"/>
      <c r="O856" s="19"/>
      <c r="P856" s="19"/>
    </row>
    <row r="857">
      <c r="A857" s="19"/>
      <c r="B857" s="19"/>
      <c r="C857" s="19"/>
      <c r="D857" s="19"/>
      <c r="E857" s="19"/>
      <c r="F857" s="19"/>
      <c r="G857" s="19"/>
      <c r="H857" s="19"/>
      <c r="I857" s="19"/>
      <c r="J857" s="19"/>
      <c r="K857" s="19"/>
      <c r="L857" s="19"/>
      <c r="M857" s="19"/>
      <c r="N857" s="19"/>
      <c r="O857" s="19"/>
      <c r="P857" s="19"/>
    </row>
    <row r="858">
      <c r="A858" s="19"/>
      <c r="B858" s="19"/>
      <c r="C858" s="19"/>
      <c r="D858" s="19"/>
      <c r="E858" s="19"/>
      <c r="F858" s="19"/>
      <c r="G858" s="19"/>
      <c r="H858" s="19"/>
      <c r="I858" s="19"/>
      <c r="J858" s="19"/>
      <c r="K858" s="19"/>
      <c r="L858" s="19"/>
      <c r="M858" s="19"/>
      <c r="N858" s="19"/>
      <c r="O858" s="19"/>
      <c r="P858" s="19"/>
    </row>
    <row r="859">
      <c r="A859" s="19"/>
      <c r="B859" s="19"/>
      <c r="C859" s="19"/>
      <c r="D859" s="19"/>
      <c r="E859" s="19"/>
      <c r="F859" s="19"/>
      <c r="G859" s="19"/>
      <c r="H859" s="19"/>
      <c r="I859" s="19"/>
      <c r="J859" s="19"/>
      <c r="K859" s="19"/>
      <c r="L859" s="19"/>
      <c r="M859" s="19"/>
      <c r="N859" s="19"/>
      <c r="O859" s="19"/>
      <c r="P859" s="19"/>
    </row>
    <row r="860">
      <c r="A860" s="19"/>
      <c r="B860" s="19"/>
      <c r="C860" s="19"/>
      <c r="D860" s="19"/>
      <c r="E860" s="19"/>
      <c r="F860" s="19"/>
      <c r="G860" s="19"/>
      <c r="H860" s="19"/>
      <c r="I860" s="19"/>
      <c r="J860" s="19"/>
      <c r="K860" s="19"/>
      <c r="L860" s="19"/>
      <c r="M860" s="19"/>
      <c r="N860" s="19"/>
      <c r="O860" s="19"/>
      <c r="P860" s="19"/>
    </row>
    <row r="861">
      <c r="A861" s="19"/>
      <c r="B861" s="19"/>
      <c r="C861" s="19"/>
      <c r="D861" s="19"/>
      <c r="E861" s="19"/>
      <c r="F861" s="19"/>
      <c r="G861" s="19"/>
      <c r="H861" s="19"/>
      <c r="I861" s="19"/>
      <c r="J861" s="19"/>
      <c r="K861" s="19"/>
      <c r="L861" s="19"/>
      <c r="M861" s="19"/>
      <c r="N861" s="19"/>
      <c r="O861" s="19"/>
      <c r="P861" s="19"/>
    </row>
    <row r="862">
      <c r="A862" s="19"/>
      <c r="B862" s="19"/>
      <c r="C862" s="19"/>
      <c r="D862" s="19"/>
      <c r="E862" s="19"/>
      <c r="F862" s="19"/>
      <c r="G862" s="19"/>
      <c r="H862" s="19"/>
      <c r="I862" s="19"/>
      <c r="J862" s="19"/>
      <c r="K862" s="19"/>
      <c r="L862" s="19"/>
      <c r="M862" s="19"/>
      <c r="N862" s="19"/>
      <c r="O862" s="19"/>
      <c r="P862" s="19"/>
    </row>
    <row r="863">
      <c r="A863" s="19"/>
      <c r="B863" s="19"/>
      <c r="C863" s="19"/>
      <c r="D863" s="19"/>
      <c r="E863" s="19"/>
      <c r="F863" s="19"/>
      <c r="G863" s="19"/>
      <c r="H863" s="19"/>
      <c r="I863" s="19"/>
      <c r="J863" s="19"/>
      <c r="K863" s="19"/>
      <c r="L863" s="19"/>
      <c r="M863" s="19"/>
      <c r="N863" s="19"/>
      <c r="O863" s="19"/>
      <c r="P863" s="19"/>
    </row>
    <row r="864">
      <c r="A864" s="19"/>
      <c r="B864" s="19"/>
      <c r="C864" s="19"/>
      <c r="D864" s="19"/>
      <c r="E864" s="19"/>
      <c r="F864" s="19"/>
      <c r="G864" s="19"/>
      <c r="H864" s="19"/>
      <c r="I864" s="19"/>
      <c r="J864" s="19"/>
      <c r="K864" s="19"/>
      <c r="L864" s="19"/>
      <c r="M864" s="19"/>
      <c r="N864" s="19"/>
      <c r="O864" s="19"/>
      <c r="P864" s="19"/>
    </row>
    <row r="865">
      <c r="A865" s="19"/>
      <c r="B865" s="19"/>
      <c r="C865" s="19"/>
      <c r="D865" s="19"/>
      <c r="E865" s="19"/>
      <c r="F865" s="19"/>
      <c r="G865" s="19"/>
      <c r="H865" s="19"/>
      <c r="I865" s="19"/>
      <c r="J865" s="19"/>
      <c r="K865" s="19"/>
      <c r="L865" s="19"/>
      <c r="M865" s="19"/>
      <c r="N865" s="19"/>
      <c r="O865" s="19"/>
      <c r="P865" s="19"/>
    </row>
    <row r="866">
      <c r="A866" s="19"/>
      <c r="B866" s="19"/>
      <c r="C866" s="19"/>
      <c r="D866" s="19"/>
      <c r="E866" s="19"/>
      <c r="F866" s="19"/>
      <c r="G866" s="19"/>
      <c r="H866" s="19"/>
      <c r="I866" s="19"/>
      <c r="J866" s="19"/>
      <c r="K866" s="19"/>
      <c r="L866" s="19"/>
      <c r="M866" s="19"/>
      <c r="N866" s="19"/>
      <c r="O866" s="19"/>
      <c r="P866" s="19"/>
    </row>
    <row r="867">
      <c r="A867" s="19"/>
      <c r="B867" s="19"/>
      <c r="C867" s="19"/>
      <c r="D867" s="19"/>
      <c r="E867" s="19"/>
      <c r="F867" s="19"/>
      <c r="G867" s="19"/>
      <c r="H867" s="19"/>
      <c r="I867" s="19"/>
      <c r="J867" s="19"/>
      <c r="K867" s="19"/>
      <c r="L867" s="19"/>
      <c r="M867" s="19"/>
      <c r="N867" s="19"/>
      <c r="O867" s="19"/>
      <c r="P867" s="19"/>
    </row>
    <row r="868">
      <c r="A868" s="19"/>
      <c r="B868" s="19"/>
      <c r="C868" s="19"/>
      <c r="D868" s="19"/>
      <c r="E868" s="19"/>
      <c r="F868" s="19"/>
      <c r="G868" s="19"/>
      <c r="H868" s="19"/>
      <c r="I868" s="19"/>
      <c r="J868" s="19"/>
      <c r="K868" s="19"/>
      <c r="L868" s="19"/>
      <c r="M868" s="19"/>
      <c r="N868" s="19"/>
      <c r="O868" s="19"/>
      <c r="P868" s="19"/>
    </row>
    <row r="869">
      <c r="A869" s="19"/>
      <c r="B869" s="19"/>
      <c r="C869" s="19"/>
      <c r="D869" s="19"/>
      <c r="E869" s="19"/>
      <c r="F869" s="19"/>
      <c r="G869" s="19"/>
      <c r="H869" s="19"/>
      <c r="I869" s="19"/>
      <c r="J869" s="19"/>
      <c r="K869" s="19"/>
      <c r="L869" s="19"/>
      <c r="M869" s="19"/>
      <c r="N869" s="19"/>
      <c r="O869" s="19"/>
      <c r="P869" s="19"/>
    </row>
    <row r="870">
      <c r="A870" s="19"/>
      <c r="B870" s="19"/>
      <c r="C870" s="19"/>
      <c r="D870" s="19"/>
      <c r="E870" s="19"/>
      <c r="F870" s="19"/>
      <c r="G870" s="19"/>
      <c r="H870" s="19"/>
      <c r="I870" s="19"/>
      <c r="J870" s="19"/>
      <c r="K870" s="19"/>
      <c r="L870" s="19"/>
      <c r="M870" s="19"/>
      <c r="N870" s="19"/>
      <c r="O870" s="19"/>
      <c r="P870" s="19"/>
    </row>
    <row r="871">
      <c r="A871" s="19"/>
      <c r="B871" s="19"/>
      <c r="C871" s="19"/>
      <c r="D871" s="19"/>
      <c r="E871" s="19"/>
      <c r="F871" s="19"/>
      <c r="G871" s="19"/>
      <c r="H871" s="19"/>
      <c r="I871" s="19"/>
      <c r="J871" s="19"/>
      <c r="K871" s="19"/>
      <c r="L871" s="19"/>
      <c r="M871" s="19"/>
      <c r="N871" s="19"/>
      <c r="O871" s="19"/>
      <c r="P871" s="19"/>
    </row>
    <row r="872">
      <c r="A872" s="19"/>
      <c r="B872" s="19"/>
      <c r="C872" s="19"/>
      <c r="D872" s="19"/>
      <c r="E872" s="19"/>
      <c r="F872" s="19"/>
      <c r="G872" s="19"/>
      <c r="H872" s="19"/>
      <c r="I872" s="19"/>
      <c r="J872" s="19"/>
      <c r="K872" s="19"/>
      <c r="L872" s="19"/>
      <c r="M872" s="19"/>
      <c r="N872" s="19"/>
      <c r="O872" s="19"/>
      <c r="P872" s="19"/>
    </row>
    <row r="873">
      <c r="A873" s="19"/>
      <c r="B873" s="19"/>
      <c r="C873" s="19"/>
      <c r="D873" s="19"/>
      <c r="E873" s="19"/>
      <c r="F873" s="19"/>
      <c r="G873" s="19"/>
      <c r="H873" s="19"/>
      <c r="I873" s="19"/>
      <c r="J873" s="19"/>
      <c r="K873" s="19"/>
      <c r="L873" s="19"/>
      <c r="M873" s="19"/>
      <c r="N873" s="19"/>
      <c r="O873" s="19"/>
      <c r="P873" s="19"/>
    </row>
    <row r="874">
      <c r="A874" s="19"/>
      <c r="B874" s="19"/>
      <c r="C874" s="19"/>
      <c r="D874" s="19"/>
      <c r="E874" s="19"/>
      <c r="F874" s="19"/>
      <c r="G874" s="19"/>
      <c r="H874" s="19"/>
      <c r="I874" s="19"/>
      <c r="J874" s="19"/>
      <c r="K874" s="19"/>
      <c r="L874" s="19"/>
      <c r="M874" s="19"/>
      <c r="N874" s="19"/>
      <c r="O874" s="19"/>
      <c r="P874" s="19"/>
    </row>
    <row r="875">
      <c r="A875" s="19"/>
      <c r="B875" s="19"/>
      <c r="C875" s="19"/>
      <c r="D875" s="19"/>
      <c r="E875" s="19"/>
      <c r="F875" s="19"/>
      <c r="G875" s="19"/>
      <c r="H875" s="19"/>
      <c r="I875" s="19"/>
      <c r="J875" s="19"/>
      <c r="K875" s="19"/>
      <c r="L875" s="19"/>
      <c r="M875" s="19"/>
      <c r="N875" s="19"/>
      <c r="O875" s="19"/>
      <c r="P875" s="19"/>
    </row>
    <row r="876">
      <c r="A876" s="19"/>
      <c r="B876" s="19"/>
      <c r="C876" s="19"/>
      <c r="D876" s="19"/>
      <c r="E876" s="19"/>
      <c r="F876" s="19"/>
      <c r="G876" s="19"/>
      <c r="H876" s="19"/>
      <c r="I876" s="19"/>
      <c r="J876" s="19"/>
      <c r="K876" s="19"/>
      <c r="L876" s="19"/>
      <c r="M876" s="19"/>
      <c r="N876" s="19"/>
      <c r="O876" s="19"/>
      <c r="P876" s="19"/>
    </row>
    <row r="877">
      <c r="A877" s="19"/>
      <c r="B877" s="19"/>
      <c r="C877" s="19"/>
      <c r="D877" s="19"/>
      <c r="E877" s="19"/>
      <c r="F877" s="19"/>
      <c r="G877" s="19"/>
      <c r="H877" s="19"/>
      <c r="I877" s="19"/>
      <c r="J877" s="19"/>
      <c r="K877" s="19"/>
      <c r="L877" s="19"/>
      <c r="M877" s="19"/>
      <c r="N877" s="19"/>
      <c r="O877" s="19"/>
      <c r="P877" s="19"/>
    </row>
    <row r="878">
      <c r="A878" s="19"/>
      <c r="B878" s="19"/>
      <c r="C878" s="19"/>
      <c r="D878" s="19"/>
      <c r="E878" s="19"/>
      <c r="F878" s="19"/>
      <c r="G878" s="19"/>
      <c r="H878" s="19"/>
      <c r="I878" s="19"/>
      <c r="J878" s="19"/>
      <c r="K878" s="19"/>
      <c r="L878" s="19"/>
      <c r="M878" s="19"/>
      <c r="N878" s="19"/>
      <c r="O878" s="19"/>
      <c r="P878" s="19"/>
    </row>
    <row r="879">
      <c r="A879" s="19"/>
      <c r="B879" s="19"/>
      <c r="C879" s="19"/>
      <c r="D879" s="19"/>
      <c r="E879" s="19"/>
      <c r="F879" s="19"/>
      <c r="G879" s="19"/>
      <c r="H879" s="19"/>
      <c r="I879" s="19"/>
      <c r="J879" s="19"/>
      <c r="K879" s="19"/>
      <c r="L879" s="19"/>
      <c r="M879" s="19"/>
      <c r="N879" s="19"/>
      <c r="O879" s="19"/>
      <c r="P879" s="19"/>
    </row>
    <row r="880">
      <c r="A880" s="19"/>
      <c r="B880" s="19"/>
      <c r="C880" s="19"/>
      <c r="D880" s="19"/>
      <c r="E880" s="19"/>
      <c r="F880" s="19"/>
      <c r="G880" s="19"/>
      <c r="H880" s="19"/>
      <c r="I880" s="19"/>
      <c r="J880" s="19"/>
      <c r="K880" s="19"/>
      <c r="L880" s="19"/>
      <c r="M880" s="19"/>
      <c r="N880" s="19"/>
      <c r="O880" s="19"/>
      <c r="P880" s="19"/>
    </row>
    <row r="881">
      <c r="A881" s="19"/>
      <c r="B881" s="19"/>
      <c r="C881" s="19"/>
      <c r="D881" s="19"/>
      <c r="E881" s="19"/>
      <c r="F881" s="19"/>
      <c r="G881" s="19"/>
      <c r="H881" s="19"/>
      <c r="I881" s="19"/>
      <c r="J881" s="19"/>
      <c r="K881" s="19"/>
      <c r="L881" s="19"/>
      <c r="M881" s="19"/>
      <c r="N881" s="19"/>
      <c r="O881" s="19"/>
      <c r="P881" s="19"/>
    </row>
    <row r="882">
      <c r="A882" s="19"/>
      <c r="B882" s="19"/>
      <c r="C882" s="19"/>
      <c r="D882" s="19"/>
      <c r="E882" s="19"/>
      <c r="F882" s="19"/>
      <c r="G882" s="19"/>
      <c r="H882" s="19"/>
      <c r="I882" s="19"/>
      <c r="J882" s="19"/>
      <c r="K882" s="19"/>
      <c r="L882" s="19"/>
      <c r="M882" s="19"/>
      <c r="N882" s="19"/>
      <c r="O882" s="19"/>
      <c r="P882" s="19"/>
    </row>
    <row r="883">
      <c r="A883" s="19"/>
      <c r="B883" s="19"/>
      <c r="C883" s="19"/>
      <c r="D883" s="19"/>
      <c r="E883" s="19"/>
      <c r="F883" s="19"/>
      <c r="G883" s="19"/>
      <c r="H883" s="19"/>
      <c r="I883" s="19"/>
      <c r="J883" s="19"/>
      <c r="K883" s="19"/>
      <c r="L883" s="19"/>
      <c r="M883" s="19"/>
      <c r="N883" s="19"/>
      <c r="O883" s="19"/>
      <c r="P883" s="19"/>
    </row>
    <row r="884">
      <c r="A884" s="19"/>
      <c r="B884" s="19"/>
      <c r="C884" s="19"/>
      <c r="D884" s="19"/>
      <c r="E884" s="19"/>
      <c r="F884" s="19"/>
      <c r="G884" s="19"/>
      <c r="H884" s="19"/>
      <c r="I884" s="19"/>
      <c r="J884" s="19"/>
      <c r="K884" s="19"/>
      <c r="L884" s="19"/>
      <c r="M884" s="19"/>
      <c r="N884" s="19"/>
      <c r="O884" s="19"/>
      <c r="P884" s="19"/>
    </row>
    <row r="885">
      <c r="A885" s="19"/>
      <c r="B885" s="19"/>
      <c r="C885" s="19"/>
      <c r="D885" s="19"/>
      <c r="E885" s="19"/>
      <c r="F885" s="19"/>
      <c r="G885" s="19"/>
      <c r="H885" s="19"/>
      <c r="I885" s="19"/>
      <c r="J885" s="19"/>
      <c r="K885" s="19"/>
      <c r="L885" s="19"/>
      <c r="M885" s="19"/>
      <c r="N885" s="19"/>
      <c r="O885" s="19"/>
      <c r="P885" s="19"/>
    </row>
    <row r="886">
      <c r="A886" s="19"/>
      <c r="B886" s="19"/>
      <c r="C886" s="19"/>
      <c r="D886" s="19"/>
      <c r="E886" s="19"/>
      <c r="F886" s="19"/>
      <c r="G886" s="19"/>
      <c r="H886" s="19"/>
      <c r="I886" s="19"/>
      <c r="J886" s="19"/>
      <c r="K886" s="19"/>
      <c r="L886" s="19"/>
      <c r="M886" s="19"/>
      <c r="N886" s="19"/>
      <c r="O886" s="19"/>
      <c r="P886" s="19"/>
    </row>
    <row r="887">
      <c r="A887" s="19"/>
      <c r="B887" s="19"/>
      <c r="C887" s="19"/>
      <c r="D887" s="19"/>
      <c r="E887" s="19"/>
      <c r="F887" s="19"/>
      <c r="G887" s="19"/>
      <c r="H887" s="19"/>
      <c r="I887" s="19"/>
      <c r="J887" s="19"/>
      <c r="K887" s="19"/>
      <c r="L887" s="19"/>
      <c r="M887" s="19"/>
      <c r="N887" s="19"/>
      <c r="O887" s="19"/>
      <c r="P887" s="19"/>
    </row>
    <row r="888">
      <c r="A888" s="19"/>
      <c r="B888" s="19"/>
      <c r="C888" s="19"/>
      <c r="D888" s="19"/>
      <c r="E888" s="19"/>
      <c r="F888" s="19"/>
      <c r="G888" s="19"/>
      <c r="H888" s="19"/>
      <c r="I888" s="19"/>
      <c r="J888" s="19"/>
      <c r="K888" s="19"/>
      <c r="L888" s="19"/>
      <c r="M888" s="19"/>
      <c r="N888" s="19"/>
      <c r="O888" s="19"/>
      <c r="P888" s="19"/>
    </row>
    <row r="889">
      <c r="A889" s="19"/>
      <c r="B889" s="19"/>
      <c r="C889" s="19"/>
      <c r="D889" s="19"/>
      <c r="E889" s="19"/>
      <c r="F889" s="19"/>
      <c r="G889" s="19"/>
      <c r="H889" s="19"/>
      <c r="I889" s="19"/>
      <c r="J889" s="19"/>
      <c r="K889" s="19"/>
      <c r="L889" s="19"/>
      <c r="M889" s="19"/>
      <c r="N889" s="19"/>
      <c r="O889" s="19"/>
      <c r="P889" s="19"/>
    </row>
    <row r="890">
      <c r="A890" s="19"/>
      <c r="B890" s="19"/>
      <c r="C890" s="19"/>
      <c r="D890" s="19"/>
      <c r="E890" s="19"/>
      <c r="F890" s="19"/>
      <c r="G890" s="19"/>
      <c r="H890" s="19"/>
      <c r="I890" s="19"/>
      <c r="J890" s="19"/>
      <c r="K890" s="19"/>
      <c r="L890" s="19"/>
      <c r="M890" s="19"/>
      <c r="N890" s="19"/>
      <c r="O890" s="19"/>
      <c r="P890" s="19"/>
    </row>
    <row r="891">
      <c r="A891" s="19"/>
      <c r="B891" s="19"/>
      <c r="C891" s="19"/>
      <c r="D891" s="19"/>
      <c r="E891" s="19"/>
      <c r="F891" s="19"/>
      <c r="G891" s="19"/>
      <c r="H891" s="19"/>
      <c r="I891" s="19"/>
      <c r="J891" s="19"/>
      <c r="K891" s="19"/>
      <c r="L891" s="19"/>
      <c r="M891" s="19"/>
      <c r="N891" s="19"/>
      <c r="O891" s="19"/>
      <c r="P891" s="19"/>
    </row>
    <row r="892">
      <c r="A892" s="19"/>
      <c r="B892" s="19"/>
      <c r="C892" s="19"/>
      <c r="D892" s="19"/>
      <c r="E892" s="19"/>
      <c r="F892" s="19"/>
      <c r="G892" s="19"/>
      <c r="H892" s="19"/>
      <c r="I892" s="19"/>
      <c r="J892" s="19"/>
      <c r="K892" s="19"/>
      <c r="L892" s="19"/>
      <c r="M892" s="19"/>
      <c r="N892" s="19"/>
      <c r="O892" s="19"/>
      <c r="P892" s="19"/>
    </row>
    <row r="893">
      <c r="A893" s="19"/>
      <c r="B893" s="19"/>
      <c r="C893" s="19"/>
      <c r="D893" s="19"/>
      <c r="E893" s="19"/>
      <c r="F893" s="19"/>
      <c r="G893" s="19"/>
      <c r="H893" s="19"/>
      <c r="I893" s="19"/>
      <c r="J893" s="19"/>
      <c r="K893" s="19"/>
      <c r="L893" s="19"/>
      <c r="M893" s="19"/>
      <c r="N893" s="19"/>
      <c r="O893" s="19"/>
      <c r="P893" s="19"/>
    </row>
    <row r="894">
      <c r="A894" s="19"/>
      <c r="B894" s="19"/>
      <c r="C894" s="19"/>
      <c r="D894" s="19"/>
      <c r="E894" s="19"/>
      <c r="F894" s="19"/>
      <c r="G894" s="19"/>
      <c r="H894" s="19"/>
      <c r="I894" s="19"/>
      <c r="J894" s="19"/>
      <c r="K894" s="19"/>
      <c r="L894" s="19"/>
      <c r="M894" s="19"/>
      <c r="N894" s="19"/>
      <c r="O894" s="19"/>
      <c r="P894" s="19"/>
    </row>
    <row r="895">
      <c r="A895" s="19"/>
      <c r="B895" s="19"/>
      <c r="C895" s="19"/>
      <c r="D895" s="19"/>
      <c r="E895" s="19"/>
      <c r="F895" s="19"/>
      <c r="G895" s="19"/>
      <c r="H895" s="19"/>
      <c r="I895" s="19"/>
      <c r="J895" s="19"/>
      <c r="K895" s="19"/>
      <c r="L895" s="19"/>
      <c r="M895" s="19"/>
      <c r="N895" s="19"/>
      <c r="O895" s="19"/>
      <c r="P895" s="19"/>
    </row>
    <row r="896">
      <c r="A896" s="19"/>
      <c r="B896" s="19"/>
      <c r="C896" s="19"/>
      <c r="D896" s="19"/>
      <c r="E896" s="19"/>
      <c r="F896" s="19"/>
      <c r="G896" s="19"/>
      <c r="H896" s="19"/>
      <c r="I896" s="19"/>
      <c r="J896" s="19"/>
      <c r="K896" s="19"/>
      <c r="L896" s="19"/>
      <c r="M896" s="19"/>
      <c r="N896" s="19"/>
      <c r="O896" s="19"/>
      <c r="P896" s="19"/>
    </row>
    <row r="897">
      <c r="A897" s="19"/>
      <c r="B897" s="19"/>
      <c r="C897" s="19"/>
      <c r="D897" s="19"/>
      <c r="E897" s="19"/>
      <c r="F897" s="19"/>
      <c r="G897" s="19"/>
      <c r="H897" s="19"/>
      <c r="I897" s="19"/>
      <c r="J897" s="19"/>
      <c r="K897" s="19"/>
      <c r="L897" s="19"/>
      <c r="M897" s="19"/>
      <c r="N897" s="19"/>
      <c r="O897" s="19"/>
      <c r="P897" s="19"/>
    </row>
    <row r="898">
      <c r="A898" s="19"/>
      <c r="B898" s="19"/>
      <c r="C898" s="19"/>
      <c r="D898" s="19"/>
      <c r="E898" s="19"/>
      <c r="F898" s="19"/>
      <c r="G898" s="19"/>
      <c r="H898" s="19"/>
      <c r="I898" s="19"/>
      <c r="J898" s="19"/>
      <c r="K898" s="19"/>
      <c r="L898" s="19"/>
      <c r="M898" s="19"/>
      <c r="N898" s="19"/>
      <c r="O898" s="19"/>
      <c r="P898" s="19"/>
    </row>
    <row r="899">
      <c r="A899" s="19"/>
      <c r="B899" s="19"/>
      <c r="C899" s="19"/>
      <c r="D899" s="19"/>
      <c r="E899" s="19"/>
      <c r="F899" s="19"/>
      <c r="G899" s="19"/>
      <c r="H899" s="19"/>
      <c r="I899" s="19"/>
      <c r="J899" s="19"/>
      <c r="K899" s="19"/>
      <c r="L899" s="19"/>
      <c r="M899" s="19"/>
      <c r="N899" s="19"/>
      <c r="O899" s="19"/>
      <c r="P899" s="19"/>
    </row>
    <row r="900">
      <c r="A900" s="19"/>
      <c r="B900" s="19"/>
      <c r="C900" s="19"/>
      <c r="D900" s="19"/>
      <c r="E900" s="19"/>
      <c r="F900" s="19"/>
      <c r="G900" s="19"/>
      <c r="H900" s="19"/>
      <c r="I900" s="19"/>
      <c r="J900" s="19"/>
      <c r="K900" s="19"/>
      <c r="L900" s="19"/>
      <c r="M900" s="19"/>
      <c r="N900" s="19"/>
      <c r="O900" s="19"/>
      <c r="P900" s="19"/>
    </row>
    <row r="901">
      <c r="A901" s="19"/>
      <c r="B901" s="19"/>
      <c r="C901" s="19"/>
      <c r="D901" s="19"/>
      <c r="E901" s="19"/>
      <c r="F901" s="19"/>
      <c r="G901" s="19"/>
      <c r="H901" s="19"/>
      <c r="I901" s="19"/>
      <c r="J901" s="19"/>
      <c r="K901" s="19"/>
      <c r="L901" s="19"/>
      <c r="M901" s="19"/>
      <c r="N901" s="19"/>
      <c r="O901" s="19"/>
      <c r="P901" s="19"/>
    </row>
    <row r="902">
      <c r="A902" s="19"/>
      <c r="B902" s="19"/>
      <c r="C902" s="19"/>
      <c r="D902" s="19"/>
      <c r="E902" s="19"/>
      <c r="F902" s="19"/>
      <c r="G902" s="19"/>
      <c r="H902" s="19"/>
      <c r="I902" s="19"/>
      <c r="J902" s="19"/>
      <c r="K902" s="19"/>
      <c r="L902" s="19"/>
      <c r="M902" s="19"/>
      <c r="N902" s="19"/>
      <c r="O902" s="19"/>
      <c r="P902" s="19"/>
    </row>
    <row r="903">
      <c r="A903" s="19"/>
      <c r="B903" s="19"/>
      <c r="C903" s="19"/>
      <c r="D903" s="19"/>
      <c r="E903" s="19"/>
      <c r="F903" s="19"/>
      <c r="G903" s="19"/>
      <c r="H903" s="19"/>
      <c r="I903" s="19"/>
      <c r="J903" s="19"/>
      <c r="K903" s="19"/>
      <c r="L903" s="19"/>
      <c r="M903" s="19"/>
      <c r="N903" s="19"/>
      <c r="O903" s="19"/>
      <c r="P903" s="19"/>
    </row>
    <row r="904">
      <c r="A904" s="19"/>
      <c r="B904" s="19"/>
      <c r="C904" s="19"/>
      <c r="D904" s="19"/>
      <c r="E904" s="19"/>
      <c r="F904" s="19"/>
      <c r="G904" s="19"/>
      <c r="H904" s="19"/>
      <c r="I904" s="19"/>
      <c r="J904" s="19"/>
      <c r="K904" s="19"/>
      <c r="L904" s="19"/>
      <c r="M904" s="19"/>
      <c r="N904" s="19"/>
      <c r="O904" s="19"/>
      <c r="P904" s="19"/>
    </row>
    <row r="905">
      <c r="A905" s="19"/>
      <c r="B905" s="19"/>
      <c r="C905" s="19"/>
      <c r="D905" s="19"/>
      <c r="E905" s="19"/>
      <c r="F905" s="19"/>
      <c r="G905" s="19"/>
      <c r="H905" s="19"/>
      <c r="I905" s="19"/>
      <c r="J905" s="19"/>
      <c r="K905" s="19"/>
      <c r="L905" s="19"/>
      <c r="M905" s="19"/>
      <c r="N905" s="19"/>
      <c r="O905" s="19"/>
      <c r="P905" s="19"/>
    </row>
    <row r="906">
      <c r="A906" s="19"/>
      <c r="B906" s="19"/>
      <c r="C906" s="19"/>
      <c r="D906" s="19"/>
      <c r="E906" s="19"/>
      <c r="F906" s="19"/>
      <c r="G906" s="19"/>
      <c r="H906" s="19"/>
      <c r="I906" s="19"/>
      <c r="J906" s="19"/>
      <c r="K906" s="19"/>
      <c r="L906" s="19"/>
      <c r="M906" s="19"/>
      <c r="N906" s="19"/>
      <c r="O906" s="19"/>
      <c r="P906" s="19"/>
    </row>
    <row r="907">
      <c r="A907" s="19"/>
      <c r="B907" s="19"/>
      <c r="C907" s="19"/>
      <c r="D907" s="19"/>
      <c r="E907" s="19"/>
      <c r="F907" s="19"/>
      <c r="G907" s="19"/>
      <c r="H907" s="19"/>
      <c r="I907" s="19"/>
      <c r="J907" s="19"/>
      <c r="K907" s="19"/>
      <c r="L907" s="19"/>
      <c r="M907" s="19"/>
      <c r="N907" s="19"/>
      <c r="O907" s="19"/>
      <c r="P907" s="19"/>
    </row>
    <row r="908">
      <c r="A908" s="19"/>
      <c r="B908" s="19"/>
      <c r="C908" s="19"/>
      <c r="D908" s="19"/>
      <c r="E908" s="19"/>
      <c r="F908" s="19"/>
      <c r="G908" s="19"/>
      <c r="H908" s="19"/>
      <c r="I908" s="19"/>
      <c r="J908" s="19"/>
      <c r="K908" s="19"/>
      <c r="L908" s="19"/>
      <c r="M908" s="19"/>
      <c r="N908" s="19"/>
      <c r="O908" s="19"/>
      <c r="P908" s="19"/>
    </row>
    <row r="909">
      <c r="A909" s="19"/>
      <c r="B909" s="19"/>
      <c r="C909" s="19"/>
      <c r="D909" s="19"/>
      <c r="E909" s="19"/>
      <c r="F909" s="19"/>
      <c r="G909" s="19"/>
      <c r="H909" s="19"/>
      <c r="I909" s="19"/>
      <c r="J909" s="19"/>
      <c r="K909" s="19"/>
      <c r="L909" s="19"/>
      <c r="M909" s="19"/>
      <c r="N909" s="19"/>
      <c r="O909" s="19"/>
      <c r="P909" s="19"/>
    </row>
    <row r="910">
      <c r="A910" s="19"/>
      <c r="B910" s="19"/>
      <c r="C910" s="19"/>
      <c r="D910" s="19"/>
      <c r="E910" s="19"/>
      <c r="F910" s="19"/>
      <c r="G910" s="19"/>
      <c r="H910" s="19"/>
      <c r="I910" s="19"/>
      <c r="J910" s="19"/>
      <c r="K910" s="19"/>
      <c r="L910" s="19"/>
      <c r="M910" s="19"/>
      <c r="N910" s="19"/>
      <c r="O910" s="19"/>
      <c r="P910" s="19"/>
    </row>
    <row r="911">
      <c r="A911" s="19"/>
      <c r="B911" s="19"/>
      <c r="C911" s="19"/>
      <c r="D911" s="19"/>
      <c r="E911" s="19"/>
      <c r="F911" s="19"/>
      <c r="G911" s="19"/>
      <c r="H911" s="19"/>
      <c r="I911" s="19"/>
      <c r="J911" s="19"/>
      <c r="K911" s="19"/>
      <c r="L911" s="19"/>
      <c r="M911" s="19"/>
      <c r="N911" s="19"/>
      <c r="O911" s="19"/>
      <c r="P911" s="19"/>
    </row>
    <row r="912">
      <c r="A912" s="19"/>
      <c r="B912" s="19"/>
      <c r="C912" s="19"/>
      <c r="D912" s="19"/>
      <c r="E912" s="19"/>
      <c r="F912" s="19"/>
      <c r="G912" s="19"/>
      <c r="H912" s="19"/>
      <c r="I912" s="19"/>
      <c r="J912" s="19"/>
      <c r="K912" s="19"/>
      <c r="L912" s="19"/>
      <c r="M912" s="19"/>
      <c r="N912" s="19"/>
      <c r="O912" s="19"/>
      <c r="P912" s="19"/>
    </row>
    <row r="913">
      <c r="A913" s="19"/>
      <c r="B913" s="19"/>
      <c r="C913" s="19"/>
      <c r="D913" s="19"/>
      <c r="E913" s="19"/>
      <c r="F913" s="19"/>
      <c r="G913" s="19"/>
      <c r="H913" s="19"/>
      <c r="I913" s="19"/>
      <c r="J913" s="19"/>
      <c r="K913" s="19"/>
      <c r="L913" s="19"/>
      <c r="M913" s="19"/>
      <c r="N913" s="19"/>
      <c r="O913" s="19"/>
      <c r="P913" s="19"/>
    </row>
    <row r="914">
      <c r="A914" s="19"/>
      <c r="B914" s="19"/>
      <c r="C914" s="19"/>
      <c r="D914" s="19"/>
      <c r="E914" s="19"/>
      <c r="F914" s="19"/>
      <c r="G914" s="19"/>
      <c r="H914" s="19"/>
      <c r="I914" s="19"/>
      <c r="J914" s="19"/>
      <c r="K914" s="19"/>
      <c r="L914" s="19"/>
      <c r="M914" s="19"/>
      <c r="N914" s="19"/>
      <c r="O914" s="19"/>
      <c r="P914" s="19"/>
    </row>
    <row r="915">
      <c r="A915" s="19"/>
      <c r="B915" s="19"/>
      <c r="C915" s="19"/>
      <c r="D915" s="19"/>
      <c r="E915" s="19"/>
      <c r="F915" s="19"/>
      <c r="G915" s="19"/>
      <c r="H915" s="19"/>
      <c r="I915" s="19"/>
      <c r="J915" s="19"/>
      <c r="K915" s="19"/>
      <c r="L915" s="19"/>
      <c r="M915" s="19"/>
      <c r="N915" s="19"/>
      <c r="O915" s="19"/>
      <c r="P915" s="19"/>
    </row>
    <row r="916">
      <c r="A916" s="19"/>
      <c r="B916" s="19"/>
      <c r="C916" s="19"/>
      <c r="D916" s="19"/>
      <c r="E916" s="19"/>
      <c r="F916" s="19"/>
      <c r="G916" s="19"/>
      <c r="H916" s="19"/>
      <c r="I916" s="19"/>
      <c r="J916" s="19"/>
      <c r="K916" s="19"/>
      <c r="L916" s="19"/>
      <c r="M916" s="19"/>
      <c r="N916" s="19"/>
      <c r="O916" s="19"/>
      <c r="P916" s="19"/>
    </row>
    <row r="917">
      <c r="A917" s="19"/>
      <c r="B917" s="19"/>
      <c r="C917" s="19"/>
      <c r="D917" s="19"/>
      <c r="E917" s="19"/>
      <c r="F917" s="19"/>
      <c r="G917" s="19"/>
      <c r="H917" s="19"/>
      <c r="I917" s="19"/>
      <c r="J917" s="19"/>
      <c r="K917" s="19"/>
      <c r="L917" s="19"/>
      <c r="M917" s="19"/>
      <c r="N917" s="19"/>
      <c r="O917" s="19"/>
      <c r="P917" s="19"/>
    </row>
    <row r="918">
      <c r="A918" s="19"/>
      <c r="B918" s="19"/>
      <c r="C918" s="19"/>
      <c r="D918" s="19"/>
      <c r="E918" s="19"/>
      <c r="F918" s="19"/>
      <c r="G918" s="19"/>
      <c r="H918" s="19"/>
      <c r="I918" s="19"/>
      <c r="J918" s="19"/>
      <c r="K918" s="19"/>
      <c r="L918" s="19"/>
      <c r="M918" s="19"/>
      <c r="N918" s="19"/>
      <c r="O918" s="19"/>
      <c r="P918" s="19"/>
    </row>
    <row r="919">
      <c r="A919" s="19"/>
      <c r="B919" s="19"/>
      <c r="C919" s="19"/>
      <c r="D919" s="19"/>
      <c r="E919" s="19"/>
      <c r="F919" s="19"/>
      <c r="G919" s="19"/>
      <c r="H919" s="19"/>
      <c r="I919" s="19"/>
      <c r="J919" s="19"/>
      <c r="K919" s="19"/>
      <c r="L919" s="19"/>
      <c r="M919" s="19"/>
      <c r="N919" s="19"/>
      <c r="O919" s="19"/>
      <c r="P919" s="19"/>
    </row>
    <row r="920">
      <c r="A920" s="19"/>
      <c r="B920" s="19"/>
      <c r="C920" s="19"/>
      <c r="D920" s="19"/>
      <c r="E920" s="19"/>
      <c r="F920" s="19"/>
      <c r="G920" s="19"/>
      <c r="H920" s="19"/>
      <c r="I920" s="19"/>
      <c r="J920" s="19"/>
      <c r="K920" s="19"/>
      <c r="L920" s="19"/>
      <c r="M920" s="19"/>
      <c r="N920" s="19"/>
      <c r="O920" s="19"/>
      <c r="P920" s="19"/>
    </row>
    <row r="921">
      <c r="A921" s="19"/>
      <c r="B921" s="19"/>
      <c r="C921" s="19"/>
      <c r="D921" s="19"/>
      <c r="E921" s="19"/>
      <c r="F921" s="19"/>
      <c r="G921" s="19"/>
      <c r="H921" s="19"/>
      <c r="I921" s="19"/>
      <c r="J921" s="19"/>
      <c r="K921" s="19"/>
      <c r="L921" s="19"/>
      <c r="M921" s="19"/>
      <c r="N921" s="19"/>
      <c r="O921" s="19"/>
      <c r="P921" s="19"/>
    </row>
    <row r="922">
      <c r="A922" s="19"/>
      <c r="B922" s="19"/>
      <c r="C922" s="19"/>
      <c r="D922" s="19"/>
      <c r="E922" s="19"/>
      <c r="F922" s="19"/>
      <c r="G922" s="19"/>
      <c r="H922" s="19"/>
      <c r="I922" s="19"/>
      <c r="J922" s="19"/>
      <c r="K922" s="19"/>
      <c r="L922" s="19"/>
      <c r="M922" s="19"/>
      <c r="N922" s="19"/>
      <c r="O922" s="19"/>
      <c r="P922" s="19"/>
    </row>
    <row r="923">
      <c r="A923" s="19"/>
      <c r="B923" s="19"/>
      <c r="C923" s="19"/>
      <c r="D923" s="19"/>
      <c r="E923" s="19"/>
      <c r="F923" s="19"/>
      <c r="G923" s="19"/>
      <c r="H923" s="19"/>
      <c r="I923" s="19"/>
      <c r="J923" s="19"/>
      <c r="K923" s="19"/>
      <c r="L923" s="19"/>
      <c r="M923" s="19"/>
      <c r="N923" s="19"/>
      <c r="O923" s="19"/>
      <c r="P923" s="19"/>
    </row>
    <row r="924">
      <c r="A924" s="19"/>
      <c r="B924" s="19"/>
      <c r="C924" s="19"/>
      <c r="D924" s="19"/>
      <c r="E924" s="19"/>
      <c r="F924" s="19"/>
      <c r="G924" s="19"/>
      <c r="H924" s="19"/>
      <c r="I924" s="19"/>
      <c r="J924" s="19"/>
      <c r="K924" s="19"/>
      <c r="L924" s="19"/>
      <c r="M924" s="19"/>
      <c r="N924" s="19"/>
      <c r="O924" s="19"/>
      <c r="P924" s="19"/>
    </row>
    <row r="925">
      <c r="A925" s="19"/>
      <c r="B925" s="19"/>
      <c r="C925" s="19"/>
      <c r="D925" s="19"/>
      <c r="E925" s="19"/>
      <c r="F925" s="19"/>
      <c r="G925" s="19"/>
      <c r="H925" s="19"/>
      <c r="I925" s="19"/>
      <c r="J925" s="19"/>
      <c r="K925" s="19"/>
      <c r="L925" s="19"/>
      <c r="M925" s="19"/>
      <c r="N925" s="19"/>
      <c r="O925" s="19"/>
      <c r="P925" s="19"/>
    </row>
    <row r="926">
      <c r="A926" s="19"/>
      <c r="B926" s="19"/>
      <c r="C926" s="19"/>
      <c r="D926" s="19"/>
      <c r="E926" s="19"/>
      <c r="F926" s="19"/>
      <c r="G926" s="19"/>
      <c r="H926" s="19"/>
      <c r="I926" s="19"/>
      <c r="J926" s="19"/>
      <c r="K926" s="19"/>
      <c r="L926" s="19"/>
      <c r="M926" s="19"/>
      <c r="N926" s="19"/>
      <c r="O926" s="19"/>
      <c r="P926" s="19"/>
    </row>
    <row r="927">
      <c r="A927" s="19"/>
      <c r="B927" s="19"/>
      <c r="C927" s="19"/>
      <c r="D927" s="19"/>
      <c r="E927" s="19"/>
      <c r="F927" s="19"/>
      <c r="G927" s="19"/>
      <c r="H927" s="19"/>
      <c r="I927" s="19"/>
      <c r="J927" s="19"/>
      <c r="K927" s="19"/>
      <c r="L927" s="19"/>
      <c r="M927" s="19"/>
      <c r="N927" s="19"/>
      <c r="O927" s="19"/>
      <c r="P927" s="19"/>
    </row>
    <row r="928">
      <c r="A928" s="19"/>
      <c r="B928" s="19"/>
      <c r="C928" s="19"/>
      <c r="D928" s="19"/>
      <c r="E928" s="19"/>
      <c r="F928" s="19"/>
      <c r="G928" s="19"/>
      <c r="H928" s="19"/>
      <c r="I928" s="19"/>
      <c r="J928" s="19"/>
      <c r="K928" s="19"/>
      <c r="L928" s="19"/>
      <c r="M928" s="19"/>
      <c r="N928" s="19"/>
      <c r="O928" s="19"/>
      <c r="P928" s="19"/>
    </row>
    <row r="929">
      <c r="A929" s="19"/>
      <c r="B929" s="19"/>
      <c r="C929" s="19"/>
      <c r="D929" s="19"/>
      <c r="E929" s="19"/>
      <c r="F929" s="19"/>
      <c r="G929" s="19"/>
      <c r="H929" s="19"/>
      <c r="I929" s="19"/>
      <c r="J929" s="19"/>
      <c r="K929" s="19"/>
      <c r="L929" s="19"/>
      <c r="M929" s="19"/>
      <c r="N929" s="19"/>
      <c r="O929" s="19"/>
      <c r="P929" s="19"/>
    </row>
    <row r="930">
      <c r="A930" s="19"/>
      <c r="B930" s="19"/>
      <c r="C930" s="19"/>
      <c r="D930" s="19"/>
      <c r="E930" s="19"/>
      <c r="F930" s="19"/>
      <c r="G930" s="19"/>
      <c r="H930" s="19"/>
      <c r="I930" s="19"/>
      <c r="J930" s="19"/>
      <c r="K930" s="19"/>
      <c r="L930" s="19"/>
      <c r="M930" s="19"/>
      <c r="N930" s="19"/>
      <c r="O930" s="19"/>
      <c r="P930" s="19"/>
    </row>
    <row r="931">
      <c r="A931" s="19"/>
      <c r="B931" s="19"/>
      <c r="C931" s="19"/>
      <c r="D931" s="19"/>
      <c r="E931" s="19"/>
      <c r="F931" s="19"/>
      <c r="G931" s="19"/>
      <c r="H931" s="19"/>
      <c r="I931" s="19"/>
      <c r="J931" s="19"/>
      <c r="K931" s="19"/>
      <c r="L931" s="19"/>
      <c r="M931" s="19"/>
      <c r="N931" s="19"/>
      <c r="O931" s="19"/>
      <c r="P931" s="19"/>
    </row>
    <row r="932">
      <c r="A932" s="19"/>
      <c r="B932" s="19"/>
      <c r="C932" s="19"/>
      <c r="D932" s="19"/>
      <c r="E932" s="19"/>
      <c r="F932" s="19"/>
      <c r="G932" s="19"/>
      <c r="H932" s="19"/>
      <c r="I932" s="19"/>
      <c r="J932" s="19"/>
      <c r="K932" s="19"/>
      <c r="L932" s="19"/>
      <c r="M932" s="19"/>
      <c r="N932" s="19"/>
      <c r="O932" s="19"/>
      <c r="P932" s="19"/>
    </row>
    <row r="933">
      <c r="A933" s="19"/>
      <c r="B933" s="19"/>
      <c r="C933" s="19"/>
      <c r="D933" s="19"/>
      <c r="E933" s="19"/>
      <c r="F933" s="19"/>
      <c r="G933" s="19"/>
      <c r="H933" s="19"/>
      <c r="I933" s="19"/>
      <c r="J933" s="19"/>
      <c r="K933" s="19"/>
      <c r="L933" s="19"/>
      <c r="M933" s="19"/>
      <c r="N933" s="19"/>
      <c r="O933" s="19"/>
      <c r="P933" s="19"/>
    </row>
    <row r="934">
      <c r="A934" s="19"/>
      <c r="B934" s="19"/>
      <c r="C934" s="19"/>
      <c r="D934" s="19"/>
      <c r="E934" s="19"/>
      <c r="F934" s="19"/>
      <c r="G934" s="19"/>
      <c r="H934" s="19"/>
      <c r="I934" s="19"/>
      <c r="J934" s="19"/>
      <c r="K934" s="19"/>
      <c r="L934" s="19"/>
      <c r="M934" s="19"/>
      <c r="N934" s="19"/>
      <c r="O934" s="19"/>
      <c r="P934" s="19"/>
    </row>
    <row r="935">
      <c r="A935" s="19"/>
      <c r="B935" s="19"/>
      <c r="C935" s="19"/>
      <c r="D935" s="19"/>
      <c r="E935" s="19"/>
      <c r="F935" s="19"/>
      <c r="G935" s="19"/>
      <c r="H935" s="19"/>
      <c r="I935" s="19"/>
      <c r="J935" s="19"/>
      <c r="K935" s="19"/>
      <c r="L935" s="19"/>
      <c r="M935" s="19"/>
      <c r="N935" s="19"/>
      <c r="O935" s="19"/>
      <c r="P935" s="19"/>
    </row>
    <row r="936">
      <c r="A936" s="19"/>
      <c r="B936" s="19"/>
      <c r="C936" s="19"/>
      <c r="D936" s="19"/>
      <c r="E936" s="19"/>
      <c r="F936" s="19"/>
      <c r="G936" s="19"/>
      <c r="H936" s="19"/>
      <c r="I936" s="19"/>
      <c r="J936" s="19"/>
      <c r="K936" s="19"/>
      <c r="L936" s="19"/>
      <c r="M936" s="19"/>
      <c r="N936" s="19"/>
      <c r="O936" s="19"/>
      <c r="P936" s="19"/>
    </row>
    <row r="937">
      <c r="A937" s="19"/>
      <c r="B937" s="19"/>
      <c r="C937" s="19"/>
      <c r="D937" s="19"/>
      <c r="E937" s="19"/>
      <c r="F937" s="19"/>
      <c r="G937" s="19"/>
      <c r="H937" s="19"/>
      <c r="I937" s="19"/>
      <c r="J937" s="19"/>
      <c r="K937" s="19"/>
      <c r="L937" s="19"/>
      <c r="M937" s="19"/>
      <c r="N937" s="19"/>
      <c r="O937" s="19"/>
      <c r="P937" s="19"/>
    </row>
    <row r="938">
      <c r="A938" s="19"/>
      <c r="B938" s="19"/>
      <c r="C938" s="19"/>
      <c r="D938" s="19"/>
      <c r="E938" s="19"/>
      <c r="F938" s="19"/>
      <c r="G938" s="19"/>
      <c r="H938" s="19"/>
      <c r="I938" s="19"/>
      <c r="J938" s="19"/>
      <c r="K938" s="19"/>
      <c r="L938" s="19"/>
      <c r="M938" s="19"/>
      <c r="N938" s="19"/>
      <c r="O938" s="19"/>
      <c r="P938" s="19"/>
    </row>
    <row r="939">
      <c r="A939" s="19"/>
      <c r="B939" s="19"/>
      <c r="C939" s="19"/>
      <c r="D939" s="19"/>
      <c r="E939" s="19"/>
      <c r="F939" s="19"/>
      <c r="G939" s="19"/>
      <c r="H939" s="19"/>
      <c r="I939" s="19"/>
      <c r="J939" s="19"/>
      <c r="K939" s="19"/>
      <c r="L939" s="19"/>
      <c r="M939" s="19"/>
      <c r="N939" s="19"/>
      <c r="O939" s="19"/>
      <c r="P939" s="19"/>
    </row>
    <row r="940">
      <c r="A940" s="19"/>
      <c r="B940" s="19"/>
      <c r="C940" s="19"/>
      <c r="D940" s="19"/>
      <c r="E940" s="19"/>
      <c r="F940" s="19"/>
      <c r="G940" s="19"/>
      <c r="H940" s="19"/>
      <c r="I940" s="19"/>
      <c r="J940" s="19"/>
      <c r="K940" s="19"/>
      <c r="L940" s="19"/>
      <c r="M940" s="19"/>
      <c r="N940" s="19"/>
      <c r="O940" s="19"/>
      <c r="P940" s="19"/>
    </row>
    <row r="941">
      <c r="A941" s="19"/>
      <c r="B941" s="19"/>
      <c r="C941" s="19"/>
      <c r="D941" s="19"/>
      <c r="E941" s="19"/>
      <c r="F941" s="19"/>
      <c r="G941" s="19"/>
      <c r="H941" s="19"/>
      <c r="I941" s="19"/>
      <c r="J941" s="19"/>
      <c r="K941" s="19"/>
      <c r="L941" s="19"/>
      <c r="M941" s="19"/>
      <c r="N941" s="19"/>
      <c r="O941" s="19"/>
      <c r="P941" s="19"/>
    </row>
    <row r="942">
      <c r="A942" s="19"/>
      <c r="B942" s="19"/>
      <c r="C942" s="19"/>
      <c r="D942" s="19"/>
      <c r="E942" s="19"/>
      <c r="F942" s="19"/>
      <c r="G942" s="19"/>
      <c r="H942" s="19"/>
      <c r="I942" s="19"/>
      <c r="J942" s="19"/>
      <c r="K942" s="19"/>
      <c r="L942" s="19"/>
      <c r="M942" s="19"/>
      <c r="N942" s="19"/>
      <c r="O942" s="19"/>
      <c r="P942" s="19"/>
    </row>
    <row r="943">
      <c r="A943" s="19"/>
      <c r="B943" s="19"/>
      <c r="C943" s="19"/>
      <c r="D943" s="19"/>
      <c r="E943" s="19"/>
      <c r="F943" s="19"/>
      <c r="G943" s="19"/>
      <c r="H943" s="19"/>
      <c r="I943" s="19"/>
      <c r="J943" s="19"/>
      <c r="K943" s="19"/>
      <c r="L943" s="19"/>
      <c r="M943" s="19"/>
      <c r="N943" s="19"/>
      <c r="O943" s="19"/>
      <c r="P943" s="19"/>
    </row>
    <row r="944">
      <c r="A944" s="19"/>
      <c r="B944" s="19"/>
      <c r="C944" s="19"/>
      <c r="D944" s="19"/>
      <c r="E944" s="19"/>
      <c r="F944" s="19"/>
      <c r="G944" s="19"/>
      <c r="H944" s="19"/>
      <c r="I944" s="19"/>
      <c r="J944" s="19"/>
      <c r="K944" s="19"/>
      <c r="L944" s="19"/>
      <c r="M944" s="19"/>
      <c r="N944" s="19"/>
      <c r="O944" s="19"/>
      <c r="P944" s="19"/>
    </row>
    <row r="945">
      <c r="A945" s="19"/>
      <c r="B945" s="19"/>
      <c r="C945" s="19"/>
      <c r="D945" s="19"/>
      <c r="E945" s="19"/>
      <c r="F945" s="19"/>
      <c r="G945" s="19"/>
      <c r="H945" s="19"/>
      <c r="I945" s="19"/>
      <c r="J945" s="19"/>
      <c r="K945" s="19"/>
      <c r="L945" s="19"/>
      <c r="M945" s="19"/>
      <c r="N945" s="19"/>
      <c r="O945" s="19"/>
      <c r="P945" s="19"/>
    </row>
    <row r="946">
      <c r="A946" s="19"/>
      <c r="B946" s="19"/>
      <c r="C946" s="19"/>
      <c r="D946" s="19"/>
      <c r="E946" s="19"/>
      <c r="F946" s="19"/>
      <c r="G946" s="19"/>
      <c r="H946" s="19"/>
      <c r="I946" s="19"/>
      <c r="J946" s="19"/>
      <c r="K946" s="19"/>
      <c r="L946" s="19"/>
      <c r="M946" s="19"/>
      <c r="N946" s="19"/>
      <c r="O946" s="19"/>
      <c r="P946" s="19"/>
    </row>
    <row r="947">
      <c r="A947" s="19"/>
      <c r="B947" s="19"/>
      <c r="C947" s="19"/>
      <c r="D947" s="19"/>
      <c r="E947" s="19"/>
      <c r="F947" s="19"/>
      <c r="G947" s="19"/>
      <c r="H947" s="19"/>
      <c r="I947" s="19"/>
      <c r="J947" s="19"/>
      <c r="K947" s="19"/>
      <c r="L947" s="19"/>
      <c r="M947" s="19"/>
      <c r="N947" s="19"/>
      <c r="O947" s="19"/>
      <c r="P947" s="19"/>
    </row>
    <row r="948">
      <c r="A948" s="19"/>
      <c r="B948" s="19"/>
      <c r="C948" s="19"/>
      <c r="D948" s="19"/>
      <c r="E948" s="19"/>
      <c r="F948" s="19"/>
      <c r="G948" s="19"/>
      <c r="H948" s="19"/>
      <c r="I948" s="19"/>
      <c r="J948" s="19"/>
      <c r="K948" s="19"/>
      <c r="L948" s="19"/>
      <c r="M948" s="19"/>
      <c r="N948" s="19"/>
      <c r="O948" s="19"/>
      <c r="P948" s="19"/>
    </row>
    <row r="949">
      <c r="A949" s="19"/>
      <c r="B949" s="19"/>
      <c r="C949" s="19"/>
      <c r="D949" s="19"/>
      <c r="E949" s="19"/>
      <c r="F949" s="19"/>
      <c r="G949" s="19"/>
      <c r="H949" s="19"/>
      <c r="I949" s="19"/>
      <c r="J949" s="19"/>
      <c r="K949" s="19"/>
      <c r="L949" s="19"/>
      <c r="M949" s="19"/>
      <c r="N949" s="19"/>
      <c r="O949" s="19"/>
      <c r="P949" s="19"/>
    </row>
    <row r="950">
      <c r="A950" s="19"/>
      <c r="B950" s="19"/>
      <c r="C950" s="19"/>
      <c r="D950" s="19"/>
      <c r="E950" s="19"/>
      <c r="F950" s="19"/>
      <c r="G950" s="19"/>
      <c r="H950" s="19"/>
      <c r="I950" s="19"/>
      <c r="J950" s="19"/>
      <c r="K950" s="19"/>
      <c r="L950" s="19"/>
      <c r="M950" s="19"/>
      <c r="N950" s="19"/>
      <c r="O950" s="19"/>
      <c r="P950" s="19"/>
    </row>
    <row r="951">
      <c r="A951" s="19"/>
      <c r="B951" s="19"/>
      <c r="C951" s="19"/>
      <c r="D951" s="19"/>
      <c r="E951" s="19"/>
      <c r="F951" s="19"/>
      <c r="G951" s="19"/>
      <c r="H951" s="19"/>
      <c r="I951" s="19"/>
      <c r="J951" s="19"/>
      <c r="K951" s="19"/>
      <c r="L951" s="19"/>
      <c r="M951" s="19"/>
      <c r="N951" s="19"/>
      <c r="O951" s="19"/>
      <c r="P951" s="19"/>
    </row>
    <row r="952">
      <c r="A952" s="19"/>
      <c r="B952" s="19"/>
      <c r="C952" s="19"/>
      <c r="D952" s="19"/>
      <c r="E952" s="19"/>
      <c r="F952" s="19"/>
      <c r="G952" s="19"/>
      <c r="H952" s="19"/>
      <c r="I952" s="19"/>
      <c r="J952" s="19"/>
      <c r="K952" s="19"/>
      <c r="L952" s="19"/>
      <c r="M952" s="19"/>
      <c r="N952" s="19"/>
      <c r="O952" s="19"/>
      <c r="P952" s="19"/>
    </row>
    <row r="953">
      <c r="A953" s="19"/>
      <c r="B953" s="19"/>
      <c r="C953" s="19"/>
      <c r="D953" s="19"/>
      <c r="E953" s="19"/>
      <c r="F953" s="19"/>
      <c r="G953" s="19"/>
      <c r="H953" s="19"/>
      <c r="I953" s="19"/>
      <c r="J953" s="19"/>
      <c r="K953" s="19"/>
      <c r="L953" s="19"/>
      <c r="M953" s="19"/>
      <c r="N953" s="19"/>
      <c r="O953" s="19"/>
      <c r="P953" s="19"/>
    </row>
    <row r="954">
      <c r="A954" s="19"/>
      <c r="B954" s="19"/>
      <c r="C954" s="19"/>
      <c r="D954" s="19"/>
      <c r="E954" s="19"/>
      <c r="F954" s="19"/>
      <c r="G954" s="19"/>
      <c r="H954" s="19"/>
      <c r="I954" s="19"/>
      <c r="J954" s="19"/>
      <c r="K954" s="19"/>
      <c r="L954" s="19"/>
      <c r="M954" s="19"/>
      <c r="N954" s="19"/>
      <c r="O954" s="19"/>
      <c r="P954" s="19"/>
    </row>
    <row r="955">
      <c r="A955" s="19"/>
      <c r="B955" s="19"/>
      <c r="C955" s="19"/>
      <c r="D955" s="19"/>
      <c r="E955" s="19"/>
      <c r="F955" s="19"/>
      <c r="G955" s="19"/>
      <c r="H955" s="19"/>
      <c r="I955" s="19"/>
      <c r="J955" s="19"/>
      <c r="K955" s="19"/>
      <c r="L955" s="19"/>
      <c r="M955" s="19"/>
      <c r="N955" s="19"/>
      <c r="O955" s="19"/>
      <c r="P955" s="19"/>
    </row>
    <row r="956">
      <c r="A956" s="19"/>
      <c r="B956" s="19"/>
      <c r="C956" s="19"/>
      <c r="D956" s="19"/>
      <c r="E956" s="19"/>
      <c r="F956" s="19"/>
      <c r="G956" s="19"/>
      <c r="H956" s="19"/>
      <c r="I956" s="19"/>
      <c r="J956" s="19"/>
      <c r="K956" s="19"/>
      <c r="L956" s="19"/>
      <c r="M956" s="19"/>
      <c r="N956" s="19"/>
      <c r="O956" s="19"/>
      <c r="P956" s="19"/>
    </row>
    <row r="957">
      <c r="A957" s="19"/>
      <c r="B957" s="19"/>
      <c r="C957" s="19"/>
      <c r="D957" s="19"/>
      <c r="E957" s="19"/>
      <c r="F957" s="19"/>
      <c r="G957" s="19"/>
      <c r="H957" s="19"/>
      <c r="I957" s="19"/>
      <c r="J957" s="19"/>
      <c r="K957" s="19"/>
      <c r="L957" s="19"/>
      <c r="M957" s="19"/>
      <c r="N957" s="19"/>
      <c r="O957" s="19"/>
      <c r="P957" s="19"/>
    </row>
    <row r="958">
      <c r="A958" s="19"/>
      <c r="B958" s="19"/>
      <c r="C958" s="19"/>
      <c r="D958" s="19"/>
      <c r="E958" s="19"/>
      <c r="F958" s="19"/>
      <c r="G958" s="19"/>
      <c r="H958" s="19"/>
      <c r="I958" s="19"/>
      <c r="J958" s="19"/>
      <c r="K958" s="19"/>
      <c r="L958" s="19"/>
      <c r="M958" s="19"/>
      <c r="N958" s="19"/>
      <c r="O958" s="19"/>
      <c r="P958" s="19"/>
    </row>
    <row r="959">
      <c r="A959" s="19"/>
      <c r="B959" s="19"/>
      <c r="C959" s="19"/>
      <c r="D959" s="19"/>
      <c r="E959" s="19"/>
      <c r="F959" s="19"/>
      <c r="G959" s="19"/>
      <c r="H959" s="19"/>
      <c r="I959" s="19"/>
      <c r="J959" s="19"/>
      <c r="K959" s="19"/>
      <c r="L959" s="19"/>
      <c r="M959" s="19"/>
      <c r="N959" s="19"/>
      <c r="O959" s="19"/>
      <c r="P959" s="19"/>
    </row>
    <row r="960">
      <c r="A960" s="19"/>
      <c r="B960" s="19"/>
      <c r="C960" s="19"/>
      <c r="D960" s="19"/>
      <c r="E960" s="19"/>
      <c r="F960" s="19"/>
      <c r="G960" s="19"/>
      <c r="H960" s="19"/>
      <c r="I960" s="19"/>
      <c r="J960" s="19"/>
      <c r="K960" s="19"/>
      <c r="L960" s="19"/>
      <c r="M960" s="19"/>
      <c r="N960" s="19"/>
      <c r="O960" s="19"/>
      <c r="P960" s="19"/>
    </row>
    <row r="961">
      <c r="A961" s="19"/>
      <c r="B961" s="19"/>
      <c r="C961" s="19"/>
      <c r="D961" s="19"/>
      <c r="E961" s="19"/>
      <c r="F961" s="19"/>
      <c r="G961" s="19"/>
      <c r="H961" s="19"/>
      <c r="I961" s="19"/>
      <c r="J961" s="19"/>
      <c r="K961" s="19"/>
      <c r="L961" s="19"/>
      <c r="M961" s="19"/>
      <c r="N961" s="19"/>
      <c r="O961" s="19"/>
      <c r="P961" s="19"/>
    </row>
    <row r="962">
      <c r="A962" s="19"/>
      <c r="B962" s="19"/>
      <c r="C962" s="19"/>
      <c r="D962" s="19"/>
      <c r="E962" s="19"/>
      <c r="F962" s="19"/>
      <c r="G962" s="19"/>
      <c r="H962" s="19"/>
      <c r="I962" s="19"/>
      <c r="J962" s="19"/>
      <c r="K962" s="19"/>
      <c r="L962" s="19"/>
      <c r="M962" s="19"/>
      <c r="N962" s="19"/>
      <c r="O962" s="19"/>
      <c r="P962" s="19"/>
    </row>
    <row r="963">
      <c r="A963" s="19"/>
      <c r="B963" s="19"/>
      <c r="C963" s="19"/>
      <c r="D963" s="19"/>
      <c r="E963" s="19"/>
      <c r="F963" s="19"/>
      <c r="G963" s="19"/>
      <c r="H963" s="19"/>
      <c r="I963" s="19"/>
      <c r="J963" s="19"/>
      <c r="K963" s="19"/>
      <c r="L963" s="19"/>
      <c r="M963" s="19"/>
      <c r="N963" s="19"/>
      <c r="O963" s="19"/>
      <c r="P963" s="19"/>
    </row>
    <row r="964">
      <c r="A964" s="19"/>
      <c r="B964" s="19"/>
      <c r="C964" s="19"/>
      <c r="D964" s="19"/>
      <c r="E964" s="19"/>
      <c r="F964" s="19"/>
      <c r="G964" s="19"/>
      <c r="H964" s="19"/>
      <c r="I964" s="19"/>
      <c r="J964" s="19"/>
      <c r="K964" s="19"/>
      <c r="L964" s="19"/>
      <c r="M964" s="19"/>
      <c r="N964" s="19"/>
      <c r="O964" s="19"/>
      <c r="P964" s="19"/>
    </row>
    <row r="965">
      <c r="A965" s="19"/>
      <c r="B965" s="19"/>
      <c r="C965" s="19"/>
      <c r="D965" s="19"/>
      <c r="E965" s="19"/>
      <c r="F965" s="19"/>
      <c r="G965" s="19"/>
      <c r="H965" s="19"/>
      <c r="I965" s="19"/>
      <c r="J965" s="19"/>
      <c r="K965" s="19"/>
      <c r="L965" s="19"/>
      <c r="M965" s="19"/>
      <c r="N965" s="19"/>
      <c r="O965" s="19"/>
      <c r="P965" s="19"/>
    </row>
    <row r="966">
      <c r="A966" s="19"/>
      <c r="B966" s="19"/>
      <c r="C966" s="19"/>
      <c r="D966" s="19"/>
      <c r="E966" s="19"/>
      <c r="F966" s="19"/>
      <c r="G966" s="19"/>
      <c r="H966" s="19"/>
      <c r="I966" s="19"/>
      <c r="J966" s="19"/>
      <c r="K966" s="19"/>
      <c r="L966" s="19"/>
      <c r="M966" s="19"/>
      <c r="N966" s="19"/>
      <c r="O966" s="19"/>
      <c r="P966" s="19"/>
    </row>
    <row r="967">
      <c r="A967" s="19"/>
      <c r="B967" s="19"/>
      <c r="C967" s="19"/>
      <c r="D967" s="19"/>
      <c r="E967" s="19"/>
      <c r="F967" s="19"/>
      <c r="G967" s="19"/>
      <c r="H967" s="19"/>
      <c r="I967" s="19"/>
      <c r="J967" s="19"/>
      <c r="K967" s="19"/>
      <c r="L967" s="19"/>
      <c r="M967" s="19"/>
      <c r="N967" s="19"/>
      <c r="O967" s="19"/>
      <c r="P967" s="19"/>
    </row>
    <row r="968">
      <c r="A968" s="19"/>
      <c r="B968" s="19"/>
      <c r="C968" s="19"/>
      <c r="D968" s="19"/>
      <c r="E968" s="19"/>
      <c r="F968" s="19"/>
      <c r="G968" s="19"/>
      <c r="H968" s="19"/>
      <c r="I968" s="19"/>
      <c r="J968" s="19"/>
      <c r="K968" s="19"/>
      <c r="L968" s="19"/>
      <c r="M968" s="19"/>
      <c r="N968" s="19"/>
      <c r="O968" s="19"/>
      <c r="P968" s="19"/>
    </row>
    <row r="969">
      <c r="A969" s="19"/>
      <c r="B969" s="19"/>
      <c r="C969" s="19"/>
      <c r="D969" s="19"/>
      <c r="E969" s="19"/>
      <c r="F969" s="19"/>
      <c r="G969" s="19"/>
      <c r="H969" s="19"/>
      <c r="I969" s="19"/>
      <c r="J969" s="19"/>
      <c r="K969" s="19"/>
      <c r="L969" s="19"/>
      <c r="M969" s="19"/>
      <c r="N969" s="19"/>
      <c r="O969" s="19"/>
      <c r="P969" s="19"/>
    </row>
    <row r="970">
      <c r="A970" s="19"/>
      <c r="B970" s="19"/>
      <c r="C970" s="19"/>
      <c r="D970" s="19"/>
      <c r="E970" s="19"/>
      <c r="F970" s="19"/>
      <c r="G970" s="19"/>
      <c r="H970" s="19"/>
      <c r="I970" s="19"/>
      <c r="J970" s="19"/>
      <c r="K970" s="19"/>
      <c r="L970" s="19"/>
      <c r="M970" s="19"/>
      <c r="N970" s="19"/>
      <c r="O970" s="19"/>
      <c r="P970" s="19"/>
    </row>
    <row r="971">
      <c r="A971" s="19"/>
      <c r="B971" s="19"/>
      <c r="C971" s="19"/>
      <c r="D971" s="19"/>
      <c r="E971" s="19"/>
      <c r="F971" s="19"/>
      <c r="G971" s="19"/>
      <c r="H971" s="19"/>
      <c r="I971" s="19"/>
      <c r="J971" s="19"/>
      <c r="K971" s="19"/>
      <c r="L971" s="19"/>
      <c r="M971" s="19"/>
      <c r="N971" s="19"/>
      <c r="O971" s="19"/>
      <c r="P971" s="19"/>
    </row>
    <row r="972">
      <c r="A972" s="19"/>
      <c r="B972" s="19"/>
      <c r="C972" s="19"/>
      <c r="D972" s="19"/>
      <c r="E972" s="19"/>
      <c r="F972" s="19"/>
      <c r="G972" s="19"/>
      <c r="H972" s="19"/>
      <c r="I972" s="19"/>
      <c r="J972" s="19"/>
      <c r="K972" s="19"/>
      <c r="L972" s="19"/>
      <c r="M972" s="19"/>
      <c r="N972" s="19"/>
      <c r="O972" s="19"/>
      <c r="P972" s="19"/>
    </row>
    <row r="973">
      <c r="A973" s="19"/>
      <c r="B973" s="19"/>
      <c r="C973" s="19"/>
      <c r="D973" s="19"/>
      <c r="E973" s="19"/>
      <c r="F973" s="19"/>
      <c r="G973" s="19"/>
      <c r="H973" s="19"/>
      <c r="I973" s="19"/>
      <c r="J973" s="19"/>
      <c r="K973" s="19"/>
      <c r="L973" s="19"/>
      <c r="M973" s="19"/>
      <c r="N973" s="19"/>
      <c r="O973" s="19"/>
      <c r="P973" s="19"/>
    </row>
    <row r="974">
      <c r="A974" s="19"/>
      <c r="B974" s="19"/>
      <c r="C974" s="19"/>
      <c r="D974" s="19"/>
      <c r="E974" s="19"/>
      <c r="F974" s="19"/>
      <c r="G974" s="19"/>
      <c r="H974" s="19"/>
      <c r="I974" s="19"/>
      <c r="J974" s="19"/>
      <c r="K974" s="19"/>
      <c r="L974" s="19"/>
      <c r="M974" s="19"/>
      <c r="N974" s="19"/>
      <c r="O974" s="19"/>
      <c r="P974" s="19"/>
    </row>
    <row r="975">
      <c r="A975" s="19"/>
      <c r="B975" s="19"/>
      <c r="C975" s="19"/>
      <c r="D975" s="19"/>
      <c r="E975" s="19"/>
      <c r="F975" s="19"/>
      <c r="G975" s="19"/>
      <c r="H975" s="19"/>
      <c r="I975" s="19"/>
      <c r="J975" s="19"/>
      <c r="K975" s="19"/>
      <c r="L975" s="19"/>
      <c r="M975" s="19"/>
      <c r="N975" s="19"/>
      <c r="O975" s="19"/>
      <c r="P975" s="19"/>
    </row>
    <row r="976">
      <c r="A976" s="19"/>
      <c r="B976" s="19"/>
      <c r="C976" s="19"/>
      <c r="D976" s="19"/>
      <c r="E976" s="19"/>
      <c r="F976" s="19"/>
      <c r="G976" s="19"/>
      <c r="H976" s="19"/>
      <c r="I976" s="19"/>
      <c r="J976" s="19"/>
      <c r="K976" s="19"/>
      <c r="L976" s="19"/>
      <c r="M976" s="19"/>
      <c r="N976" s="19"/>
      <c r="O976" s="19"/>
      <c r="P976" s="19"/>
    </row>
    <row r="977">
      <c r="A977" s="19"/>
      <c r="B977" s="19"/>
      <c r="C977" s="19"/>
      <c r="D977" s="19"/>
      <c r="E977" s="19"/>
      <c r="F977" s="19"/>
      <c r="G977" s="19"/>
      <c r="H977" s="19"/>
      <c r="I977" s="19"/>
      <c r="J977" s="19"/>
      <c r="K977" s="19"/>
      <c r="L977" s="19"/>
      <c r="M977" s="19"/>
      <c r="N977" s="19"/>
      <c r="O977" s="19"/>
      <c r="P977" s="19"/>
    </row>
    <row r="978">
      <c r="A978" s="19"/>
      <c r="B978" s="19"/>
      <c r="C978" s="19"/>
      <c r="D978" s="19"/>
      <c r="E978" s="19"/>
      <c r="F978" s="19"/>
      <c r="G978" s="19"/>
      <c r="H978" s="19"/>
      <c r="I978" s="19"/>
      <c r="J978" s="19"/>
      <c r="K978" s="19"/>
      <c r="L978" s="19"/>
      <c r="M978" s="19"/>
      <c r="N978" s="19"/>
      <c r="O978" s="19"/>
      <c r="P978" s="19"/>
    </row>
    <row r="979">
      <c r="A979" s="19"/>
      <c r="B979" s="19"/>
      <c r="C979" s="19"/>
      <c r="D979" s="19"/>
      <c r="E979" s="19"/>
      <c r="F979" s="19"/>
      <c r="G979" s="19"/>
      <c r="H979" s="19"/>
      <c r="I979" s="19"/>
      <c r="J979" s="19"/>
      <c r="K979" s="19"/>
      <c r="L979" s="19"/>
      <c r="M979" s="19"/>
      <c r="N979" s="19"/>
      <c r="O979" s="19"/>
      <c r="P979" s="19"/>
    </row>
    <row r="980">
      <c r="A980" s="19"/>
      <c r="B980" s="19"/>
      <c r="C980" s="19"/>
      <c r="D980" s="19"/>
      <c r="E980" s="19"/>
      <c r="F980" s="19"/>
      <c r="G980" s="19"/>
      <c r="H980" s="19"/>
      <c r="I980" s="19"/>
      <c r="J980" s="19"/>
      <c r="K980" s="19"/>
      <c r="L980" s="19"/>
      <c r="M980" s="19"/>
      <c r="N980" s="19"/>
      <c r="O980" s="19"/>
      <c r="P980" s="19"/>
    </row>
    <row r="981">
      <c r="A981" s="19"/>
      <c r="B981" s="19"/>
      <c r="C981" s="19"/>
      <c r="D981" s="19"/>
      <c r="E981" s="19"/>
      <c r="F981" s="19"/>
      <c r="G981" s="19"/>
      <c r="H981" s="19"/>
      <c r="I981" s="19"/>
      <c r="J981" s="19"/>
      <c r="K981" s="19"/>
      <c r="L981" s="19"/>
      <c r="M981" s="19"/>
      <c r="N981" s="19"/>
      <c r="O981" s="19"/>
      <c r="P981" s="19"/>
    </row>
    <row r="982">
      <c r="A982" s="19"/>
      <c r="B982" s="19"/>
      <c r="C982" s="19"/>
      <c r="D982" s="19"/>
      <c r="E982" s="19"/>
      <c r="F982" s="19"/>
      <c r="G982" s="19"/>
      <c r="H982" s="19"/>
      <c r="I982" s="19"/>
      <c r="J982" s="19"/>
      <c r="K982" s="19"/>
      <c r="L982" s="19"/>
      <c r="M982" s="19"/>
      <c r="N982" s="19"/>
      <c r="O982" s="19"/>
      <c r="P982" s="19"/>
    </row>
    <row r="983">
      <c r="A983" s="19"/>
      <c r="B983" s="19"/>
      <c r="C983" s="19"/>
      <c r="D983" s="19"/>
      <c r="E983" s="19"/>
      <c r="F983" s="19"/>
      <c r="G983" s="19"/>
      <c r="H983" s="19"/>
      <c r="I983" s="19"/>
      <c r="J983" s="19"/>
      <c r="K983" s="19"/>
      <c r="L983" s="19"/>
      <c r="M983" s="19"/>
      <c r="N983" s="19"/>
      <c r="O983" s="19"/>
      <c r="P983" s="19"/>
    </row>
    <row r="984">
      <c r="A984" s="19"/>
      <c r="B984" s="19"/>
      <c r="C984" s="19"/>
      <c r="D984" s="19"/>
      <c r="E984" s="19"/>
      <c r="F984" s="19"/>
      <c r="G984" s="19"/>
      <c r="H984" s="19"/>
      <c r="I984" s="19"/>
      <c r="J984" s="19"/>
      <c r="K984" s="19"/>
      <c r="L984" s="19"/>
      <c r="M984" s="19"/>
      <c r="N984" s="19"/>
      <c r="O984" s="19"/>
      <c r="P984" s="19"/>
    </row>
    <row r="985">
      <c r="A985" s="19"/>
      <c r="B985" s="19"/>
      <c r="C985" s="19"/>
      <c r="D985" s="19"/>
      <c r="E985" s="19"/>
      <c r="F985" s="19"/>
      <c r="G985" s="19"/>
      <c r="H985" s="19"/>
      <c r="I985" s="19"/>
      <c r="J985" s="19"/>
      <c r="K985" s="19"/>
      <c r="L985" s="19"/>
      <c r="M985" s="19"/>
      <c r="N985" s="19"/>
      <c r="O985" s="19"/>
      <c r="P985" s="19"/>
    </row>
    <row r="986">
      <c r="A986" s="19"/>
      <c r="B986" s="19"/>
      <c r="C986" s="19"/>
      <c r="D986" s="19"/>
      <c r="E986" s="19"/>
      <c r="F986" s="19"/>
      <c r="G986" s="19"/>
      <c r="H986" s="19"/>
      <c r="I986" s="19"/>
      <c r="J986" s="19"/>
      <c r="K986" s="19"/>
      <c r="L986" s="19"/>
      <c r="M986" s="19"/>
      <c r="N986" s="19"/>
      <c r="O986" s="19"/>
      <c r="P986" s="19"/>
    </row>
    <row r="987">
      <c r="A987" s="19"/>
      <c r="B987" s="19"/>
      <c r="C987" s="19"/>
      <c r="D987" s="19"/>
      <c r="E987" s="19"/>
      <c r="F987" s="19"/>
      <c r="G987" s="19"/>
      <c r="H987" s="19"/>
      <c r="I987" s="19"/>
      <c r="J987" s="19"/>
      <c r="K987" s="19"/>
      <c r="L987" s="19"/>
      <c r="M987" s="19"/>
      <c r="N987" s="19"/>
      <c r="O987" s="19"/>
      <c r="P987" s="19"/>
    </row>
    <row r="988">
      <c r="A988" s="19"/>
      <c r="B988" s="19"/>
      <c r="C988" s="19"/>
      <c r="D988" s="19"/>
      <c r="E988" s="19"/>
      <c r="F988" s="19"/>
      <c r="G988" s="19"/>
      <c r="H988" s="19"/>
      <c r="I988" s="19"/>
      <c r="J988" s="19"/>
      <c r="K988" s="19"/>
      <c r="L988" s="19"/>
      <c r="M988" s="19"/>
      <c r="N988" s="19"/>
      <c r="O988" s="19"/>
      <c r="P988" s="19"/>
    </row>
  </sheetData>
  <mergeCells count="1">
    <mergeCell ref="A1:G3"/>
  </mergeCells>
  <conditionalFormatting sqref="E5:E91">
    <cfRule type="cellIs" dxfId="0" priority="1" operator="equal">
      <formula>"Encerrada"</formula>
    </cfRule>
  </conditionalFormatting>
  <conditionalFormatting sqref="E5:E91">
    <cfRule type="cellIs" dxfId="1" priority="2" operator="equal">
      <formula>"Em andamento"</formula>
    </cfRule>
  </conditionalFormatting>
  <conditionalFormatting sqref="E5:E91">
    <cfRule type="cellIs" dxfId="2" priority="3" operator="equal">
      <formula>"Próxima Semana"</formula>
    </cfRule>
  </conditionalFormatting>
  <conditionalFormatting sqref="E5:E91">
    <cfRule type="cellIs" dxfId="3" priority="4" operator="equal">
      <formula>"A Seguir"</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86"/>
    <col customWidth="1" min="2" max="2" width="34.0"/>
    <col customWidth="1" min="4" max="4" width="15.43"/>
    <col customWidth="1" min="5" max="5" width="34.71"/>
    <col customWidth="1" min="6" max="6" width="49.14"/>
    <col customWidth="1" min="8" max="10" width="19.14"/>
  </cols>
  <sheetData>
    <row r="4">
      <c r="A4" s="107" t="s">
        <v>357</v>
      </c>
      <c r="E4" s="110" t="s">
        <v>358</v>
      </c>
      <c r="F4" s="112" t="s">
        <v>359</v>
      </c>
      <c r="G4" s="113" t="s">
        <v>360</v>
      </c>
    </row>
    <row r="5">
      <c r="F5" s="110"/>
    </row>
    <row r="6">
      <c r="B6" s="107" t="s">
        <v>361</v>
      </c>
    </row>
    <row r="7">
      <c r="A7" s="107" t="s">
        <v>364</v>
      </c>
      <c r="B7" s="107" t="s">
        <v>365</v>
      </c>
      <c r="C7" s="107" t="s">
        <v>366</v>
      </c>
      <c r="D7" s="107" t="s">
        <v>367</v>
      </c>
      <c r="E7" s="107" t="s">
        <v>368</v>
      </c>
      <c r="F7" s="107" t="s">
        <v>369</v>
      </c>
      <c r="G7" s="107" t="s">
        <v>370</v>
      </c>
      <c r="H7" s="107" t="s">
        <v>371</v>
      </c>
      <c r="I7" s="107"/>
      <c r="J7" s="107" t="s">
        <v>372</v>
      </c>
    </row>
    <row r="8">
      <c r="A8" s="107" t="s">
        <v>374</v>
      </c>
      <c r="B8" s="107" t="s">
        <v>375</v>
      </c>
      <c r="C8" s="107">
        <v>1.5996212339E10</v>
      </c>
      <c r="D8" s="107">
        <v>4.3639052803E10</v>
      </c>
      <c r="E8" s="107" t="s">
        <v>376</v>
      </c>
    </row>
    <row r="9">
      <c r="A9" s="107" t="s">
        <v>377</v>
      </c>
      <c r="B9" s="107"/>
      <c r="C9" s="107"/>
      <c r="D9" s="107"/>
      <c r="E9" s="107"/>
      <c r="F9" s="107" t="s">
        <v>378</v>
      </c>
      <c r="I9" s="115">
        <v>0.375</v>
      </c>
    </row>
    <row r="10">
      <c r="B10" s="107"/>
      <c r="C10" s="107"/>
      <c r="D10" s="107"/>
      <c r="E10" s="107"/>
    </row>
    <row r="11">
      <c r="B11" s="107" t="s">
        <v>379</v>
      </c>
      <c r="C11" s="107">
        <v>1.9993119096E10</v>
      </c>
      <c r="D11" s="107">
        <v>3.1404778802E10</v>
      </c>
      <c r="E11" s="107" t="s">
        <v>380</v>
      </c>
    </row>
    <row r="12">
      <c r="B12" s="107" t="s">
        <v>381</v>
      </c>
      <c r="C12" s="107">
        <v>1.9974189071E10</v>
      </c>
      <c r="D12" s="107">
        <v>1.8050759857E10</v>
      </c>
      <c r="E12" s="107" t="s">
        <v>382</v>
      </c>
    </row>
    <row r="13">
      <c r="B13" s="107" t="s">
        <v>383</v>
      </c>
      <c r="C13" s="107">
        <v>9.95651798E8</v>
      </c>
      <c r="D13" s="107">
        <v>2.6084276857E10</v>
      </c>
      <c r="E13" s="107" t="s">
        <v>384</v>
      </c>
    </row>
    <row r="14">
      <c r="B14" s="107" t="s">
        <v>385</v>
      </c>
      <c r="C14" s="107">
        <v>2.2981035069E10</v>
      </c>
      <c r="D14" s="107">
        <v>1.0698137701E10</v>
      </c>
      <c r="E14" s="107" t="s">
        <v>386</v>
      </c>
    </row>
    <row r="15">
      <c r="B15" s="107" t="s">
        <v>387</v>
      </c>
      <c r="C15" s="107">
        <v>1.9996640595E10</v>
      </c>
      <c r="D15" s="107">
        <v>3.71144094E8</v>
      </c>
      <c r="E15" s="107" t="s">
        <v>388</v>
      </c>
    </row>
    <row r="16">
      <c r="B16" s="107" t="s">
        <v>389</v>
      </c>
      <c r="C16" s="107">
        <v>1.5981116827E10</v>
      </c>
      <c r="D16" s="107">
        <v>3.298048984E10</v>
      </c>
      <c r="E16" s="107" t="s">
        <v>390</v>
      </c>
    </row>
    <row r="17">
      <c r="B17" s="107" t="s">
        <v>391</v>
      </c>
      <c r="C17" s="107">
        <v>9.9199225E8</v>
      </c>
      <c r="D17" s="107">
        <v>6.0385626053E10</v>
      </c>
      <c r="E17" s="107" t="s">
        <v>392</v>
      </c>
    </row>
    <row r="18">
      <c r="B18" s="107" t="s">
        <v>393</v>
      </c>
      <c r="C18" s="107">
        <v>5.5999159154E10</v>
      </c>
      <c r="D18" s="107">
        <v>1.074426045E9</v>
      </c>
      <c r="E18" s="107" t="s">
        <v>394</v>
      </c>
    </row>
    <row r="19">
      <c r="B19" s="107" t="s">
        <v>395</v>
      </c>
      <c r="C19" s="107">
        <v>1.9984043059E10</v>
      </c>
      <c r="D19" s="107">
        <v>1.956999205E9</v>
      </c>
      <c r="E19" s="107" t="s">
        <v>396</v>
      </c>
    </row>
    <row r="20">
      <c r="B20" s="107" t="s">
        <v>397</v>
      </c>
      <c r="C20" s="107">
        <v>1.9982016369E10</v>
      </c>
      <c r="D20" s="107">
        <v>2.7534968895E10</v>
      </c>
      <c r="E20" s="107" t="s">
        <v>398</v>
      </c>
    </row>
    <row r="21">
      <c r="B21" s="107" t="s">
        <v>399</v>
      </c>
      <c r="C21" s="107">
        <v>1.8997920915E10</v>
      </c>
      <c r="D21" s="107">
        <v>3.9756695862E10</v>
      </c>
      <c r="E21" s="107" t="s">
        <v>400</v>
      </c>
    </row>
    <row r="22">
      <c r="B22" s="107" t="s">
        <v>401</v>
      </c>
      <c r="C22" s="107">
        <v>1.9988103903E10</v>
      </c>
      <c r="D22" s="107">
        <v>1.5837363874E10</v>
      </c>
      <c r="E22" s="107" t="s">
        <v>402</v>
      </c>
    </row>
    <row r="23">
      <c r="B23" s="107" t="s">
        <v>403</v>
      </c>
      <c r="C23" s="107">
        <v>1.999754301E10</v>
      </c>
      <c r="D23" s="107">
        <v>4.4273330873E10</v>
      </c>
      <c r="E23" s="107" t="s">
        <v>404</v>
      </c>
    </row>
    <row r="24">
      <c r="B24" s="107" t="s">
        <v>405</v>
      </c>
      <c r="C24" s="107">
        <v>1.198775545E10</v>
      </c>
      <c r="D24" s="107">
        <v>4.7271084886E10</v>
      </c>
      <c r="E24" s="107" t="s">
        <v>406</v>
      </c>
    </row>
    <row r="25">
      <c r="B25" s="107" t="s">
        <v>407</v>
      </c>
      <c r="C25" s="107">
        <v>1.9982901989E10</v>
      </c>
      <c r="D25" s="107">
        <v>3.517507113E9</v>
      </c>
      <c r="E25" s="107" t="s">
        <v>408</v>
      </c>
    </row>
    <row r="26">
      <c r="B26" s="107" t="s">
        <v>409</v>
      </c>
      <c r="C26" s="107">
        <v>1.9991969341E10</v>
      </c>
      <c r="D26" s="107">
        <v>4.6287480807E10</v>
      </c>
      <c r="E26" s="107" t="s">
        <v>410</v>
      </c>
    </row>
    <row r="27">
      <c r="B27" s="107" t="s">
        <v>411</v>
      </c>
      <c r="C27" s="107">
        <v>9.94631936E8</v>
      </c>
      <c r="D27" s="107">
        <v>4.6653213889E10</v>
      </c>
      <c r="E27" s="107" t="s">
        <v>412</v>
      </c>
    </row>
    <row r="28">
      <c r="B28" s="107" t="s">
        <v>413</v>
      </c>
      <c r="C28" s="107">
        <v>1.9991777547E10</v>
      </c>
      <c r="D28" s="107">
        <v>1.3331870846E10</v>
      </c>
      <c r="E28" s="107" t="s">
        <v>414</v>
      </c>
    </row>
    <row r="29">
      <c r="B29" s="107" t="s">
        <v>415</v>
      </c>
      <c r="C29" s="107">
        <v>1.9991253706E10</v>
      </c>
      <c r="D29" s="107">
        <v>3.4294451831E10</v>
      </c>
      <c r="E29" s="107" t="s">
        <v>416</v>
      </c>
    </row>
    <row r="30">
      <c r="B30" s="107" t="s">
        <v>417</v>
      </c>
      <c r="C30" s="107">
        <v>1.9995806816E10</v>
      </c>
      <c r="D30" s="107">
        <v>4.8795791817E10</v>
      </c>
      <c r="E30" s="107" t="s">
        <v>418</v>
      </c>
    </row>
    <row r="31">
      <c r="B31" s="107" t="s">
        <v>419</v>
      </c>
      <c r="C31" s="107">
        <v>3242594.0</v>
      </c>
      <c r="D31" s="107">
        <v>1.4899628838E10</v>
      </c>
      <c r="E31" s="107" t="s">
        <v>420</v>
      </c>
    </row>
    <row r="32">
      <c r="B32" s="107" t="s">
        <v>421</v>
      </c>
      <c r="C32" s="107">
        <v>1.9989432537E10</v>
      </c>
      <c r="D32" s="107">
        <v>3.1470281864E10</v>
      </c>
      <c r="E32" s="107" t="s">
        <v>422</v>
      </c>
    </row>
    <row r="33">
      <c r="B33" s="107" t="s">
        <v>423</v>
      </c>
      <c r="C33" s="107">
        <v>1.9988262598E10</v>
      </c>
      <c r="D33" s="107">
        <v>6.1863335315E10</v>
      </c>
      <c r="E33" s="107" t="s">
        <v>424</v>
      </c>
    </row>
    <row r="34">
      <c r="B34" s="107" t="s">
        <v>425</v>
      </c>
      <c r="C34" s="107">
        <v>1.19742632E10</v>
      </c>
      <c r="D34" s="107">
        <v>4.1072846896E10</v>
      </c>
      <c r="E34" s="107" t="s">
        <v>426</v>
      </c>
    </row>
    <row r="35">
      <c r="B35" s="107" t="s">
        <v>427</v>
      </c>
      <c r="C35" s="107">
        <v>1.9993568345E10</v>
      </c>
      <c r="D35" s="107">
        <v>2.2739183801E10</v>
      </c>
      <c r="E35" s="107" t="s">
        <v>428</v>
      </c>
    </row>
    <row r="36">
      <c r="B36" s="107" t="s">
        <v>429</v>
      </c>
      <c r="C36" s="107">
        <v>1.99993352E10</v>
      </c>
      <c r="D36" s="107">
        <v>4.5385937886E10</v>
      </c>
      <c r="E36" s="107" t="s">
        <v>430</v>
      </c>
    </row>
    <row r="37">
      <c r="B37" s="107" t="s">
        <v>431</v>
      </c>
      <c r="C37" s="107">
        <v>1.196399908E10</v>
      </c>
      <c r="D37" s="107">
        <v>4.5419637871E10</v>
      </c>
      <c r="E37" s="107" t="s">
        <v>432</v>
      </c>
    </row>
    <row r="38">
      <c r="B38" s="107" t="s">
        <v>433</v>
      </c>
      <c r="C38" s="107">
        <v>1.998956388E10</v>
      </c>
      <c r="D38" s="107">
        <v>3.904155288E10</v>
      </c>
      <c r="E38" s="107" t="s">
        <v>434</v>
      </c>
    </row>
    <row r="39">
      <c r="B39" s="107" t="s">
        <v>375</v>
      </c>
      <c r="C39" s="107">
        <v>1.5996212339E10</v>
      </c>
      <c r="D39" s="107">
        <v>4.3639052803E10</v>
      </c>
      <c r="E39" s="107" t="s">
        <v>376</v>
      </c>
    </row>
    <row r="40">
      <c r="B40" s="107" t="s">
        <v>435</v>
      </c>
      <c r="C40" s="107">
        <v>1.9995131238E10</v>
      </c>
      <c r="D40" s="107">
        <v>4.7658698814E10</v>
      </c>
      <c r="E40" s="107" t="s">
        <v>436</v>
      </c>
    </row>
    <row r="41">
      <c r="B41" s="107" t="s">
        <v>437</v>
      </c>
      <c r="C41" s="107">
        <v>1.9982025631E10</v>
      </c>
      <c r="D41" s="107">
        <v>3.2389472818E10</v>
      </c>
      <c r="E41" s="107" t="s">
        <v>438</v>
      </c>
    </row>
    <row r="42">
      <c r="B42" s="107" t="s">
        <v>439</v>
      </c>
      <c r="C42" s="107">
        <v>1.3991804496E10</v>
      </c>
      <c r="D42" s="107">
        <v>5.71011837E8</v>
      </c>
      <c r="E42" s="107" t="s">
        <v>440</v>
      </c>
    </row>
    <row r="43">
      <c r="B43" s="107" t="s">
        <v>441</v>
      </c>
      <c r="C43" s="107">
        <v>9.91995959E8</v>
      </c>
      <c r="D43" s="107">
        <v>2.467123847E9</v>
      </c>
      <c r="E43" s="107" t="s">
        <v>442</v>
      </c>
    </row>
    <row r="44">
      <c r="B44" s="107" t="s">
        <v>443</v>
      </c>
      <c r="C44" s="107">
        <v>1.998136501E10</v>
      </c>
      <c r="D44" s="107">
        <v>4.4178477897E10</v>
      </c>
      <c r="E44" s="107" t="s">
        <v>444</v>
      </c>
    </row>
    <row r="45">
      <c r="B45" s="107" t="s">
        <v>445</v>
      </c>
      <c r="C45" s="107">
        <v>1.999999999999E12</v>
      </c>
      <c r="D45" s="107">
        <v>3.0555413837E10</v>
      </c>
      <c r="E45" s="107" t="s">
        <v>446</v>
      </c>
    </row>
    <row r="46">
      <c r="B46" s="107" t="s">
        <v>14</v>
      </c>
      <c r="C46" s="107">
        <v>9.92678988E8</v>
      </c>
      <c r="D46" s="107">
        <v>9.6853603834E10</v>
      </c>
      <c r="E46" s="107" t="s">
        <v>447</v>
      </c>
    </row>
    <row r="47">
      <c r="B47" s="107" t="s">
        <v>448</v>
      </c>
      <c r="C47" s="107">
        <v>1.998407657E10</v>
      </c>
      <c r="D47" s="107">
        <v>2.2725018854E10</v>
      </c>
      <c r="E47" s="107" t="s">
        <v>449</v>
      </c>
    </row>
    <row r="48">
      <c r="B48" s="107" t="s">
        <v>450</v>
      </c>
      <c r="C48" s="107" t="s">
        <v>451</v>
      </c>
      <c r="D48" s="107">
        <v>4.4576043803E10</v>
      </c>
      <c r="E48" s="107" t="s">
        <v>452</v>
      </c>
    </row>
    <row r="49">
      <c r="B49" s="107" t="s">
        <v>453</v>
      </c>
      <c r="C49" s="107">
        <v>1.998109265E10</v>
      </c>
      <c r="D49" s="107">
        <v>4.3083116837E10</v>
      </c>
      <c r="E49" s="107" t="s">
        <v>454</v>
      </c>
    </row>
    <row r="50">
      <c r="B50" s="107" t="s">
        <v>455</v>
      </c>
      <c r="C50" s="107">
        <v>1.991768622E9</v>
      </c>
      <c r="D50" s="107">
        <v>3.3450613847E10</v>
      </c>
      <c r="E50" s="107" t="s">
        <v>456</v>
      </c>
    </row>
    <row r="51">
      <c r="B51" s="107" t="s">
        <v>457</v>
      </c>
      <c r="C51" s="107">
        <v>1.5997045195E10</v>
      </c>
      <c r="D51" s="107">
        <v>4.1916613888E10</v>
      </c>
      <c r="E51" s="107" t="s">
        <v>458</v>
      </c>
    </row>
    <row r="52">
      <c r="B52" s="107" t="s">
        <v>459</v>
      </c>
      <c r="C52" s="107">
        <v>1.1991289035E10</v>
      </c>
      <c r="D52" s="107">
        <v>4.3246232873E10</v>
      </c>
      <c r="E52" s="107" t="s">
        <v>460</v>
      </c>
    </row>
    <row r="53">
      <c r="B53" s="107" t="s">
        <v>461</v>
      </c>
      <c r="C53" s="107">
        <v>9.9110305E8</v>
      </c>
      <c r="D53" s="107">
        <v>2.5087594816E10</v>
      </c>
      <c r="E53" s="107" t="s">
        <v>462</v>
      </c>
    </row>
    <row r="54">
      <c r="B54" s="107" t="s">
        <v>463</v>
      </c>
      <c r="C54" s="107">
        <v>1.9997438753E10</v>
      </c>
      <c r="D54" s="107">
        <v>4.0310643813E10</v>
      </c>
      <c r="E54" s="107" t="s">
        <v>464</v>
      </c>
    </row>
    <row r="55">
      <c r="B55" s="107" t="s">
        <v>465</v>
      </c>
      <c r="C55" s="107">
        <v>1.9971107889E10</v>
      </c>
      <c r="D55" s="107">
        <v>4.3747273882E10</v>
      </c>
      <c r="E55" s="107" t="s">
        <v>466</v>
      </c>
    </row>
    <row r="56">
      <c r="B56" s="107" t="s">
        <v>467</v>
      </c>
      <c r="C56" s="107">
        <v>1.9992277932E10</v>
      </c>
      <c r="D56" s="107">
        <v>8.2731055634E10</v>
      </c>
      <c r="E56" s="107" t="s">
        <v>468</v>
      </c>
    </row>
    <row r="57">
      <c r="B57" s="107" t="s">
        <v>469</v>
      </c>
      <c r="C57" s="107">
        <v>1.1964032589E10</v>
      </c>
      <c r="D57" s="107">
        <v>9.54787943E9</v>
      </c>
      <c r="E57" s="107" t="s">
        <v>470</v>
      </c>
    </row>
    <row r="58">
      <c r="B58" s="107" t="s">
        <v>471</v>
      </c>
      <c r="C58" s="107">
        <v>1.5997852375E10</v>
      </c>
      <c r="D58" s="107">
        <v>4.7041481816E10</v>
      </c>
      <c r="E58" s="107" t="s">
        <v>472</v>
      </c>
    </row>
    <row r="59">
      <c r="B59" s="107" t="s">
        <v>473</v>
      </c>
      <c r="C59" s="107">
        <v>1.9982169999E10</v>
      </c>
      <c r="D59" s="107">
        <v>3.9295423828E10</v>
      </c>
      <c r="E59" s="107" t="s">
        <v>474</v>
      </c>
    </row>
    <row r="60">
      <c r="B60" s="107" t="s">
        <v>475</v>
      </c>
      <c r="C60" s="107">
        <v>1.9991036556E10</v>
      </c>
      <c r="D60" s="107">
        <v>6.728258647E9</v>
      </c>
      <c r="E60" s="107" t="s">
        <v>476</v>
      </c>
    </row>
    <row r="61">
      <c r="B61" s="107" t="s">
        <v>477</v>
      </c>
      <c r="C61" s="107">
        <v>1.7991106552E10</v>
      </c>
      <c r="D61" s="107">
        <v>3.326669488E10</v>
      </c>
      <c r="E61" s="107" t="s">
        <v>478</v>
      </c>
    </row>
    <row r="62">
      <c r="B62" s="107" t="s">
        <v>480</v>
      </c>
      <c r="C62" s="107">
        <v>1.6997745795E10</v>
      </c>
      <c r="D62" s="107">
        <v>4.16012478E10</v>
      </c>
      <c r="E62" s="107" t="s">
        <v>481</v>
      </c>
    </row>
    <row r="63">
      <c r="B63" s="107" t="s">
        <v>482</v>
      </c>
      <c r="C63" s="107">
        <v>1.9992601293E10</v>
      </c>
      <c r="D63" s="107">
        <v>4.199048588E10</v>
      </c>
      <c r="E63" s="107" t="s">
        <v>483</v>
      </c>
    </row>
    <row r="64">
      <c r="B64" s="107" t="s">
        <v>146</v>
      </c>
      <c r="C64" s="107">
        <v>1.698111508E10</v>
      </c>
      <c r="D64" s="107">
        <v>4.4377022806E10</v>
      </c>
      <c r="E64" s="107" t="s">
        <v>484</v>
      </c>
    </row>
    <row r="65">
      <c r="B65" s="107" t="s">
        <v>485</v>
      </c>
      <c r="C65" s="107">
        <v>8.1981960806E10</v>
      </c>
      <c r="D65" s="107">
        <v>7.390958464E9</v>
      </c>
      <c r="E65" s="107" t="s">
        <v>486</v>
      </c>
    </row>
    <row r="66">
      <c r="B66" s="107" t="s">
        <v>487</v>
      </c>
      <c r="C66" s="107">
        <v>9.91727112E8</v>
      </c>
      <c r="D66" s="107">
        <v>2.3375048831E10</v>
      </c>
      <c r="E66" s="107" t="s">
        <v>488</v>
      </c>
    </row>
    <row r="67">
      <c r="B67" s="107" t="s">
        <v>489</v>
      </c>
      <c r="C67" s="107">
        <v>1.9988554137E10</v>
      </c>
      <c r="D67" s="107">
        <v>2.2175029808E10</v>
      </c>
      <c r="E67" s="107" t="s">
        <v>490</v>
      </c>
    </row>
    <row r="68">
      <c r="B68" s="107" t="s">
        <v>492</v>
      </c>
      <c r="C68" s="107">
        <v>1.999733846E10</v>
      </c>
      <c r="D68" s="107">
        <v>3.3351119828E10</v>
      </c>
      <c r="E68" s="107" t="s">
        <v>493</v>
      </c>
    </row>
    <row r="69">
      <c r="B69" s="107" t="s">
        <v>494</v>
      </c>
      <c r="C69" s="107">
        <v>1.9992280937E10</v>
      </c>
      <c r="D69" s="107">
        <v>5.2459365187E10</v>
      </c>
      <c r="E69" s="107" t="s">
        <v>495</v>
      </c>
    </row>
    <row r="70">
      <c r="B70" s="107" t="s">
        <v>496</v>
      </c>
      <c r="C70" s="107">
        <v>1.1993822954E10</v>
      </c>
      <c r="D70" s="107">
        <v>4.9728729855E10</v>
      </c>
      <c r="E70" s="107" t="s">
        <v>497</v>
      </c>
    </row>
    <row r="71">
      <c r="B71" s="107" t="s">
        <v>498</v>
      </c>
      <c r="C71" s="107">
        <v>1.9981883383E10</v>
      </c>
      <c r="D71" s="107">
        <v>3.5883044875E10</v>
      </c>
      <c r="E71" s="107" t="s">
        <v>499</v>
      </c>
    </row>
    <row r="72">
      <c r="B72" s="107" t="s">
        <v>500</v>
      </c>
      <c r="C72" s="107">
        <v>9.89437391E8</v>
      </c>
      <c r="D72" s="107">
        <v>3.6131414858E10</v>
      </c>
      <c r="E72" s="107" t="s">
        <v>501</v>
      </c>
    </row>
    <row r="73">
      <c r="B73" s="107" t="s">
        <v>502</v>
      </c>
      <c r="C73" s="107">
        <v>1.999882148E10</v>
      </c>
      <c r="D73" s="107">
        <v>4.1119933897E10</v>
      </c>
      <c r="E73" s="107" t="s">
        <v>503</v>
      </c>
    </row>
    <row r="74">
      <c r="B74" s="107" t="s">
        <v>504</v>
      </c>
      <c r="C74" s="107">
        <v>1.5996845155E10</v>
      </c>
      <c r="D74" s="107">
        <v>4.5688070854E10</v>
      </c>
      <c r="E74" s="107" t="s">
        <v>506</v>
      </c>
    </row>
    <row r="75">
      <c r="B75" s="107" t="s">
        <v>507</v>
      </c>
      <c r="C75" s="107">
        <v>1.9996633727E10</v>
      </c>
      <c r="D75" s="107">
        <v>4.4150650829E10</v>
      </c>
      <c r="E75" s="107" t="s">
        <v>508</v>
      </c>
    </row>
    <row r="76">
      <c r="B76" s="107" t="s">
        <v>509</v>
      </c>
      <c r="C76" s="107">
        <v>1.9971430623E10</v>
      </c>
      <c r="D76" s="107">
        <v>1.0650757661E10</v>
      </c>
      <c r="E76" s="107" t="s">
        <v>510</v>
      </c>
    </row>
    <row r="77">
      <c r="B77" s="107" t="s">
        <v>511</v>
      </c>
      <c r="C77" s="107">
        <v>1.4997175002E10</v>
      </c>
      <c r="D77" s="107">
        <v>3.2975086806E10</v>
      </c>
      <c r="E77" s="107" t="s">
        <v>512</v>
      </c>
    </row>
    <row r="78">
      <c r="B78" s="107" t="s">
        <v>513</v>
      </c>
      <c r="C78" s="107">
        <v>1.3991150871E10</v>
      </c>
      <c r="D78" s="107">
        <v>4.5617924818E10</v>
      </c>
      <c r="E78" s="107" t="s">
        <v>514</v>
      </c>
    </row>
    <row r="79">
      <c r="B79" s="107" t="s">
        <v>517</v>
      </c>
      <c r="C79" s="107">
        <v>1.9996768787E10</v>
      </c>
      <c r="D79" s="107">
        <v>4.1570867836E10</v>
      </c>
      <c r="E79" s="107" t="s">
        <v>518</v>
      </c>
    </row>
    <row r="80">
      <c r="B80" s="107" t="s">
        <v>519</v>
      </c>
      <c r="C80" s="107">
        <v>1.999399017E10</v>
      </c>
      <c r="D80" s="107">
        <v>4.7402780813E10</v>
      </c>
      <c r="E80" s="107" t="s">
        <v>520</v>
      </c>
    </row>
    <row r="81">
      <c r="B81" s="107" t="s">
        <v>101</v>
      </c>
      <c r="C81" s="107">
        <v>1.9992811114E10</v>
      </c>
      <c r="D81" s="107">
        <v>2.201329761E9</v>
      </c>
      <c r="E81" s="107" t="s">
        <v>521</v>
      </c>
    </row>
    <row r="82">
      <c r="B82" s="107" t="s">
        <v>522</v>
      </c>
      <c r="C82" s="107">
        <v>1.9999099646E10</v>
      </c>
      <c r="D82" s="107">
        <v>4.559373884E10</v>
      </c>
      <c r="E82" s="107" t="s">
        <v>523</v>
      </c>
    </row>
    <row r="83">
      <c r="B83" s="107" t="s">
        <v>524</v>
      </c>
      <c r="C83" s="107">
        <v>1.9998346626E10</v>
      </c>
      <c r="D83" s="107">
        <v>4.0590340883E10</v>
      </c>
      <c r="E83" s="107" t="s">
        <v>525</v>
      </c>
    </row>
    <row r="84">
      <c r="B84" s="107" t="s">
        <v>526</v>
      </c>
      <c r="C84" s="107">
        <v>2.799972159E10</v>
      </c>
      <c r="D84" s="107">
        <v>1.0781151767E10</v>
      </c>
      <c r="E84" s="107" t="s">
        <v>527</v>
      </c>
    </row>
    <row r="85">
      <c r="B85" s="107" t="s">
        <v>528</v>
      </c>
      <c r="C85" s="107">
        <v>9.88714109E8</v>
      </c>
      <c r="D85" s="107">
        <v>8.1129157172E10</v>
      </c>
      <c r="E85" s="107" t="s">
        <v>529</v>
      </c>
    </row>
    <row r="86">
      <c r="B86" s="107" t="s">
        <v>530</v>
      </c>
      <c r="C86" s="107">
        <v>1.1963481559E10</v>
      </c>
      <c r="D86" s="107">
        <v>3.8850050852E10</v>
      </c>
      <c r="E86" s="107" t="s">
        <v>531</v>
      </c>
    </row>
    <row r="87">
      <c r="B87" s="107" t="s">
        <v>532</v>
      </c>
      <c r="C87" s="107">
        <v>9.91829769E8</v>
      </c>
      <c r="D87" s="107">
        <v>2.5470125882E10</v>
      </c>
      <c r="E87" s="107" t="s">
        <v>533</v>
      </c>
    </row>
    <row r="88">
      <c r="B88" s="107" t="s">
        <v>534</v>
      </c>
      <c r="C88" s="107">
        <v>1.9995989393E10</v>
      </c>
      <c r="D88" s="107">
        <v>4.1556245831E10</v>
      </c>
      <c r="E88" s="107" t="s">
        <v>535</v>
      </c>
    </row>
    <row r="89">
      <c r="B89" s="107" t="s">
        <v>536</v>
      </c>
      <c r="C89" s="107">
        <v>1.9981452616E10</v>
      </c>
      <c r="D89" s="107">
        <v>9.596106422E9</v>
      </c>
      <c r="E89" s="107" t="s">
        <v>537</v>
      </c>
    </row>
    <row r="90">
      <c r="B90" s="107" t="s">
        <v>539</v>
      </c>
      <c r="C90" s="107">
        <v>1.9984033053E10</v>
      </c>
      <c r="D90" s="107">
        <v>1.3091821676E10</v>
      </c>
      <c r="E90" s="107" t="s">
        <v>540</v>
      </c>
    </row>
    <row r="91">
      <c r="B91" s="107" t="s">
        <v>541</v>
      </c>
      <c r="C91" s="107">
        <v>1.1992210559E10</v>
      </c>
      <c r="D91" s="107">
        <v>4.2574093801E10</v>
      </c>
      <c r="E91" s="107" t="s">
        <v>542</v>
      </c>
    </row>
    <row r="92">
      <c r="B92" s="107" t="s">
        <v>543</v>
      </c>
      <c r="C92" s="107">
        <v>9.87068451E8</v>
      </c>
      <c r="D92" s="107">
        <v>1.558200789E10</v>
      </c>
      <c r="E92" s="107" t="s">
        <v>544</v>
      </c>
    </row>
    <row r="93">
      <c r="B93" s="107" t="s">
        <v>545</v>
      </c>
      <c r="C93" s="107">
        <v>1.1985224603E10</v>
      </c>
      <c r="D93" s="107">
        <v>3.7067479878E10</v>
      </c>
      <c r="E93" s="107" t="s">
        <v>546</v>
      </c>
    </row>
    <row r="94">
      <c r="B94" s="107" t="s">
        <v>547</v>
      </c>
      <c r="C94" s="107">
        <v>9.6060153E8</v>
      </c>
      <c r="D94" s="107">
        <v>3.4233811838E10</v>
      </c>
      <c r="E94" s="107" t="s">
        <v>548</v>
      </c>
    </row>
    <row r="95">
      <c r="B95" s="107" t="s">
        <v>549</v>
      </c>
      <c r="C95" s="107">
        <v>1.9982863832E10</v>
      </c>
      <c r="D95" s="107">
        <v>4.3034674805E10</v>
      </c>
      <c r="E95" s="107" t="s">
        <v>550</v>
      </c>
    </row>
    <row r="96">
      <c r="B96" s="107" t="s">
        <v>551</v>
      </c>
      <c r="C96" s="107">
        <v>1.9982788638E10</v>
      </c>
      <c r="D96" s="107">
        <v>3.1657352803E10</v>
      </c>
      <c r="E96" s="107" t="s">
        <v>552</v>
      </c>
    </row>
    <row r="97">
      <c r="B97" s="107" t="s">
        <v>555</v>
      </c>
      <c r="C97" s="107">
        <v>1.6982201608E10</v>
      </c>
      <c r="D97" s="107">
        <v>3.8311098859E10</v>
      </c>
      <c r="E97" s="107" t="s">
        <v>556</v>
      </c>
    </row>
    <row r="98">
      <c r="B98" s="107" t="s">
        <v>557</v>
      </c>
      <c r="C98" s="107" t="s">
        <v>558</v>
      </c>
      <c r="D98" s="107">
        <v>3.6234135854E10</v>
      </c>
      <c r="E98" s="107" t="s">
        <v>559</v>
      </c>
    </row>
    <row r="99">
      <c r="B99" s="107" t="s">
        <v>561</v>
      </c>
      <c r="C99" s="107">
        <v>1.1996622564E10</v>
      </c>
      <c r="D99" s="107">
        <v>2.9407980871E10</v>
      </c>
      <c r="E99" s="107" t="s">
        <v>562</v>
      </c>
    </row>
    <row r="100">
      <c r="B100" s="107" t="s">
        <v>563</v>
      </c>
      <c r="C100" s="107">
        <v>1.9994406226E10</v>
      </c>
      <c r="D100" s="107">
        <v>3.3770829808E10</v>
      </c>
      <c r="E100" s="107" t="s">
        <v>564</v>
      </c>
    </row>
    <row r="101">
      <c r="B101" s="107" t="s">
        <v>565</v>
      </c>
      <c r="C101" s="107">
        <v>1.1985150017E10</v>
      </c>
      <c r="D101" s="107">
        <v>3.544747588E10</v>
      </c>
      <c r="E101" s="107" t="s">
        <v>566</v>
      </c>
    </row>
    <row r="102">
      <c r="B102" s="107" t="s">
        <v>567</v>
      </c>
      <c r="C102" s="107">
        <v>1.9991460666E10</v>
      </c>
      <c r="D102" s="107">
        <v>4.3211974814E10</v>
      </c>
      <c r="E102" s="107" t="s">
        <v>568</v>
      </c>
    </row>
    <row r="103">
      <c r="B103" s="107" t="s">
        <v>569</v>
      </c>
      <c r="C103" s="107">
        <v>1.9995937671E10</v>
      </c>
      <c r="D103" s="107">
        <v>2.2259884806E10</v>
      </c>
      <c r="E103" s="107" t="s">
        <v>570</v>
      </c>
    </row>
    <row r="104">
      <c r="B104" s="107" t="s">
        <v>571</v>
      </c>
      <c r="C104" s="107">
        <v>9.87202472E8</v>
      </c>
      <c r="D104" s="107">
        <v>3.1853296864E10</v>
      </c>
      <c r="E104" s="107" t="s">
        <v>572</v>
      </c>
    </row>
    <row r="105">
      <c r="B105" s="107" t="s">
        <v>573</v>
      </c>
      <c r="C105" s="107">
        <v>9.914301E8</v>
      </c>
      <c r="D105" s="107">
        <v>2.4582308813E10</v>
      </c>
      <c r="E105" s="107" t="s">
        <v>574</v>
      </c>
    </row>
    <row r="106">
      <c r="B106" s="107" t="s">
        <v>575</v>
      </c>
      <c r="C106" s="107">
        <v>1.9982925192E10</v>
      </c>
      <c r="D106" s="107">
        <v>6.76402488E9</v>
      </c>
      <c r="E106" s="107" t="s">
        <v>576</v>
      </c>
    </row>
    <row r="107">
      <c r="B107" s="107" t="s">
        <v>577</v>
      </c>
      <c r="C107" s="107">
        <v>9.83688619E8</v>
      </c>
      <c r="D107" s="107">
        <v>2.6817555817E10</v>
      </c>
      <c r="E107" s="107" t="s">
        <v>578</v>
      </c>
    </row>
    <row r="108">
      <c r="B108" s="107" t="s">
        <v>579</v>
      </c>
      <c r="C108" s="107">
        <v>1.9994900341E10</v>
      </c>
      <c r="D108" s="107">
        <v>4.3580612816E10</v>
      </c>
      <c r="E108" s="107" t="s">
        <v>580</v>
      </c>
    </row>
    <row r="109">
      <c r="B109" s="107" t="s">
        <v>581</v>
      </c>
      <c r="C109" s="107">
        <v>1.6981128944E10</v>
      </c>
      <c r="D109" s="107">
        <v>3.7826722837E10</v>
      </c>
      <c r="E109" s="107" t="s">
        <v>582</v>
      </c>
    </row>
    <row r="110">
      <c r="B110" s="107" t="s">
        <v>584</v>
      </c>
      <c r="C110" s="107">
        <v>1.9981390914E10</v>
      </c>
      <c r="D110" s="107">
        <v>4.5976029841E10</v>
      </c>
      <c r="E110" s="107" t="s">
        <v>585</v>
      </c>
    </row>
    <row r="111">
      <c r="B111" s="107" t="s">
        <v>586</v>
      </c>
      <c r="C111" s="107">
        <v>1.9988702037E10</v>
      </c>
      <c r="D111" s="107">
        <v>6.0826959253E10</v>
      </c>
      <c r="E111" s="107" t="s">
        <v>587</v>
      </c>
    </row>
    <row r="112">
      <c r="B112" s="107" t="s">
        <v>588</v>
      </c>
      <c r="C112" s="107">
        <v>1.1972786846E10</v>
      </c>
      <c r="D112" s="107">
        <v>4.5162755893E10</v>
      </c>
      <c r="E112" s="107" t="s">
        <v>589</v>
      </c>
    </row>
    <row r="113">
      <c r="B113" s="107" t="s">
        <v>590</v>
      </c>
      <c r="C113" s="107">
        <v>9.84336424E8</v>
      </c>
      <c r="D113" s="107">
        <v>2.156724288E10</v>
      </c>
      <c r="E113" s="107" t="s">
        <v>592</v>
      </c>
    </row>
    <row r="114">
      <c r="B114" s="107" t="s">
        <v>593</v>
      </c>
      <c r="C114" s="107">
        <v>1.991473156E9</v>
      </c>
      <c r="D114" s="107">
        <v>3.2893753825E10</v>
      </c>
      <c r="E114" s="107" t="s">
        <v>594</v>
      </c>
    </row>
    <row r="115">
      <c r="B115" s="107" t="s">
        <v>595</v>
      </c>
      <c r="C115" s="107">
        <v>1.9999316297E10</v>
      </c>
      <c r="D115" s="107">
        <v>8.4899297E9</v>
      </c>
      <c r="E115" s="107" t="s">
        <v>596</v>
      </c>
    </row>
    <row r="116">
      <c r="B116" s="107" t="s">
        <v>597</v>
      </c>
      <c r="C116" s="107">
        <v>1.9988246623E10</v>
      </c>
      <c r="D116" s="107">
        <v>4.2579901809E10</v>
      </c>
      <c r="E116" s="107" t="s">
        <v>598</v>
      </c>
    </row>
    <row r="117">
      <c r="B117" s="107" t="s">
        <v>599</v>
      </c>
      <c r="C117" s="107">
        <v>1.9982808475E10</v>
      </c>
      <c r="D117" s="107">
        <v>3.5351498863E10</v>
      </c>
      <c r="E117" s="107" t="s">
        <v>600</v>
      </c>
    </row>
    <row r="118">
      <c r="B118" s="107" t="s">
        <v>601</v>
      </c>
      <c r="C118" s="107">
        <v>1.9988408161E10</v>
      </c>
      <c r="D118" s="107">
        <v>4.8496163806E10</v>
      </c>
      <c r="E118" s="107" t="s">
        <v>602</v>
      </c>
    </row>
    <row r="119">
      <c r="B119" s="107" t="s">
        <v>603</v>
      </c>
      <c r="C119" s="107">
        <v>1.1941698776E10</v>
      </c>
      <c r="D119" s="107">
        <v>3.7642976895E10</v>
      </c>
      <c r="E119" s="107" t="s">
        <v>604</v>
      </c>
    </row>
    <row r="120">
      <c r="B120" s="107" t="s">
        <v>605</v>
      </c>
      <c r="C120" s="107">
        <v>9.81370979E8</v>
      </c>
      <c r="D120" s="107">
        <v>1.7754294826E10</v>
      </c>
      <c r="E120" s="107" t="s">
        <v>606</v>
      </c>
    </row>
    <row r="121">
      <c r="B121" s="107" t="s">
        <v>607</v>
      </c>
      <c r="C121" s="107" t="s">
        <v>608</v>
      </c>
      <c r="D121" s="107">
        <v>2.2171995874E10</v>
      </c>
      <c r="E121" s="107" t="s">
        <v>609</v>
      </c>
    </row>
    <row r="122">
      <c r="B122" s="107" t="s">
        <v>610</v>
      </c>
      <c r="C122" s="107">
        <v>1.1993612058E10</v>
      </c>
      <c r="D122" s="107">
        <v>2.756487287E10</v>
      </c>
      <c r="E122" s="107" t="s">
        <v>611</v>
      </c>
    </row>
    <row r="123">
      <c r="B123" s="107" t="s">
        <v>103</v>
      </c>
      <c r="C123" s="107">
        <v>1.9988043263E10</v>
      </c>
      <c r="D123" s="107">
        <v>2.02376419E9</v>
      </c>
      <c r="E123" s="107" t="s">
        <v>612</v>
      </c>
    </row>
    <row r="124">
      <c r="B124" s="107" t="s">
        <v>613</v>
      </c>
      <c r="C124" s="107">
        <v>1.9981810143E10</v>
      </c>
      <c r="D124" s="107">
        <v>3.6833661847E10</v>
      </c>
      <c r="E124" s="107" t="s">
        <v>614</v>
      </c>
    </row>
    <row r="125">
      <c r="B125" s="107" t="s">
        <v>615</v>
      </c>
      <c r="C125" s="107">
        <v>1.9994549918E10</v>
      </c>
      <c r="D125" s="107">
        <v>3.6017381806E10</v>
      </c>
      <c r="E125" s="107" t="s">
        <v>616</v>
      </c>
    </row>
    <row r="126">
      <c r="B126" s="107" t="s">
        <v>617</v>
      </c>
      <c r="C126" s="107">
        <v>1.9982951016E10</v>
      </c>
      <c r="D126" s="107">
        <v>7.376555412E10</v>
      </c>
      <c r="E126" s="107" t="s">
        <v>618</v>
      </c>
    </row>
    <row r="127">
      <c r="B127" s="107" t="s">
        <v>619</v>
      </c>
      <c r="C127" s="107">
        <v>1.1951130669E10</v>
      </c>
      <c r="D127" s="107">
        <v>3.3726254803E10</v>
      </c>
      <c r="E127" s="107" t="s">
        <v>620</v>
      </c>
    </row>
    <row r="128">
      <c r="B128" s="107" t="s">
        <v>621</v>
      </c>
      <c r="C128" s="107">
        <v>3.1967633202E10</v>
      </c>
      <c r="D128" s="107">
        <v>1.3751203796E10</v>
      </c>
      <c r="E128" s="107" t="s">
        <v>622</v>
      </c>
    </row>
    <row r="129">
      <c r="B129" s="107" t="s">
        <v>623</v>
      </c>
      <c r="C129" s="107">
        <v>1.9994843278E10</v>
      </c>
      <c r="D129" s="107">
        <v>2.6917167835E10</v>
      </c>
      <c r="E129" s="107" t="s">
        <v>624</v>
      </c>
    </row>
    <row r="130">
      <c r="B130" s="107" t="s">
        <v>625</v>
      </c>
      <c r="C130" s="107">
        <v>1.4996762664E10</v>
      </c>
      <c r="D130" s="107">
        <v>4.5619329844E10</v>
      </c>
      <c r="E130" s="107" t="s">
        <v>626</v>
      </c>
    </row>
    <row r="131">
      <c r="B131" s="107" t="s">
        <v>627</v>
      </c>
      <c r="C131" s="107">
        <v>1.4996570563E10</v>
      </c>
      <c r="D131" s="107">
        <v>4.2684461848E10</v>
      </c>
      <c r="E131" s="107" t="s">
        <v>628</v>
      </c>
    </row>
    <row r="132">
      <c r="B132" s="107" t="s">
        <v>629</v>
      </c>
      <c r="C132" s="107">
        <v>9.81886659E8</v>
      </c>
      <c r="D132" s="107">
        <v>2.2131931859E10</v>
      </c>
      <c r="E132" s="107" t="s">
        <v>630</v>
      </c>
    </row>
    <row r="133">
      <c r="B133" s="107" t="s">
        <v>631</v>
      </c>
      <c r="C133" s="107">
        <v>1.9981289624E10</v>
      </c>
      <c r="D133" s="107">
        <v>4.8606765805E10</v>
      </c>
      <c r="E133" s="107" t="s">
        <v>632</v>
      </c>
    </row>
    <row r="134">
      <c r="B134" s="107" t="s">
        <v>86</v>
      </c>
      <c r="C134" s="107">
        <v>1.1964989912E10</v>
      </c>
      <c r="D134" s="107">
        <v>4.3963059826E10</v>
      </c>
      <c r="E134" s="107" t="s">
        <v>634</v>
      </c>
    </row>
    <row r="135">
      <c r="B135" s="107" t="s">
        <v>635</v>
      </c>
      <c r="C135" s="107">
        <v>1.999251335E10</v>
      </c>
      <c r="D135" s="107">
        <v>9.6853077849E10</v>
      </c>
      <c r="E135" s="107" t="s">
        <v>636</v>
      </c>
    </row>
    <row r="136">
      <c r="B136" s="107" t="s">
        <v>637</v>
      </c>
      <c r="C136" s="107">
        <v>1.9995062407E10</v>
      </c>
      <c r="D136" s="107">
        <v>7.305900893E9</v>
      </c>
      <c r="E136" s="107" t="s">
        <v>638</v>
      </c>
    </row>
    <row r="137">
      <c r="B137" s="107" t="s">
        <v>639</v>
      </c>
      <c r="C137" s="107">
        <v>1.9974036565E10</v>
      </c>
      <c r="D137" s="107">
        <v>1.1919106871E10</v>
      </c>
      <c r="E137" s="107" t="s">
        <v>640</v>
      </c>
    </row>
    <row r="138">
      <c r="B138" s="107" t="s">
        <v>641</v>
      </c>
      <c r="C138" s="107">
        <v>1.9974220798E10</v>
      </c>
      <c r="D138" s="107">
        <v>2.4895104877E10</v>
      </c>
      <c r="E138" s="107" t="s">
        <v>642</v>
      </c>
    </row>
    <row r="139">
      <c r="B139" s="107" t="s">
        <v>643</v>
      </c>
      <c r="C139" s="107">
        <v>1.9997857185E10</v>
      </c>
      <c r="D139" s="107">
        <v>8.84472787E10</v>
      </c>
      <c r="E139" s="107" t="s">
        <v>644</v>
      </c>
    </row>
    <row r="140">
      <c r="B140" s="107" t="s">
        <v>645</v>
      </c>
      <c r="C140" s="107">
        <v>9.91443576E8</v>
      </c>
      <c r="D140" s="107">
        <v>1.0246090812E10</v>
      </c>
      <c r="E140" s="107" t="s">
        <v>646</v>
      </c>
    </row>
    <row r="141">
      <c r="B141" s="107" t="s">
        <v>647</v>
      </c>
      <c r="C141" s="107">
        <v>1.9995790395E10</v>
      </c>
      <c r="D141" s="107">
        <v>1.1732655626E10</v>
      </c>
      <c r="E141" s="107" t="s">
        <v>648</v>
      </c>
    </row>
    <row r="142">
      <c r="B142" s="107" t="s">
        <v>649</v>
      </c>
      <c r="C142" s="107">
        <v>1.499727717E10</v>
      </c>
      <c r="D142" s="107">
        <v>4.5572942863E10</v>
      </c>
      <c r="E142" s="107" t="s">
        <v>650</v>
      </c>
    </row>
    <row r="143">
      <c r="B143" s="107" t="s">
        <v>651</v>
      </c>
      <c r="C143" s="107">
        <v>1.9983938905E10</v>
      </c>
      <c r="D143" s="107">
        <v>6.0019442378E10</v>
      </c>
      <c r="E143" s="107" t="s">
        <v>652</v>
      </c>
    </row>
    <row r="144">
      <c r="B144" s="107" t="s">
        <v>653</v>
      </c>
      <c r="C144" s="107">
        <v>9.97789204E8</v>
      </c>
      <c r="D144" s="107">
        <v>2.283429285E10</v>
      </c>
      <c r="E144" s="107" t="s">
        <v>654</v>
      </c>
    </row>
    <row r="145">
      <c r="B145" s="107" t="s">
        <v>655</v>
      </c>
      <c r="C145" s="107">
        <v>1.9992979897E10</v>
      </c>
      <c r="D145" s="107">
        <v>3.2781298816E10</v>
      </c>
      <c r="E145" s="107" t="s">
        <v>656</v>
      </c>
    </row>
    <row r="146">
      <c r="B146" s="107" t="s">
        <v>657</v>
      </c>
      <c r="C146" s="107">
        <v>1.199702414E10</v>
      </c>
      <c r="D146" s="107">
        <v>4.228584985E10</v>
      </c>
      <c r="E146" s="107" t="s">
        <v>658</v>
      </c>
    </row>
    <row r="147">
      <c r="B147" s="107" t="s">
        <v>659</v>
      </c>
      <c r="C147" s="107">
        <v>1.1963958427E10</v>
      </c>
      <c r="D147" s="107">
        <v>4.5840744883E10</v>
      </c>
      <c r="E147" s="107" t="s">
        <v>660</v>
      </c>
    </row>
    <row r="148">
      <c r="B148" s="107" t="s">
        <v>661</v>
      </c>
      <c r="C148" s="107">
        <v>1.1973839995E10</v>
      </c>
      <c r="D148" s="107">
        <v>4.725413585E10</v>
      </c>
      <c r="E148" s="107" t="s">
        <v>662</v>
      </c>
    </row>
    <row r="149">
      <c r="B149" s="107" t="s">
        <v>663</v>
      </c>
      <c r="C149" s="107">
        <v>1.9991940801E10</v>
      </c>
      <c r="D149" s="107">
        <v>4.445298883E10</v>
      </c>
      <c r="E149" s="107" t="s">
        <v>664</v>
      </c>
    </row>
    <row r="150">
      <c r="B150" s="107" t="s">
        <v>665</v>
      </c>
      <c r="C150" s="107">
        <v>9.7405113E8</v>
      </c>
      <c r="D150" s="107">
        <v>1.0189196947E10</v>
      </c>
      <c r="E150" s="107" t="s">
        <v>666</v>
      </c>
    </row>
    <row r="151">
      <c r="B151" s="107" t="s">
        <v>667</v>
      </c>
      <c r="C151" s="107">
        <v>1.1983410834E10</v>
      </c>
      <c r="D151" s="107">
        <v>4.207753583E10</v>
      </c>
      <c r="E151" s="107" t="s">
        <v>669</v>
      </c>
    </row>
    <row r="152">
      <c r="B152" s="107" t="s">
        <v>41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3.43"/>
    <col customWidth="1" min="3" max="3" width="33.14"/>
    <col customWidth="1" min="4" max="4" width="24.86"/>
    <col customWidth="1" min="5" max="6" width="12.14"/>
    <col customWidth="1" min="7" max="7" width="25.71"/>
    <col customWidth="1" min="8" max="8" width="26.14"/>
    <col customWidth="1" min="9" max="9" width="16.29"/>
    <col customWidth="1" min="10" max="10" width="41.14"/>
    <col customWidth="1" min="11" max="11" width="10.86"/>
    <col customWidth="1" min="12" max="12" width="6.86"/>
  </cols>
  <sheetData>
    <row r="1">
      <c r="A1" s="134"/>
      <c r="B1" s="135" t="s">
        <v>699</v>
      </c>
      <c r="N1" s="134"/>
      <c r="O1" s="134"/>
      <c r="P1" s="134"/>
      <c r="Q1" s="134"/>
      <c r="R1" s="134"/>
      <c r="S1" s="134"/>
      <c r="T1" s="134"/>
      <c r="U1" s="134"/>
      <c r="V1" s="134"/>
      <c r="W1" s="134"/>
      <c r="X1" s="134"/>
      <c r="Y1" s="134"/>
      <c r="Z1" s="134"/>
      <c r="AA1" s="134"/>
      <c r="AB1" s="134"/>
      <c r="AC1" s="134"/>
      <c r="AD1" s="134"/>
      <c r="AE1" s="134"/>
    </row>
    <row r="2">
      <c r="A2" s="134"/>
      <c r="B2" s="136" t="s">
        <v>700</v>
      </c>
      <c r="C2" s="136" t="s">
        <v>701</v>
      </c>
      <c r="D2" s="136" t="s">
        <v>365</v>
      </c>
      <c r="E2" s="136" t="s">
        <v>702</v>
      </c>
      <c r="F2" s="136" t="s">
        <v>367</v>
      </c>
      <c r="G2" s="136" t="s">
        <v>703</v>
      </c>
      <c r="H2" s="136" t="s">
        <v>7</v>
      </c>
      <c r="I2" s="136" t="s">
        <v>704</v>
      </c>
      <c r="J2" s="136" t="s">
        <v>705</v>
      </c>
      <c r="K2" s="136" t="s">
        <v>706</v>
      </c>
      <c r="L2" s="136" t="s">
        <v>707</v>
      </c>
      <c r="M2" s="136" t="s">
        <v>708</v>
      </c>
      <c r="N2" s="137"/>
      <c r="O2" s="137"/>
      <c r="P2" s="137"/>
      <c r="Q2" s="137"/>
      <c r="R2" s="137"/>
      <c r="S2" s="137"/>
      <c r="T2" s="137"/>
      <c r="U2" s="137"/>
      <c r="V2" s="137"/>
      <c r="W2" s="137"/>
      <c r="X2" s="137"/>
      <c r="Y2" s="137"/>
      <c r="Z2" s="137"/>
      <c r="AA2" s="137"/>
      <c r="AB2" s="137"/>
      <c r="AC2" s="137"/>
      <c r="AD2" s="137"/>
      <c r="AE2" s="137"/>
    </row>
    <row r="3">
      <c r="A3" s="134"/>
      <c r="B3" s="138">
        <v>1.0</v>
      </c>
      <c r="C3" s="138" t="s">
        <v>357</v>
      </c>
      <c r="D3" s="138" t="s">
        <v>709</v>
      </c>
      <c r="E3" s="138">
        <v>1.19887554E10</v>
      </c>
      <c r="F3" s="138">
        <v>4.2991389885E10</v>
      </c>
      <c r="G3" s="138" t="s">
        <v>710</v>
      </c>
      <c r="H3" s="138" t="s">
        <v>711</v>
      </c>
      <c r="I3" s="138">
        <v>1887.0</v>
      </c>
      <c r="J3" s="139" t="s">
        <v>360</v>
      </c>
      <c r="K3" s="138">
        <v>6.0</v>
      </c>
      <c r="L3" s="138">
        <v>4.0</v>
      </c>
      <c r="M3" s="138" t="s">
        <v>16</v>
      </c>
      <c r="N3" s="134"/>
      <c r="O3" s="134"/>
      <c r="P3" s="134"/>
      <c r="Q3" s="134"/>
      <c r="R3" s="134"/>
      <c r="S3" s="134"/>
      <c r="T3" s="134"/>
      <c r="U3" s="134"/>
      <c r="V3" s="134"/>
      <c r="W3" s="134"/>
      <c r="X3" s="134"/>
      <c r="Y3" s="134"/>
      <c r="Z3" s="134"/>
      <c r="AA3" s="134"/>
      <c r="AB3" s="134"/>
      <c r="AC3" s="134"/>
      <c r="AD3" s="134"/>
      <c r="AE3" s="134"/>
    </row>
    <row r="4">
      <c r="A4" s="134"/>
      <c r="B4" s="138">
        <v>2.0</v>
      </c>
      <c r="C4" s="138" t="s">
        <v>712</v>
      </c>
      <c r="D4" s="138" t="s">
        <v>477</v>
      </c>
      <c r="E4" s="138">
        <v>1.7991106552E10</v>
      </c>
      <c r="F4" s="138">
        <v>3.326669488E10</v>
      </c>
      <c r="G4" s="138" t="s">
        <v>478</v>
      </c>
      <c r="H4" s="138" t="s">
        <v>713</v>
      </c>
      <c r="I4" s="138">
        <v>530.0</v>
      </c>
      <c r="J4" s="139" t="s">
        <v>714</v>
      </c>
      <c r="K4" s="138">
        <v>1.0</v>
      </c>
      <c r="L4" s="138">
        <v>1.0</v>
      </c>
      <c r="M4" s="138" t="s">
        <v>16</v>
      </c>
      <c r="N4" s="134"/>
      <c r="O4" s="134"/>
      <c r="P4" s="134"/>
      <c r="Q4" s="134"/>
      <c r="R4" s="134"/>
      <c r="S4" s="134"/>
      <c r="T4" s="134"/>
      <c r="U4" s="134"/>
      <c r="V4" s="134"/>
      <c r="W4" s="134"/>
      <c r="X4" s="134"/>
      <c r="Y4" s="134"/>
      <c r="Z4" s="134"/>
      <c r="AA4" s="134"/>
      <c r="AB4" s="134"/>
      <c r="AC4" s="134"/>
      <c r="AD4" s="134"/>
      <c r="AE4" s="134"/>
    </row>
    <row r="5">
      <c r="A5" s="134"/>
      <c r="B5" s="138">
        <v>3.0</v>
      </c>
      <c r="C5" s="138" t="s">
        <v>377</v>
      </c>
      <c r="D5" s="138" t="s">
        <v>536</v>
      </c>
      <c r="E5" s="138">
        <v>1.9981452616E10</v>
      </c>
      <c r="F5" s="138">
        <v>9.596106422E9</v>
      </c>
      <c r="G5" s="138" t="s">
        <v>537</v>
      </c>
      <c r="H5" s="138" t="s">
        <v>715</v>
      </c>
      <c r="I5" s="138">
        <v>1724.0</v>
      </c>
      <c r="J5" s="139" t="s">
        <v>716</v>
      </c>
      <c r="K5" s="138">
        <v>1.0</v>
      </c>
      <c r="L5" s="138">
        <v>1.0</v>
      </c>
      <c r="M5" s="138" t="s">
        <v>13</v>
      </c>
      <c r="N5" s="134"/>
      <c r="O5" s="134"/>
      <c r="P5" s="134"/>
      <c r="Q5" s="134"/>
      <c r="R5" s="134"/>
      <c r="S5" s="134"/>
      <c r="T5" s="134"/>
      <c r="U5" s="134"/>
      <c r="V5" s="134"/>
      <c r="W5" s="134"/>
      <c r="X5" s="134"/>
      <c r="Y5" s="134"/>
      <c r="Z5" s="134"/>
      <c r="AA5" s="134"/>
      <c r="AB5" s="134"/>
      <c r="AC5" s="134"/>
      <c r="AD5" s="134"/>
      <c r="AE5" s="134"/>
    </row>
    <row r="6">
      <c r="A6" s="134"/>
      <c r="B6" s="138">
        <v>4.0</v>
      </c>
      <c r="C6" s="138" t="s">
        <v>717</v>
      </c>
      <c r="D6" s="138" t="s">
        <v>584</v>
      </c>
      <c r="E6" s="138">
        <v>1.9981390914E10</v>
      </c>
      <c r="F6" s="138">
        <v>4.5976029841E10</v>
      </c>
      <c r="G6" s="138" t="s">
        <v>585</v>
      </c>
      <c r="H6" s="138" t="s">
        <v>718</v>
      </c>
      <c r="I6" s="138">
        <v>60.0</v>
      </c>
      <c r="J6" s="139" t="s">
        <v>719</v>
      </c>
      <c r="K6" s="138">
        <v>1.0</v>
      </c>
      <c r="L6" s="138">
        <v>1.0</v>
      </c>
      <c r="M6" s="138" t="s">
        <v>13</v>
      </c>
      <c r="N6" s="134"/>
      <c r="O6" s="134"/>
      <c r="P6" s="134"/>
      <c r="Q6" s="134"/>
      <c r="R6" s="134"/>
      <c r="S6" s="134"/>
      <c r="T6" s="134"/>
      <c r="U6" s="134"/>
      <c r="V6" s="134"/>
      <c r="W6" s="134"/>
      <c r="X6" s="134"/>
      <c r="Y6" s="134"/>
      <c r="Z6" s="134"/>
      <c r="AA6" s="134"/>
      <c r="AB6" s="134"/>
      <c r="AC6" s="134"/>
      <c r="AD6" s="134"/>
      <c r="AE6" s="134"/>
    </row>
    <row r="7">
      <c r="A7" s="134"/>
      <c r="B7" s="138">
        <v>5.0</v>
      </c>
      <c r="C7" s="138" t="s">
        <v>720</v>
      </c>
      <c r="D7" s="138" t="s">
        <v>86</v>
      </c>
      <c r="E7" s="138">
        <v>1.1964989912E10</v>
      </c>
      <c r="F7" s="138">
        <v>4.3963059826E10</v>
      </c>
      <c r="G7" s="138" t="s">
        <v>634</v>
      </c>
      <c r="H7" s="138" t="s">
        <v>721</v>
      </c>
      <c r="I7" s="138">
        <v>619.0</v>
      </c>
      <c r="J7" s="139" t="s">
        <v>722</v>
      </c>
      <c r="K7" s="138">
        <v>3.0</v>
      </c>
      <c r="L7" s="138">
        <v>3.0</v>
      </c>
      <c r="M7" s="138" t="s">
        <v>16</v>
      </c>
      <c r="N7" s="134"/>
      <c r="O7" s="134"/>
      <c r="P7" s="134"/>
      <c r="Q7" s="134"/>
      <c r="R7" s="134"/>
      <c r="S7" s="134"/>
      <c r="T7" s="134"/>
      <c r="U7" s="134"/>
      <c r="V7" s="134"/>
      <c r="W7" s="134"/>
      <c r="X7" s="134"/>
      <c r="Y7" s="134"/>
      <c r="Z7" s="134"/>
      <c r="AA7" s="134"/>
      <c r="AB7" s="134"/>
      <c r="AC7" s="134"/>
      <c r="AD7" s="134"/>
      <c r="AE7" s="134"/>
    </row>
    <row r="8">
      <c r="A8" s="134"/>
      <c r="B8" s="138">
        <v>6.0</v>
      </c>
      <c r="C8" s="138" t="s">
        <v>723</v>
      </c>
      <c r="D8" s="138" t="s">
        <v>724</v>
      </c>
      <c r="E8" s="138">
        <v>1.1961972404E10</v>
      </c>
      <c r="F8" s="138">
        <v>4.5014652808E10</v>
      </c>
      <c r="G8" s="138" t="s">
        <v>725</v>
      </c>
      <c r="H8" s="138" t="s">
        <v>726</v>
      </c>
      <c r="I8" s="138">
        <v>137.0</v>
      </c>
      <c r="J8" s="139" t="s">
        <v>727</v>
      </c>
      <c r="K8" s="138">
        <v>4.0</v>
      </c>
      <c r="L8" s="138">
        <v>3.0</v>
      </c>
      <c r="M8" s="138" t="s">
        <v>16</v>
      </c>
      <c r="N8" s="134"/>
      <c r="O8" s="134"/>
      <c r="P8" s="134"/>
      <c r="Q8" s="134"/>
      <c r="R8" s="134"/>
      <c r="S8" s="134"/>
      <c r="T8" s="134"/>
      <c r="U8" s="134"/>
      <c r="V8" s="134"/>
      <c r="W8" s="134"/>
      <c r="X8" s="134"/>
      <c r="Y8" s="134"/>
      <c r="Z8" s="134"/>
      <c r="AA8" s="134"/>
      <c r="AB8" s="134"/>
      <c r="AC8" s="134"/>
      <c r="AD8" s="134"/>
      <c r="AE8" s="134"/>
    </row>
    <row r="9">
      <c r="A9" s="134"/>
      <c r="B9" s="138">
        <v>7.0</v>
      </c>
      <c r="C9" s="138" t="s">
        <v>728</v>
      </c>
      <c r="D9" s="138" t="s">
        <v>729</v>
      </c>
      <c r="E9" s="138">
        <v>1.997127868E10</v>
      </c>
      <c r="F9" s="138">
        <v>4.2876244837E10</v>
      </c>
      <c r="G9" s="138" t="s">
        <v>730</v>
      </c>
      <c r="H9" s="138" t="s">
        <v>731</v>
      </c>
      <c r="I9" s="138">
        <v>1125.0</v>
      </c>
      <c r="J9" s="139" t="s">
        <v>732</v>
      </c>
      <c r="K9" s="138">
        <v>1.0</v>
      </c>
      <c r="L9" s="138">
        <v>1.0</v>
      </c>
      <c r="M9" s="138" t="s">
        <v>16</v>
      </c>
      <c r="N9" s="134"/>
      <c r="O9" s="134"/>
      <c r="P9" s="134"/>
      <c r="Q9" s="134"/>
      <c r="R9" s="134"/>
      <c r="S9" s="134"/>
      <c r="T9" s="134"/>
      <c r="U9" s="134"/>
      <c r="V9" s="134"/>
      <c r="W9" s="134"/>
      <c r="X9" s="134"/>
      <c r="Y9" s="134"/>
      <c r="Z9" s="134"/>
      <c r="AA9" s="134"/>
      <c r="AB9" s="134"/>
      <c r="AC9" s="134"/>
      <c r="AD9" s="134"/>
      <c r="AE9" s="134"/>
    </row>
    <row r="10">
      <c r="A10" s="134"/>
      <c r="B10" s="138">
        <v>8.0</v>
      </c>
      <c r="C10" s="138" t="s">
        <v>733</v>
      </c>
      <c r="D10" s="138" t="s">
        <v>647</v>
      </c>
      <c r="E10" s="138">
        <v>1.9995790395E10</v>
      </c>
      <c r="F10" s="138">
        <v>1.1732655626E10</v>
      </c>
      <c r="G10" s="138" t="s">
        <v>648</v>
      </c>
      <c r="H10" s="138" t="s">
        <v>734</v>
      </c>
      <c r="I10" s="138" t="s">
        <v>735</v>
      </c>
      <c r="J10" s="139" t="s">
        <v>736</v>
      </c>
      <c r="K10" s="138">
        <v>2.0</v>
      </c>
      <c r="L10" s="138">
        <v>2.0</v>
      </c>
      <c r="M10" s="138" t="s">
        <v>16</v>
      </c>
      <c r="N10" s="134"/>
      <c r="O10" s="134"/>
      <c r="P10" s="134"/>
      <c r="Q10" s="134"/>
      <c r="R10" s="134"/>
      <c r="S10" s="134"/>
      <c r="T10" s="134"/>
      <c r="U10" s="134"/>
      <c r="V10" s="134"/>
      <c r="W10" s="134"/>
      <c r="X10" s="134"/>
      <c r="Y10" s="134"/>
      <c r="Z10" s="134"/>
      <c r="AA10" s="134"/>
      <c r="AB10" s="134"/>
      <c r="AC10" s="134"/>
      <c r="AD10" s="134"/>
      <c r="AE10" s="134"/>
    </row>
    <row r="11">
      <c r="A11" s="134"/>
      <c r="B11" s="138">
        <v>9.0</v>
      </c>
      <c r="C11" s="138" t="s">
        <v>737</v>
      </c>
      <c r="D11" s="138" t="s">
        <v>738</v>
      </c>
      <c r="E11" s="138">
        <v>1.5997830701E10</v>
      </c>
      <c r="F11" s="138">
        <v>4.2798654858E10</v>
      </c>
      <c r="G11" s="138" t="s">
        <v>739</v>
      </c>
      <c r="H11" s="138" t="s">
        <v>715</v>
      </c>
      <c r="I11" s="138">
        <v>644.0</v>
      </c>
      <c r="J11" s="139" t="s">
        <v>740</v>
      </c>
      <c r="K11" s="138">
        <v>4.0</v>
      </c>
      <c r="L11" s="138">
        <v>4.0</v>
      </c>
      <c r="M11" s="138" t="s">
        <v>13</v>
      </c>
      <c r="N11" s="134"/>
      <c r="O11" s="134"/>
      <c r="P11" s="134"/>
      <c r="Q11" s="134"/>
      <c r="R11" s="134"/>
      <c r="S11" s="134"/>
      <c r="T11" s="134"/>
      <c r="U11" s="134"/>
      <c r="V11" s="134"/>
      <c r="W11" s="134"/>
      <c r="X11" s="134"/>
      <c r="Y11" s="134"/>
      <c r="Z11" s="134"/>
      <c r="AA11" s="134"/>
      <c r="AB11" s="134"/>
      <c r="AC11" s="134"/>
      <c r="AD11" s="134"/>
      <c r="AE11" s="134"/>
    </row>
    <row r="12">
      <c r="A12" s="134"/>
      <c r="B12" s="138">
        <v>10.0</v>
      </c>
      <c r="C12" s="138" t="s">
        <v>737</v>
      </c>
      <c r="D12" s="138" t="s">
        <v>738</v>
      </c>
      <c r="E12" s="138">
        <v>1.5997830701E10</v>
      </c>
      <c r="F12" s="138">
        <v>4.2798654858E10</v>
      </c>
      <c r="G12" s="138" t="s">
        <v>739</v>
      </c>
      <c r="H12" s="138" t="s">
        <v>715</v>
      </c>
      <c r="I12" s="138">
        <v>644.0</v>
      </c>
      <c r="J12" s="139" t="s">
        <v>741</v>
      </c>
      <c r="K12" s="138">
        <v>5.0</v>
      </c>
      <c r="L12" s="138">
        <v>4.0</v>
      </c>
      <c r="M12" s="138" t="s">
        <v>13</v>
      </c>
      <c r="N12" s="134"/>
      <c r="O12" s="134"/>
      <c r="P12" s="134"/>
      <c r="Q12" s="134"/>
      <c r="R12" s="134"/>
      <c r="S12" s="134"/>
      <c r="T12" s="134"/>
      <c r="U12" s="134"/>
      <c r="V12" s="134"/>
      <c r="W12" s="134"/>
      <c r="X12" s="134"/>
      <c r="Y12" s="134"/>
      <c r="Z12" s="134"/>
      <c r="AA12" s="134"/>
      <c r="AB12" s="134"/>
      <c r="AC12" s="134"/>
      <c r="AD12" s="134"/>
      <c r="AE12" s="134"/>
    </row>
    <row r="13">
      <c r="A13" s="134"/>
      <c r="B13" s="138">
        <v>11.0</v>
      </c>
      <c r="C13" s="142"/>
      <c r="D13" s="138" t="s">
        <v>41</v>
      </c>
      <c r="E13" s="142"/>
      <c r="F13" s="142"/>
      <c r="G13" s="142"/>
      <c r="H13" s="142"/>
      <c r="I13" s="142"/>
      <c r="J13" s="142"/>
      <c r="K13" s="142"/>
      <c r="L13" s="142"/>
      <c r="M13" s="142"/>
      <c r="N13" s="134"/>
      <c r="O13" s="134"/>
      <c r="P13" s="134"/>
      <c r="Q13" s="134"/>
      <c r="R13" s="134"/>
      <c r="S13" s="134"/>
      <c r="T13" s="134"/>
      <c r="U13" s="134"/>
      <c r="V13" s="134"/>
      <c r="W13" s="134"/>
      <c r="X13" s="134"/>
      <c r="Y13" s="134"/>
      <c r="Z13" s="134"/>
      <c r="AA13" s="134"/>
      <c r="AB13" s="134"/>
      <c r="AC13" s="134"/>
      <c r="AD13" s="134"/>
      <c r="AE13" s="134"/>
    </row>
    <row r="14">
      <c r="A14" s="134"/>
      <c r="B14" s="138">
        <v>12.0</v>
      </c>
      <c r="C14" s="142"/>
      <c r="D14" s="142"/>
      <c r="E14" s="142"/>
      <c r="F14" s="142"/>
      <c r="G14" s="138" t="s">
        <v>742</v>
      </c>
      <c r="H14" s="142"/>
      <c r="I14" s="142"/>
      <c r="J14" s="142"/>
      <c r="K14" s="142"/>
      <c r="L14" s="142"/>
      <c r="M14" s="142"/>
      <c r="N14" s="134"/>
      <c r="O14" s="134"/>
      <c r="P14" s="134"/>
      <c r="Q14" s="134"/>
      <c r="R14" s="134"/>
      <c r="S14" s="134"/>
      <c r="T14" s="134"/>
      <c r="U14" s="134"/>
      <c r="V14" s="134"/>
      <c r="W14" s="134"/>
      <c r="X14" s="134"/>
      <c r="Y14" s="134"/>
      <c r="Z14" s="134"/>
      <c r="AA14" s="134"/>
      <c r="AB14" s="134"/>
      <c r="AC14" s="134"/>
      <c r="AD14" s="134"/>
      <c r="AE14" s="134"/>
    </row>
    <row r="15">
      <c r="A15" s="134"/>
      <c r="B15" s="138">
        <v>13.0</v>
      </c>
      <c r="C15" s="142"/>
      <c r="D15" s="142"/>
      <c r="E15" s="142"/>
      <c r="F15" s="142"/>
      <c r="G15" s="142"/>
      <c r="H15" s="142"/>
      <c r="I15" s="142"/>
      <c r="J15" s="142"/>
      <c r="K15" s="142"/>
      <c r="L15" s="142"/>
      <c r="M15" s="142"/>
      <c r="N15" s="134"/>
      <c r="O15" s="134"/>
      <c r="P15" s="134"/>
      <c r="Q15" s="134"/>
      <c r="R15" s="134"/>
      <c r="S15" s="134"/>
      <c r="T15" s="134"/>
      <c r="U15" s="134"/>
      <c r="V15" s="134"/>
      <c r="W15" s="134"/>
      <c r="X15" s="134"/>
      <c r="Y15" s="134"/>
      <c r="Z15" s="134"/>
      <c r="AA15" s="134"/>
      <c r="AB15" s="134"/>
      <c r="AC15" s="134"/>
      <c r="AD15" s="134"/>
      <c r="AE15" s="134"/>
    </row>
    <row r="16">
      <c r="A16" s="134"/>
      <c r="B16" s="138">
        <v>14.0</v>
      </c>
      <c r="C16" s="142"/>
      <c r="D16" s="142"/>
      <c r="E16" s="142"/>
      <c r="F16" s="142"/>
      <c r="G16" s="142"/>
      <c r="H16" s="142"/>
      <c r="I16" s="142"/>
      <c r="J16" s="142"/>
      <c r="K16" s="142"/>
      <c r="L16" s="142"/>
      <c r="M16" s="142"/>
      <c r="N16" s="134"/>
      <c r="O16" s="134"/>
      <c r="P16" s="134"/>
      <c r="Q16" s="134"/>
      <c r="R16" s="134"/>
      <c r="S16" s="134"/>
      <c r="T16" s="134"/>
      <c r="U16" s="134"/>
      <c r="V16" s="134"/>
      <c r="W16" s="134"/>
      <c r="X16" s="134"/>
      <c r="Y16" s="134"/>
      <c r="Z16" s="134"/>
      <c r="AA16" s="134"/>
      <c r="AB16" s="134"/>
      <c r="AC16" s="134"/>
      <c r="AD16" s="134"/>
      <c r="AE16" s="134"/>
    </row>
    <row r="17">
      <c r="A17" s="134"/>
      <c r="B17" s="138">
        <v>15.0</v>
      </c>
      <c r="C17" s="142"/>
      <c r="D17" s="142"/>
      <c r="E17" s="142"/>
      <c r="F17" s="142"/>
      <c r="G17" s="142"/>
      <c r="H17" s="142"/>
      <c r="I17" s="142"/>
      <c r="J17" s="142"/>
      <c r="K17" s="142"/>
      <c r="L17" s="142"/>
      <c r="M17" s="142"/>
      <c r="N17" s="134"/>
      <c r="O17" s="134"/>
      <c r="P17" s="134"/>
      <c r="Q17" s="134"/>
      <c r="R17" s="134"/>
      <c r="S17" s="134"/>
      <c r="T17" s="134"/>
      <c r="U17" s="134"/>
      <c r="V17" s="134"/>
      <c r="W17" s="134"/>
      <c r="X17" s="134"/>
      <c r="Y17" s="134"/>
      <c r="Z17" s="134"/>
      <c r="AA17" s="134"/>
      <c r="AB17" s="134"/>
      <c r="AC17" s="134"/>
      <c r="AD17" s="134"/>
      <c r="AE17" s="134"/>
    </row>
    <row r="18">
      <c r="A18" s="134"/>
      <c r="B18" s="138">
        <v>16.0</v>
      </c>
      <c r="C18" s="142"/>
      <c r="D18" s="142"/>
      <c r="E18" s="142"/>
      <c r="F18" s="142"/>
      <c r="G18" s="142"/>
      <c r="H18" s="142"/>
      <c r="I18" s="142"/>
      <c r="J18" s="142"/>
      <c r="K18" s="142"/>
      <c r="L18" s="142"/>
      <c r="M18" s="142"/>
      <c r="N18" s="134"/>
      <c r="O18" s="134"/>
      <c r="P18" s="134"/>
      <c r="Q18" s="134"/>
      <c r="R18" s="134"/>
      <c r="S18" s="134"/>
      <c r="T18" s="134"/>
      <c r="U18" s="134"/>
      <c r="V18" s="134"/>
      <c r="W18" s="134"/>
      <c r="X18" s="134"/>
      <c r="Y18" s="134"/>
      <c r="Z18" s="134"/>
      <c r="AA18" s="134"/>
      <c r="AB18" s="134"/>
      <c r="AC18" s="134"/>
      <c r="AD18" s="134"/>
      <c r="AE18" s="134"/>
    </row>
    <row r="19">
      <c r="A19" s="134"/>
      <c r="B19" s="138">
        <v>17.0</v>
      </c>
      <c r="C19" s="142"/>
      <c r="D19" s="142"/>
      <c r="E19" s="142"/>
      <c r="F19" s="142"/>
      <c r="G19" s="142"/>
      <c r="H19" s="142"/>
      <c r="I19" s="142"/>
      <c r="J19" s="142"/>
      <c r="K19" s="142"/>
      <c r="L19" s="142"/>
      <c r="M19" s="142"/>
      <c r="N19" s="134"/>
      <c r="O19" s="134"/>
      <c r="P19" s="134"/>
      <c r="Q19" s="134"/>
      <c r="R19" s="134"/>
      <c r="S19" s="134"/>
      <c r="T19" s="134"/>
      <c r="U19" s="134"/>
      <c r="V19" s="134"/>
      <c r="W19" s="134"/>
      <c r="X19" s="134"/>
      <c r="Y19" s="134"/>
      <c r="Z19" s="134"/>
      <c r="AA19" s="134"/>
      <c r="AB19" s="134"/>
      <c r="AC19" s="134"/>
      <c r="AD19" s="134"/>
      <c r="AE19" s="134"/>
    </row>
    <row r="20">
      <c r="A20" s="134"/>
      <c r="B20" s="138">
        <v>18.0</v>
      </c>
      <c r="C20" s="142"/>
      <c r="D20" s="142"/>
      <c r="E20" s="142"/>
      <c r="F20" s="142"/>
      <c r="G20" s="142"/>
      <c r="H20" s="142"/>
      <c r="I20" s="142"/>
      <c r="J20" s="142"/>
      <c r="K20" s="142"/>
      <c r="L20" s="142"/>
      <c r="M20" s="142"/>
      <c r="N20" s="134"/>
      <c r="O20" s="134"/>
      <c r="P20" s="134"/>
      <c r="Q20" s="134"/>
      <c r="R20" s="134"/>
      <c r="S20" s="134"/>
      <c r="T20" s="134"/>
      <c r="U20" s="134"/>
      <c r="V20" s="134"/>
      <c r="W20" s="134"/>
      <c r="X20" s="134"/>
      <c r="Y20" s="134"/>
      <c r="Z20" s="134"/>
      <c r="AA20" s="134"/>
      <c r="AB20" s="134"/>
      <c r="AC20" s="134"/>
      <c r="AD20" s="134"/>
      <c r="AE20" s="134"/>
    </row>
    <row r="21">
      <c r="A21" s="134"/>
      <c r="B21" s="134"/>
      <c r="C21" s="134"/>
      <c r="D21" s="134"/>
      <c r="E21" s="134"/>
      <c r="F21" s="134"/>
      <c r="G21" s="134"/>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row>
    <row r="22">
      <c r="A22" s="134"/>
      <c r="B22" s="134"/>
      <c r="C22" s="134"/>
      <c r="D22" s="134"/>
      <c r="E22" s="134"/>
      <c r="F22" s="134"/>
      <c r="G22" s="134"/>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row>
    <row r="23">
      <c r="A23" s="134"/>
      <c r="B23" s="134"/>
      <c r="C23" s="134"/>
      <c r="D23" s="134"/>
      <c r="E23" s="134"/>
      <c r="F23" s="134"/>
      <c r="G23" s="134"/>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row>
    <row r="24">
      <c r="A24" s="134"/>
      <c r="B24" s="134"/>
      <c r="C24" s="143" t="s">
        <v>743</v>
      </c>
      <c r="D24" s="143" t="s">
        <v>744</v>
      </c>
      <c r="E24" s="143">
        <v>1.1989471771E10</v>
      </c>
      <c r="F24" s="143">
        <v>4.569325688E10</v>
      </c>
      <c r="G24" s="143" t="s">
        <v>745</v>
      </c>
      <c r="H24" s="143" t="s">
        <v>746</v>
      </c>
      <c r="I24" s="143">
        <v>909.0</v>
      </c>
      <c r="J24" s="143" t="s">
        <v>747</v>
      </c>
      <c r="K24" s="143">
        <v>6.0</v>
      </c>
      <c r="L24" s="143">
        <v>1.0</v>
      </c>
      <c r="M24" s="134"/>
      <c r="N24" s="134"/>
      <c r="O24" s="134"/>
      <c r="P24" s="134"/>
      <c r="Q24" s="134"/>
      <c r="R24" s="134"/>
      <c r="S24" s="134"/>
      <c r="T24" s="134"/>
      <c r="U24" s="134"/>
      <c r="V24" s="134"/>
      <c r="W24" s="134"/>
      <c r="X24" s="134"/>
      <c r="Y24" s="134"/>
      <c r="Z24" s="134"/>
      <c r="AA24" s="134"/>
      <c r="AB24" s="134"/>
      <c r="AC24" s="134"/>
      <c r="AD24" s="134"/>
      <c r="AE24" s="134"/>
    </row>
    <row r="25">
      <c r="A25" s="134"/>
      <c r="B25" s="134"/>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row>
    <row r="26">
      <c r="A26" s="134"/>
      <c r="B26" s="134"/>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row>
    <row r="27">
      <c r="A27" s="134"/>
      <c r="B27" s="134"/>
      <c r="C27" s="134"/>
      <c r="D27" s="134"/>
      <c r="E27" s="134"/>
      <c r="F27" s="134"/>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row>
    <row r="28">
      <c r="A28" s="134"/>
      <c r="B28" s="134"/>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row>
    <row r="29">
      <c r="A29" s="134"/>
      <c r="B29" s="134"/>
      <c r="C29" s="134"/>
      <c r="D29" s="134"/>
      <c r="E29" s="134"/>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row>
    <row r="30">
      <c r="A30" s="134"/>
      <c r="B30" s="134"/>
      <c r="C30" s="134"/>
      <c r="D30" s="134"/>
      <c r="E30" s="134"/>
      <c r="F30" s="134"/>
      <c r="G30" s="134"/>
      <c r="H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row>
    <row r="31">
      <c r="A31" s="134"/>
      <c r="B31" s="134"/>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row>
    <row r="32">
      <c r="A32" s="134"/>
      <c r="B32" s="134"/>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row>
    <row r="33">
      <c r="A33" s="134"/>
      <c r="B33" s="134"/>
      <c r="C33" s="134"/>
      <c r="D33" s="134"/>
      <c r="E33" s="134"/>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row>
    <row r="34">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row>
    <row r="35">
      <c r="A35" s="134"/>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row>
    <row r="36">
      <c r="A36" s="134"/>
      <c r="B36" s="134"/>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row>
    <row r="37">
      <c r="A37" s="134"/>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row>
    <row r="38">
      <c r="A38" s="134"/>
      <c r="B38" s="134"/>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row>
    <row r="39">
      <c r="A39" s="134"/>
      <c r="B39" s="134"/>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row>
    <row r="40">
      <c r="A40" s="134"/>
      <c r="B40" s="134"/>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row>
    <row r="41">
      <c r="A41" s="134"/>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row>
    <row r="42">
      <c r="A42" s="134"/>
      <c r="B42" s="134"/>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row>
    <row r="43">
      <c r="A43" s="134"/>
      <c r="B43" s="134"/>
      <c r="C43" s="134"/>
      <c r="D43" s="134"/>
      <c r="E43" s="134"/>
      <c r="F43" s="134"/>
      <c r="G43" s="134"/>
      <c r="H43" s="134"/>
      <c r="I43" s="134"/>
      <c r="J43" s="134"/>
      <c r="K43" s="134"/>
      <c r="L43" s="134"/>
      <c r="M43" s="134"/>
      <c r="N43" s="134"/>
      <c r="O43" s="134"/>
      <c r="P43" s="134"/>
      <c r="Q43" s="134"/>
      <c r="R43" s="134"/>
      <c r="S43" s="134"/>
      <c r="T43" s="134"/>
      <c r="U43" s="134"/>
      <c r="V43" s="134"/>
      <c r="W43" s="134"/>
      <c r="X43" s="134"/>
      <c r="Y43" s="134"/>
      <c r="Z43" s="134"/>
      <c r="AA43" s="134"/>
      <c r="AB43" s="134"/>
      <c r="AC43" s="134"/>
      <c r="AD43" s="134"/>
      <c r="AE43" s="134"/>
    </row>
    <row r="44">
      <c r="A44" s="134"/>
      <c r="B44" s="134"/>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c r="AA44" s="134"/>
      <c r="AB44" s="134"/>
      <c r="AC44" s="134"/>
      <c r="AD44" s="134"/>
      <c r="AE44" s="134"/>
    </row>
    <row r="45">
      <c r="A45" s="134"/>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c r="AA45" s="134"/>
      <c r="AB45" s="134"/>
      <c r="AC45" s="134"/>
      <c r="AD45" s="134"/>
      <c r="AE45" s="134"/>
    </row>
    <row r="46">
      <c r="A46" s="134"/>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c r="AA46" s="134"/>
      <c r="AB46" s="134"/>
      <c r="AC46" s="134"/>
      <c r="AD46" s="134"/>
      <c r="AE46" s="134"/>
    </row>
    <row r="47">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c r="AA47" s="134"/>
      <c r="AB47" s="134"/>
      <c r="AC47" s="134"/>
      <c r="AD47" s="134"/>
      <c r="AE47" s="134"/>
    </row>
    <row r="48">
      <c r="A48" s="134"/>
      <c r="B48" s="134"/>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row>
    <row r="49">
      <c r="A49" s="134"/>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c r="AA49" s="134"/>
      <c r="AB49" s="134"/>
      <c r="AC49" s="134"/>
      <c r="AD49" s="134"/>
      <c r="AE49" s="134"/>
    </row>
    <row r="50">
      <c r="A50" s="134"/>
      <c r="B50" s="134"/>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c r="AA50" s="134"/>
      <c r="AB50" s="134"/>
      <c r="AC50" s="134"/>
      <c r="AD50" s="134"/>
      <c r="AE50" s="134"/>
    </row>
    <row r="51">
      <c r="A51" s="134"/>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c r="AA51" s="134"/>
      <c r="AB51" s="134"/>
      <c r="AC51" s="134"/>
      <c r="AD51" s="134"/>
      <c r="AE51" s="134"/>
    </row>
    <row r="52">
      <c r="A52" s="134"/>
      <c r="B52" s="134"/>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c r="AA52" s="134"/>
      <c r="AB52" s="134"/>
      <c r="AC52" s="134"/>
      <c r="AD52" s="134"/>
      <c r="AE52" s="134"/>
    </row>
    <row r="53">
      <c r="A53" s="134"/>
      <c r="B53" s="134"/>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row>
    <row r="54">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row>
    <row r="55">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row>
    <row r="56">
      <c r="A56" s="134"/>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row>
    <row r="57">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c r="AA57" s="134"/>
      <c r="AB57" s="134"/>
      <c r="AC57" s="134"/>
      <c r="AD57" s="134"/>
      <c r="AE57" s="134"/>
    </row>
    <row r="58">
      <c r="A58" s="134"/>
      <c r="B58" s="134"/>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c r="AA58" s="134"/>
      <c r="AB58" s="134"/>
      <c r="AC58" s="134"/>
      <c r="AD58" s="134"/>
      <c r="AE58" s="134"/>
    </row>
    <row r="59">
      <c r="A59" s="134"/>
      <c r="B59" s="134"/>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row>
    <row r="60">
      <c r="A60" s="134"/>
      <c r="B60" s="134"/>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row>
    <row r="61">
      <c r="A61" s="134"/>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row>
    <row r="62">
      <c r="A62" s="134"/>
      <c r="B62" s="134"/>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c r="AA62" s="134"/>
      <c r="AB62" s="134"/>
      <c r="AC62" s="134"/>
      <c r="AD62" s="134"/>
      <c r="AE62" s="134"/>
    </row>
    <row r="63">
      <c r="A63" s="134"/>
      <c r="B63" s="134"/>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c r="AD63" s="134"/>
      <c r="AE63" s="134"/>
    </row>
    <row r="64">
      <c r="A64" s="134"/>
      <c r="B64" s="134"/>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c r="AA64" s="134"/>
      <c r="AB64" s="134"/>
      <c r="AC64" s="134"/>
      <c r="AD64" s="134"/>
      <c r="AE64" s="134"/>
    </row>
    <row r="65">
      <c r="A65" s="134"/>
      <c r="B65" s="134"/>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c r="AA65" s="134"/>
      <c r="AB65" s="134"/>
      <c r="AC65" s="134"/>
      <c r="AD65" s="134"/>
      <c r="AE65" s="134"/>
    </row>
    <row r="66">
      <c r="A66" s="134"/>
      <c r="B66" s="134"/>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c r="AA66" s="134"/>
      <c r="AB66" s="134"/>
      <c r="AC66" s="134"/>
      <c r="AD66" s="134"/>
      <c r="AE66" s="134"/>
    </row>
    <row r="67">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c r="AA67" s="134"/>
      <c r="AB67" s="134"/>
      <c r="AC67" s="134"/>
      <c r="AD67" s="134"/>
      <c r="AE67" s="134"/>
    </row>
    <row r="68">
      <c r="A68" s="134"/>
      <c r="B68" s="134"/>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c r="AA68" s="134"/>
      <c r="AB68" s="134"/>
      <c r="AC68" s="134"/>
      <c r="AD68" s="134"/>
      <c r="AE68" s="134"/>
    </row>
    <row r="69">
      <c r="A69" s="134"/>
      <c r="B69" s="134"/>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c r="AA69" s="134"/>
      <c r="AB69" s="134"/>
      <c r="AC69" s="134"/>
      <c r="AD69" s="134"/>
      <c r="AE69" s="134"/>
    </row>
    <row r="70">
      <c r="A70" s="134"/>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c r="AA70" s="134"/>
      <c r="AB70" s="134"/>
      <c r="AC70" s="134"/>
      <c r="AD70" s="134"/>
      <c r="AE70" s="134"/>
    </row>
    <row r="71">
      <c r="A71" s="134"/>
      <c r="B71" s="134"/>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c r="AA71" s="134"/>
      <c r="AB71" s="134"/>
      <c r="AC71" s="134"/>
      <c r="AD71" s="134"/>
      <c r="AE71" s="134"/>
    </row>
    <row r="72">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c r="AA72" s="134"/>
      <c r="AB72" s="134"/>
      <c r="AC72" s="134"/>
      <c r="AD72" s="134"/>
      <c r="AE72" s="134"/>
    </row>
    <row r="73">
      <c r="A73" s="134"/>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c r="AA73" s="134"/>
      <c r="AB73" s="134"/>
      <c r="AC73" s="134"/>
      <c r="AD73" s="134"/>
      <c r="AE73" s="134"/>
    </row>
    <row r="74">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c r="AA74" s="134"/>
      <c r="AB74" s="134"/>
      <c r="AC74" s="134"/>
      <c r="AD74" s="134"/>
      <c r="AE74" s="134"/>
    </row>
    <row r="75">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c r="AA75" s="134"/>
      <c r="AB75" s="134"/>
      <c r="AC75" s="134"/>
      <c r="AD75" s="134"/>
      <c r="AE75" s="134"/>
    </row>
    <row r="76">
      <c r="A76" s="134"/>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c r="AA76" s="134"/>
      <c r="AB76" s="134"/>
      <c r="AC76" s="134"/>
      <c r="AD76" s="134"/>
      <c r="AE76" s="134"/>
    </row>
    <row r="77">
      <c r="A77" s="134"/>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c r="AA77" s="134"/>
      <c r="AB77" s="134"/>
      <c r="AC77" s="134"/>
      <c r="AD77" s="134"/>
      <c r="AE77" s="134"/>
    </row>
    <row r="78">
      <c r="A78" s="134"/>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c r="AA78" s="134"/>
      <c r="AB78" s="134"/>
      <c r="AC78" s="134"/>
      <c r="AD78" s="134"/>
      <c r="AE78" s="134"/>
    </row>
    <row r="79">
      <c r="A79" s="134"/>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c r="AA79" s="134"/>
      <c r="AB79" s="134"/>
      <c r="AC79" s="134"/>
      <c r="AD79" s="134"/>
      <c r="AE79" s="134"/>
    </row>
    <row r="80">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row>
    <row r="81">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row>
    <row r="82">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row>
    <row r="83">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34"/>
      <c r="AD83" s="134"/>
      <c r="AE83" s="134"/>
    </row>
    <row r="84">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row>
    <row r="85">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row>
    <row r="86">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row>
    <row r="87">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row>
    <row r="88">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row>
    <row r="89">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4"/>
      <c r="AC89" s="134"/>
      <c r="AD89" s="134"/>
      <c r="AE89" s="134"/>
    </row>
    <row r="90">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4"/>
      <c r="AC90" s="134"/>
      <c r="AD90" s="134"/>
      <c r="AE90" s="134"/>
    </row>
    <row r="91">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4"/>
      <c r="AC91" s="134"/>
      <c r="AD91" s="134"/>
      <c r="AE91" s="134"/>
    </row>
    <row r="92">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row>
    <row r="93">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row>
    <row r="94">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row>
    <row r="95">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row>
    <row r="96">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row>
    <row r="97">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c r="AA97" s="134"/>
      <c r="AB97" s="134"/>
      <c r="AC97" s="134"/>
      <c r="AD97" s="134"/>
      <c r="AE97" s="134"/>
    </row>
    <row r="98">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row>
    <row r="99">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c r="AA99" s="134"/>
      <c r="AB99" s="134"/>
      <c r="AC99" s="134"/>
      <c r="AD99" s="134"/>
      <c r="AE99" s="134"/>
    </row>
    <row r="100">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row>
    <row r="101">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row>
    <row r="102">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row>
    <row r="103">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row>
    <row r="104">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row>
    <row r="105">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row>
    <row r="106">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row>
    <row r="107">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34"/>
    </row>
    <row r="108">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row>
    <row r="109">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c r="AA109" s="134"/>
      <c r="AB109" s="134"/>
      <c r="AC109" s="134"/>
      <c r="AD109" s="134"/>
      <c r="AE109" s="134"/>
    </row>
    <row r="110">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134"/>
      <c r="AC110" s="134"/>
      <c r="AD110" s="134"/>
      <c r="AE110" s="134"/>
    </row>
    <row r="111">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c r="AA111" s="134"/>
      <c r="AB111" s="134"/>
      <c r="AC111" s="134"/>
      <c r="AD111" s="134"/>
      <c r="AE111" s="134"/>
    </row>
    <row r="112">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row>
    <row r="113">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row>
    <row r="114">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c r="AA114" s="134"/>
      <c r="AB114" s="134"/>
      <c r="AC114" s="134"/>
      <c r="AD114" s="134"/>
      <c r="AE114" s="134"/>
    </row>
    <row r="115">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c r="AE115" s="134"/>
    </row>
    <row r="116">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row>
    <row r="117">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row>
    <row r="118">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row>
    <row r="119">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c r="AD119" s="134"/>
      <c r="AE119" s="134"/>
    </row>
    <row r="120">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c r="AA120" s="134"/>
      <c r="AB120" s="134"/>
      <c r="AC120" s="134"/>
      <c r="AD120" s="134"/>
      <c r="AE120" s="134"/>
    </row>
    <row r="121">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c r="AA121" s="134"/>
      <c r="AB121" s="134"/>
      <c r="AC121" s="134"/>
      <c r="AD121" s="134"/>
      <c r="AE121" s="134"/>
    </row>
    <row r="122">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row>
    <row r="123">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row>
    <row r="124">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c r="AA124" s="134"/>
      <c r="AB124" s="134"/>
      <c r="AC124" s="134"/>
      <c r="AD124" s="134"/>
      <c r="AE124" s="134"/>
    </row>
    <row r="125">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c r="AB125" s="134"/>
      <c r="AC125" s="134"/>
      <c r="AD125" s="134"/>
      <c r="AE125" s="134"/>
    </row>
    <row r="126">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row>
    <row r="127">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c r="AB127" s="134"/>
      <c r="AC127" s="134"/>
      <c r="AD127" s="134"/>
      <c r="AE127" s="134"/>
    </row>
    <row r="128">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c r="AA128" s="134"/>
      <c r="AB128" s="134"/>
      <c r="AC128" s="134"/>
      <c r="AD128" s="134"/>
      <c r="AE128" s="134"/>
    </row>
    <row r="129">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c r="AA129" s="134"/>
      <c r="AB129" s="134"/>
      <c r="AC129" s="134"/>
      <c r="AD129" s="134"/>
      <c r="AE129" s="134"/>
    </row>
    <row r="130">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row>
    <row r="131">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row>
    <row r="132">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row>
    <row r="133">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134"/>
      <c r="AC133" s="134"/>
      <c r="AD133" s="134"/>
      <c r="AE133" s="134"/>
    </row>
    <row r="134">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c r="AC134" s="134"/>
      <c r="AD134" s="134"/>
      <c r="AE134" s="134"/>
    </row>
    <row r="135">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c r="AC135" s="134"/>
      <c r="AD135" s="134"/>
      <c r="AE135" s="134"/>
    </row>
    <row r="136">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134"/>
      <c r="AC136" s="134"/>
      <c r="AD136" s="134"/>
      <c r="AE136" s="134"/>
    </row>
    <row r="137">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c r="AA137" s="134"/>
      <c r="AB137" s="134"/>
      <c r="AC137" s="134"/>
      <c r="AD137" s="134"/>
      <c r="AE137" s="134"/>
    </row>
    <row r="138">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c r="AB138" s="134"/>
      <c r="AC138" s="134"/>
      <c r="AD138" s="134"/>
      <c r="AE138" s="134"/>
    </row>
    <row r="139">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row>
    <row r="140">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row>
    <row r="141">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row>
    <row r="142">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c r="AB142" s="134"/>
      <c r="AC142" s="134"/>
      <c r="AD142" s="134"/>
      <c r="AE142" s="134"/>
    </row>
    <row r="143">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row>
    <row r="144">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row>
    <row r="145">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row>
    <row r="146">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row>
    <row r="147">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row>
    <row r="148">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row>
    <row r="149">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row>
    <row r="150">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row>
    <row r="151">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row>
    <row r="152">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row>
    <row r="153">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row>
    <row r="154">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row>
    <row r="155">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row>
    <row r="156">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row>
    <row r="157">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row>
    <row r="158">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row>
    <row r="159">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row>
    <row r="160">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row>
    <row r="161">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row>
    <row r="162">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row>
    <row r="163">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row>
    <row r="164">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row>
    <row r="165">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row>
    <row r="166">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row>
    <row r="167">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row>
    <row r="168">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row>
    <row r="169">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row>
    <row r="170">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row>
    <row r="171">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row>
    <row r="172">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row>
    <row r="173">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c r="AA173" s="134"/>
      <c r="AB173" s="134"/>
      <c r="AC173" s="134"/>
      <c r="AD173" s="134"/>
      <c r="AE173" s="134"/>
    </row>
    <row r="174">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row>
    <row r="175">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row>
    <row r="176">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row>
    <row r="177">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row>
    <row r="178">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row>
    <row r="179">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row>
    <row r="180">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row>
    <row r="181">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c r="AB181" s="134"/>
      <c r="AC181" s="134"/>
      <c r="AD181" s="134"/>
      <c r="AE181" s="134"/>
    </row>
    <row r="182">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row>
    <row r="183">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row>
    <row r="184">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row>
    <row r="185">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row>
    <row r="186">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row>
    <row r="187">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row>
    <row r="188">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row>
    <row r="189">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row>
    <row r="190">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row>
    <row r="191">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row>
    <row r="192">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row>
    <row r="193">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row>
    <row r="194">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4"/>
      <c r="AC194" s="134"/>
      <c r="AD194" s="134"/>
      <c r="AE194" s="134"/>
    </row>
    <row r="195">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row>
    <row r="196">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row>
    <row r="197">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row>
    <row r="198">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row>
    <row r="199">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row>
    <row r="200">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row>
    <row r="201">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row>
    <row r="202">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row>
    <row r="203">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row>
    <row r="204">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row>
    <row r="205">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row>
    <row r="206">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row>
    <row r="207">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row>
    <row r="208">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row>
    <row r="209">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row>
    <row r="210">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row>
    <row r="211">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row>
    <row r="212">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row>
    <row r="213">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row>
    <row r="214">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row>
    <row r="215">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row>
    <row r="216">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row>
    <row r="217">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row>
    <row r="218">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row>
    <row r="219">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row>
    <row r="220">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row>
    <row r="221">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row>
    <row r="222">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row>
    <row r="223">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row>
    <row r="224">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row>
    <row r="225">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row>
    <row r="226">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row>
    <row r="227">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row>
    <row r="228">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row>
    <row r="229">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row>
    <row r="230">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row>
    <row r="231">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row>
    <row r="232">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row>
    <row r="233">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row>
    <row r="234">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row>
    <row r="235">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row>
    <row r="236">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row>
    <row r="237">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row>
    <row r="238">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row>
    <row r="239">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row>
    <row r="240">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row>
    <row r="241">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row>
    <row r="242">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row>
    <row r="243">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row>
    <row r="244">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row>
    <row r="245">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row>
    <row r="246">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row>
    <row r="247">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row>
    <row r="248">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row>
    <row r="249">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row>
    <row r="250">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row>
    <row r="251">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row>
    <row r="252">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row>
    <row r="253">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row>
    <row r="254">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row>
    <row r="255">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row>
    <row r="256">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4"/>
      <c r="AC256" s="134"/>
      <c r="AD256" s="134"/>
      <c r="AE256" s="134"/>
    </row>
    <row r="257">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c r="AD257" s="134"/>
      <c r="AE257" s="134"/>
    </row>
    <row r="258">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c r="AA258" s="134"/>
      <c r="AB258" s="134"/>
      <c r="AC258" s="134"/>
      <c r="AD258" s="134"/>
      <c r="AE258" s="134"/>
    </row>
    <row r="259">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row>
    <row r="260">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row>
    <row r="261">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row>
    <row r="262">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row>
    <row r="263">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row>
    <row r="264">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row>
    <row r="265">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row>
    <row r="266">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row>
    <row r="267">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row>
    <row r="268">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row>
    <row r="269">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row>
    <row r="270">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row>
    <row r="271">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row>
    <row r="272">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row>
    <row r="273">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row>
    <row r="274">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row>
    <row r="275">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row>
    <row r="276">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row>
    <row r="277">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4"/>
      <c r="AC277" s="134"/>
      <c r="AD277" s="134"/>
      <c r="AE277" s="134"/>
    </row>
    <row r="278">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4"/>
      <c r="AC278" s="134"/>
      <c r="AD278" s="134"/>
      <c r="AE278" s="134"/>
    </row>
    <row r="279">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c r="AC279" s="134"/>
      <c r="AD279" s="134"/>
      <c r="AE279" s="134"/>
    </row>
    <row r="280">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c r="AA280" s="134"/>
      <c r="AB280" s="134"/>
      <c r="AC280" s="134"/>
      <c r="AD280" s="134"/>
      <c r="AE280" s="134"/>
    </row>
    <row r="281">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c r="AA281" s="134"/>
      <c r="AB281" s="134"/>
      <c r="AC281" s="134"/>
      <c r="AD281" s="134"/>
      <c r="AE281" s="134"/>
    </row>
    <row r="282">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c r="AA282" s="134"/>
      <c r="AB282" s="134"/>
      <c r="AC282" s="134"/>
      <c r="AD282" s="134"/>
      <c r="AE282" s="134"/>
    </row>
    <row r="283">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c r="AA283" s="134"/>
      <c r="AB283" s="134"/>
      <c r="AC283" s="134"/>
      <c r="AD283" s="134"/>
      <c r="AE283" s="134"/>
    </row>
    <row r="284">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c r="AA284" s="134"/>
      <c r="AB284" s="134"/>
      <c r="AC284" s="134"/>
      <c r="AD284" s="134"/>
      <c r="AE284" s="134"/>
    </row>
    <row r="285">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c r="AA285" s="134"/>
      <c r="AB285" s="134"/>
      <c r="AC285" s="134"/>
      <c r="AD285" s="134"/>
      <c r="AE285" s="134"/>
    </row>
    <row r="286">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c r="AA286" s="134"/>
      <c r="AB286" s="134"/>
      <c r="AC286" s="134"/>
      <c r="AD286" s="134"/>
      <c r="AE286" s="134"/>
    </row>
    <row r="287">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c r="AA287" s="134"/>
      <c r="AB287" s="134"/>
      <c r="AC287" s="134"/>
      <c r="AD287" s="134"/>
      <c r="AE287" s="134"/>
    </row>
    <row r="288">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c r="AA288" s="134"/>
      <c r="AB288" s="134"/>
      <c r="AC288" s="134"/>
      <c r="AD288" s="134"/>
      <c r="AE288" s="134"/>
    </row>
    <row r="289">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c r="AA289" s="134"/>
      <c r="AB289" s="134"/>
      <c r="AC289" s="134"/>
      <c r="AD289" s="134"/>
      <c r="AE289" s="134"/>
    </row>
    <row r="290">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c r="AA290" s="134"/>
      <c r="AB290" s="134"/>
      <c r="AC290" s="134"/>
      <c r="AD290" s="134"/>
      <c r="AE290" s="134"/>
    </row>
    <row r="291">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c r="AA291" s="134"/>
      <c r="AB291" s="134"/>
      <c r="AC291" s="134"/>
      <c r="AD291" s="134"/>
      <c r="AE291" s="134"/>
    </row>
    <row r="292">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c r="AA292" s="134"/>
      <c r="AB292" s="134"/>
      <c r="AC292" s="134"/>
      <c r="AD292" s="134"/>
      <c r="AE292" s="134"/>
    </row>
    <row r="293">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c r="AA293" s="134"/>
      <c r="AB293" s="134"/>
      <c r="AC293" s="134"/>
      <c r="AD293" s="134"/>
      <c r="AE293" s="134"/>
    </row>
    <row r="294">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c r="AA294" s="134"/>
      <c r="AB294" s="134"/>
      <c r="AC294" s="134"/>
      <c r="AD294" s="134"/>
      <c r="AE294" s="134"/>
    </row>
    <row r="295">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c r="AA295" s="134"/>
      <c r="AB295" s="134"/>
      <c r="AC295" s="134"/>
      <c r="AD295" s="134"/>
      <c r="AE295" s="134"/>
    </row>
    <row r="296">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c r="AA296" s="134"/>
      <c r="AB296" s="134"/>
      <c r="AC296" s="134"/>
      <c r="AD296" s="134"/>
      <c r="AE296" s="134"/>
    </row>
    <row r="297">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c r="AA297" s="134"/>
      <c r="AB297" s="134"/>
      <c r="AC297" s="134"/>
      <c r="AD297" s="134"/>
      <c r="AE297" s="134"/>
    </row>
    <row r="298">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c r="AA298" s="134"/>
      <c r="AB298" s="134"/>
      <c r="AC298" s="134"/>
      <c r="AD298" s="134"/>
      <c r="AE298" s="134"/>
    </row>
    <row r="299">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c r="AA299" s="134"/>
      <c r="AB299" s="134"/>
      <c r="AC299" s="134"/>
      <c r="AD299" s="134"/>
      <c r="AE299" s="134"/>
    </row>
    <row r="300">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c r="AA300" s="134"/>
      <c r="AB300" s="134"/>
      <c r="AC300" s="134"/>
      <c r="AD300" s="134"/>
      <c r="AE300" s="134"/>
    </row>
    <row r="301">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c r="AA301" s="134"/>
      <c r="AB301" s="134"/>
      <c r="AC301" s="134"/>
      <c r="AD301" s="134"/>
      <c r="AE301" s="134"/>
    </row>
    <row r="302">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c r="AA302" s="134"/>
      <c r="AB302" s="134"/>
      <c r="AC302" s="134"/>
      <c r="AD302" s="134"/>
      <c r="AE302" s="134"/>
    </row>
    <row r="303">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c r="AA303" s="134"/>
      <c r="AB303" s="134"/>
      <c r="AC303" s="134"/>
      <c r="AD303" s="134"/>
      <c r="AE303" s="134"/>
    </row>
    <row r="304">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c r="AA304" s="134"/>
      <c r="AB304" s="134"/>
      <c r="AC304" s="134"/>
      <c r="AD304" s="134"/>
      <c r="AE304" s="134"/>
    </row>
    <row r="305">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c r="AA305" s="134"/>
      <c r="AB305" s="134"/>
      <c r="AC305" s="134"/>
      <c r="AD305" s="134"/>
      <c r="AE305" s="134"/>
    </row>
    <row r="306">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c r="AA306" s="134"/>
      <c r="AB306" s="134"/>
      <c r="AC306" s="134"/>
      <c r="AD306" s="134"/>
      <c r="AE306" s="134"/>
    </row>
    <row r="307">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c r="AA307" s="134"/>
      <c r="AB307" s="134"/>
      <c r="AC307" s="134"/>
      <c r="AD307" s="134"/>
      <c r="AE307" s="134"/>
    </row>
    <row r="308">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c r="AA308" s="134"/>
      <c r="AB308" s="134"/>
      <c r="AC308" s="134"/>
      <c r="AD308" s="134"/>
      <c r="AE308" s="134"/>
    </row>
    <row r="309">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c r="AA309" s="134"/>
      <c r="AB309" s="134"/>
      <c r="AC309" s="134"/>
      <c r="AD309" s="134"/>
      <c r="AE309" s="134"/>
    </row>
    <row r="310">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c r="AA310" s="134"/>
      <c r="AB310" s="134"/>
      <c r="AC310" s="134"/>
      <c r="AD310" s="134"/>
      <c r="AE310" s="134"/>
    </row>
    <row r="311">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c r="AA311" s="134"/>
      <c r="AB311" s="134"/>
      <c r="AC311" s="134"/>
      <c r="AD311" s="134"/>
      <c r="AE311" s="134"/>
    </row>
    <row r="312">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c r="AA312" s="134"/>
      <c r="AB312" s="134"/>
      <c r="AC312" s="134"/>
      <c r="AD312" s="134"/>
      <c r="AE312" s="134"/>
    </row>
    <row r="313">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c r="AA313" s="134"/>
      <c r="AB313" s="134"/>
      <c r="AC313" s="134"/>
      <c r="AD313" s="134"/>
      <c r="AE313" s="134"/>
    </row>
    <row r="314">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c r="AA314" s="134"/>
      <c r="AB314" s="134"/>
      <c r="AC314" s="134"/>
      <c r="AD314" s="134"/>
      <c r="AE314" s="134"/>
    </row>
    <row r="315">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c r="AA315" s="134"/>
      <c r="AB315" s="134"/>
      <c r="AC315" s="134"/>
      <c r="AD315" s="134"/>
      <c r="AE315" s="134"/>
    </row>
    <row r="316">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c r="AA316" s="134"/>
      <c r="AB316" s="134"/>
      <c r="AC316" s="134"/>
      <c r="AD316" s="134"/>
      <c r="AE316" s="134"/>
    </row>
    <row r="317">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c r="AA317" s="134"/>
      <c r="AB317" s="134"/>
      <c r="AC317" s="134"/>
      <c r="AD317" s="134"/>
      <c r="AE317" s="134"/>
    </row>
    <row r="318">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c r="AA318" s="134"/>
      <c r="AB318" s="134"/>
      <c r="AC318" s="134"/>
      <c r="AD318" s="134"/>
      <c r="AE318" s="134"/>
    </row>
    <row r="319">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c r="AA319" s="134"/>
      <c r="AB319" s="134"/>
      <c r="AC319" s="134"/>
      <c r="AD319" s="134"/>
      <c r="AE319" s="134"/>
    </row>
    <row r="320">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c r="AA320" s="134"/>
      <c r="AB320" s="134"/>
      <c r="AC320" s="134"/>
      <c r="AD320" s="134"/>
      <c r="AE320" s="134"/>
    </row>
    <row r="321">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c r="AA321" s="134"/>
      <c r="AB321" s="134"/>
      <c r="AC321" s="134"/>
      <c r="AD321" s="134"/>
      <c r="AE321" s="134"/>
    </row>
    <row r="322">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c r="AA322" s="134"/>
      <c r="AB322" s="134"/>
      <c r="AC322" s="134"/>
      <c r="AD322" s="134"/>
      <c r="AE322" s="134"/>
    </row>
    <row r="323">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c r="AA323" s="134"/>
      <c r="AB323" s="134"/>
      <c r="AC323" s="134"/>
      <c r="AD323" s="134"/>
      <c r="AE323" s="134"/>
    </row>
    <row r="324">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c r="AA324" s="134"/>
      <c r="AB324" s="134"/>
      <c r="AC324" s="134"/>
      <c r="AD324" s="134"/>
      <c r="AE324" s="134"/>
    </row>
    <row r="325">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c r="AA325" s="134"/>
      <c r="AB325" s="134"/>
      <c r="AC325" s="134"/>
      <c r="AD325" s="134"/>
      <c r="AE325" s="134"/>
    </row>
    <row r="326">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c r="AA326" s="134"/>
      <c r="AB326" s="134"/>
      <c r="AC326" s="134"/>
      <c r="AD326" s="134"/>
      <c r="AE326" s="134"/>
    </row>
    <row r="327">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c r="AA327" s="134"/>
      <c r="AB327" s="134"/>
      <c r="AC327" s="134"/>
      <c r="AD327" s="134"/>
      <c r="AE327" s="134"/>
    </row>
    <row r="328">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c r="AA328" s="134"/>
      <c r="AB328" s="134"/>
      <c r="AC328" s="134"/>
      <c r="AD328" s="134"/>
      <c r="AE328" s="134"/>
    </row>
    <row r="329">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c r="AA329" s="134"/>
      <c r="AB329" s="134"/>
      <c r="AC329" s="134"/>
      <c r="AD329" s="134"/>
      <c r="AE329" s="134"/>
    </row>
    <row r="330">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c r="AA330" s="134"/>
      <c r="AB330" s="134"/>
      <c r="AC330" s="134"/>
      <c r="AD330" s="134"/>
      <c r="AE330" s="134"/>
    </row>
    <row r="331">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c r="AA331" s="134"/>
      <c r="AB331" s="134"/>
      <c r="AC331" s="134"/>
      <c r="AD331" s="134"/>
      <c r="AE331" s="134"/>
    </row>
    <row r="332">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c r="AA332" s="134"/>
      <c r="AB332" s="134"/>
      <c r="AC332" s="134"/>
      <c r="AD332" s="134"/>
      <c r="AE332" s="134"/>
    </row>
    <row r="333">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c r="AA333" s="134"/>
      <c r="AB333" s="134"/>
      <c r="AC333" s="134"/>
      <c r="AD333" s="134"/>
      <c r="AE333" s="134"/>
    </row>
    <row r="334">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c r="AA334" s="134"/>
      <c r="AB334" s="134"/>
      <c r="AC334" s="134"/>
      <c r="AD334" s="134"/>
      <c r="AE334" s="134"/>
    </row>
    <row r="335">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c r="AA335" s="134"/>
      <c r="AB335" s="134"/>
      <c r="AC335" s="134"/>
      <c r="AD335" s="134"/>
      <c r="AE335" s="134"/>
    </row>
    <row r="336">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c r="AA336" s="134"/>
      <c r="AB336" s="134"/>
      <c r="AC336" s="134"/>
      <c r="AD336" s="134"/>
      <c r="AE336" s="134"/>
    </row>
    <row r="337">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c r="AA337" s="134"/>
      <c r="AB337" s="134"/>
      <c r="AC337" s="134"/>
      <c r="AD337" s="134"/>
      <c r="AE337" s="134"/>
    </row>
    <row r="338">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c r="AA338" s="134"/>
      <c r="AB338" s="134"/>
      <c r="AC338" s="134"/>
      <c r="AD338" s="134"/>
      <c r="AE338" s="134"/>
    </row>
    <row r="339">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c r="AA339" s="134"/>
      <c r="AB339" s="134"/>
      <c r="AC339" s="134"/>
      <c r="AD339" s="134"/>
      <c r="AE339" s="134"/>
    </row>
    <row r="340">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c r="AA340" s="134"/>
      <c r="AB340" s="134"/>
      <c r="AC340" s="134"/>
      <c r="AD340" s="134"/>
      <c r="AE340" s="134"/>
    </row>
    <row r="341">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c r="AA341" s="134"/>
      <c r="AB341" s="134"/>
      <c r="AC341" s="134"/>
      <c r="AD341" s="134"/>
      <c r="AE341" s="134"/>
    </row>
    <row r="342">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c r="AA342" s="134"/>
      <c r="AB342" s="134"/>
      <c r="AC342" s="134"/>
      <c r="AD342" s="134"/>
      <c r="AE342" s="134"/>
    </row>
    <row r="343">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c r="AA343" s="134"/>
      <c r="AB343" s="134"/>
      <c r="AC343" s="134"/>
      <c r="AD343" s="134"/>
      <c r="AE343" s="134"/>
    </row>
    <row r="344">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c r="AA344" s="134"/>
      <c r="AB344" s="134"/>
      <c r="AC344" s="134"/>
      <c r="AD344" s="134"/>
      <c r="AE344" s="134"/>
    </row>
    <row r="345">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c r="AA345" s="134"/>
      <c r="AB345" s="134"/>
      <c r="AC345" s="134"/>
      <c r="AD345" s="134"/>
      <c r="AE345" s="134"/>
    </row>
    <row r="346">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c r="AA346" s="134"/>
      <c r="AB346" s="134"/>
      <c r="AC346" s="134"/>
      <c r="AD346" s="134"/>
      <c r="AE346" s="134"/>
    </row>
    <row r="347">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c r="AA347" s="134"/>
      <c r="AB347" s="134"/>
      <c r="AC347" s="134"/>
      <c r="AD347" s="134"/>
      <c r="AE347" s="134"/>
    </row>
    <row r="348">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c r="AA348" s="134"/>
      <c r="AB348" s="134"/>
      <c r="AC348" s="134"/>
      <c r="AD348" s="134"/>
      <c r="AE348" s="134"/>
    </row>
    <row r="349">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c r="AA349" s="134"/>
      <c r="AB349" s="134"/>
      <c r="AC349" s="134"/>
      <c r="AD349" s="134"/>
      <c r="AE349" s="134"/>
    </row>
    <row r="350">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c r="AA350" s="134"/>
      <c r="AB350" s="134"/>
      <c r="AC350" s="134"/>
      <c r="AD350" s="134"/>
      <c r="AE350" s="134"/>
    </row>
    <row r="351">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c r="AA351" s="134"/>
      <c r="AB351" s="134"/>
      <c r="AC351" s="134"/>
      <c r="AD351" s="134"/>
      <c r="AE351" s="134"/>
    </row>
    <row r="352">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c r="AA352" s="134"/>
      <c r="AB352" s="134"/>
      <c r="AC352" s="134"/>
      <c r="AD352" s="134"/>
      <c r="AE352" s="134"/>
    </row>
    <row r="353">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c r="AA353" s="134"/>
      <c r="AB353" s="134"/>
      <c r="AC353" s="134"/>
      <c r="AD353" s="134"/>
      <c r="AE353" s="134"/>
    </row>
    <row r="354">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c r="AA354" s="134"/>
      <c r="AB354" s="134"/>
      <c r="AC354" s="134"/>
      <c r="AD354" s="134"/>
      <c r="AE354" s="134"/>
    </row>
    <row r="355">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c r="AA355" s="134"/>
      <c r="AB355" s="134"/>
      <c r="AC355" s="134"/>
      <c r="AD355" s="134"/>
      <c r="AE355" s="134"/>
    </row>
    <row r="356">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c r="AA356" s="134"/>
      <c r="AB356" s="134"/>
      <c r="AC356" s="134"/>
      <c r="AD356" s="134"/>
      <c r="AE356" s="134"/>
    </row>
    <row r="357">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c r="AA357" s="134"/>
      <c r="AB357" s="134"/>
      <c r="AC357" s="134"/>
      <c r="AD357" s="134"/>
      <c r="AE357" s="134"/>
    </row>
    <row r="358">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c r="AA358" s="134"/>
      <c r="AB358" s="134"/>
      <c r="AC358" s="134"/>
      <c r="AD358" s="134"/>
      <c r="AE358" s="134"/>
    </row>
    <row r="359">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c r="AA359" s="134"/>
      <c r="AB359" s="134"/>
      <c r="AC359" s="134"/>
      <c r="AD359" s="134"/>
      <c r="AE359" s="134"/>
    </row>
    <row r="360">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c r="AA360" s="134"/>
      <c r="AB360" s="134"/>
      <c r="AC360" s="134"/>
      <c r="AD360" s="134"/>
      <c r="AE360" s="134"/>
    </row>
    <row r="36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c r="AA361" s="134"/>
      <c r="AB361" s="134"/>
      <c r="AC361" s="134"/>
      <c r="AD361" s="134"/>
      <c r="AE361" s="134"/>
    </row>
    <row r="362">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c r="AA362" s="134"/>
      <c r="AB362" s="134"/>
      <c r="AC362" s="134"/>
      <c r="AD362" s="134"/>
      <c r="AE362" s="134"/>
    </row>
    <row r="363">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c r="AA363" s="134"/>
      <c r="AB363" s="134"/>
      <c r="AC363" s="134"/>
      <c r="AD363" s="134"/>
      <c r="AE363" s="134"/>
    </row>
    <row r="364">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c r="AA364" s="134"/>
      <c r="AB364" s="134"/>
      <c r="AC364" s="134"/>
      <c r="AD364" s="134"/>
      <c r="AE364" s="134"/>
    </row>
    <row r="365">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c r="AA365" s="134"/>
      <c r="AB365" s="134"/>
      <c r="AC365" s="134"/>
      <c r="AD365" s="134"/>
      <c r="AE365" s="134"/>
    </row>
    <row r="366">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c r="AA366" s="134"/>
      <c r="AB366" s="134"/>
      <c r="AC366" s="134"/>
      <c r="AD366" s="134"/>
      <c r="AE366" s="134"/>
    </row>
    <row r="367">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c r="AA367" s="134"/>
      <c r="AB367" s="134"/>
      <c r="AC367" s="134"/>
      <c r="AD367" s="134"/>
      <c r="AE367" s="134"/>
    </row>
    <row r="368">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c r="AA368" s="134"/>
      <c r="AB368" s="134"/>
      <c r="AC368" s="134"/>
      <c r="AD368" s="134"/>
      <c r="AE368" s="134"/>
    </row>
    <row r="369">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c r="AA369" s="134"/>
      <c r="AB369" s="134"/>
      <c r="AC369" s="134"/>
      <c r="AD369" s="134"/>
      <c r="AE369" s="134"/>
    </row>
    <row r="370">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c r="AA370" s="134"/>
      <c r="AB370" s="134"/>
      <c r="AC370" s="134"/>
      <c r="AD370" s="134"/>
      <c r="AE370" s="134"/>
    </row>
    <row r="371">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c r="AA371" s="134"/>
      <c r="AB371" s="134"/>
      <c r="AC371" s="134"/>
      <c r="AD371" s="134"/>
      <c r="AE371" s="134"/>
    </row>
    <row r="372">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c r="AA372" s="134"/>
      <c r="AB372" s="134"/>
      <c r="AC372" s="134"/>
      <c r="AD372" s="134"/>
      <c r="AE372" s="134"/>
    </row>
    <row r="373">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c r="AA373" s="134"/>
      <c r="AB373" s="134"/>
      <c r="AC373" s="134"/>
      <c r="AD373" s="134"/>
      <c r="AE373" s="134"/>
    </row>
    <row r="374">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c r="AA374" s="134"/>
      <c r="AB374" s="134"/>
      <c r="AC374" s="134"/>
      <c r="AD374" s="134"/>
      <c r="AE374" s="134"/>
    </row>
    <row r="375">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c r="AA375" s="134"/>
      <c r="AB375" s="134"/>
      <c r="AC375" s="134"/>
      <c r="AD375" s="134"/>
      <c r="AE375" s="134"/>
    </row>
    <row r="376">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c r="AA376" s="134"/>
      <c r="AB376" s="134"/>
      <c r="AC376" s="134"/>
      <c r="AD376" s="134"/>
      <c r="AE376" s="134"/>
    </row>
    <row r="377">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c r="AA377" s="134"/>
      <c r="AB377" s="134"/>
      <c r="AC377" s="134"/>
      <c r="AD377" s="134"/>
      <c r="AE377" s="134"/>
    </row>
    <row r="378">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c r="AA378" s="134"/>
      <c r="AB378" s="134"/>
      <c r="AC378" s="134"/>
      <c r="AD378" s="134"/>
      <c r="AE378" s="134"/>
    </row>
    <row r="379">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c r="AA379" s="134"/>
      <c r="AB379" s="134"/>
      <c r="AC379" s="134"/>
      <c r="AD379" s="134"/>
      <c r="AE379" s="134"/>
    </row>
    <row r="380">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c r="AA380" s="134"/>
      <c r="AB380" s="134"/>
      <c r="AC380" s="134"/>
      <c r="AD380" s="134"/>
      <c r="AE380" s="134"/>
    </row>
    <row r="381">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c r="AA381" s="134"/>
      <c r="AB381" s="134"/>
      <c r="AC381" s="134"/>
      <c r="AD381" s="134"/>
      <c r="AE381" s="134"/>
    </row>
    <row r="382">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c r="AA382" s="134"/>
      <c r="AB382" s="134"/>
      <c r="AC382" s="134"/>
      <c r="AD382" s="134"/>
      <c r="AE382" s="134"/>
    </row>
    <row r="383">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c r="AA383" s="134"/>
      <c r="AB383" s="134"/>
      <c r="AC383" s="134"/>
      <c r="AD383" s="134"/>
      <c r="AE383" s="134"/>
    </row>
    <row r="384">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c r="AA384" s="134"/>
      <c r="AB384" s="134"/>
      <c r="AC384" s="134"/>
      <c r="AD384" s="134"/>
      <c r="AE384" s="134"/>
    </row>
    <row r="385">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c r="AA385" s="134"/>
      <c r="AB385" s="134"/>
      <c r="AC385" s="134"/>
      <c r="AD385" s="134"/>
      <c r="AE385" s="134"/>
    </row>
    <row r="386">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c r="AA386" s="134"/>
      <c r="AB386" s="134"/>
      <c r="AC386" s="134"/>
      <c r="AD386" s="134"/>
      <c r="AE386" s="134"/>
    </row>
    <row r="387">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c r="AA387" s="134"/>
      <c r="AB387" s="134"/>
      <c r="AC387" s="134"/>
      <c r="AD387" s="134"/>
      <c r="AE387" s="134"/>
    </row>
    <row r="388">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c r="AA388" s="134"/>
      <c r="AB388" s="134"/>
      <c r="AC388" s="134"/>
      <c r="AD388" s="134"/>
      <c r="AE388" s="134"/>
    </row>
    <row r="389">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c r="AA389" s="134"/>
      <c r="AB389" s="134"/>
      <c r="AC389" s="134"/>
      <c r="AD389" s="134"/>
      <c r="AE389" s="134"/>
    </row>
    <row r="390">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c r="AA390" s="134"/>
      <c r="AB390" s="134"/>
      <c r="AC390" s="134"/>
      <c r="AD390" s="134"/>
      <c r="AE390" s="134"/>
    </row>
    <row r="391">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c r="AA391" s="134"/>
      <c r="AB391" s="134"/>
      <c r="AC391" s="134"/>
      <c r="AD391" s="134"/>
      <c r="AE391" s="134"/>
    </row>
    <row r="392">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c r="AA392" s="134"/>
      <c r="AB392" s="134"/>
      <c r="AC392" s="134"/>
      <c r="AD392" s="134"/>
      <c r="AE392" s="134"/>
    </row>
    <row r="393">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c r="AA393" s="134"/>
      <c r="AB393" s="134"/>
      <c r="AC393" s="134"/>
      <c r="AD393" s="134"/>
      <c r="AE393" s="134"/>
    </row>
    <row r="394">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c r="AA394" s="134"/>
      <c r="AB394" s="134"/>
      <c r="AC394" s="134"/>
      <c r="AD394" s="134"/>
      <c r="AE394" s="134"/>
    </row>
    <row r="395">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c r="AA395" s="134"/>
      <c r="AB395" s="134"/>
      <c r="AC395" s="134"/>
      <c r="AD395" s="134"/>
      <c r="AE395" s="134"/>
    </row>
    <row r="396">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c r="AA396" s="134"/>
      <c r="AB396" s="134"/>
      <c r="AC396" s="134"/>
      <c r="AD396" s="134"/>
      <c r="AE396" s="134"/>
    </row>
    <row r="397">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c r="AA397" s="134"/>
      <c r="AB397" s="134"/>
      <c r="AC397" s="134"/>
      <c r="AD397" s="134"/>
      <c r="AE397" s="134"/>
    </row>
    <row r="398">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c r="AA398" s="134"/>
      <c r="AB398" s="134"/>
      <c r="AC398" s="134"/>
      <c r="AD398" s="134"/>
      <c r="AE398" s="134"/>
    </row>
    <row r="399">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c r="AA399" s="134"/>
      <c r="AB399" s="134"/>
      <c r="AC399" s="134"/>
      <c r="AD399" s="134"/>
      <c r="AE399" s="134"/>
    </row>
    <row r="400">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c r="AA400" s="134"/>
      <c r="AB400" s="134"/>
      <c r="AC400" s="134"/>
      <c r="AD400" s="134"/>
      <c r="AE400" s="134"/>
    </row>
    <row r="401">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c r="AA401" s="134"/>
      <c r="AB401" s="134"/>
      <c r="AC401" s="134"/>
      <c r="AD401" s="134"/>
      <c r="AE401" s="134"/>
    </row>
    <row r="402">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c r="AA402" s="134"/>
      <c r="AB402" s="134"/>
      <c r="AC402" s="134"/>
      <c r="AD402" s="134"/>
      <c r="AE402" s="134"/>
    </row>
    <row r="403">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c r="AA403" s="134"/>
      <c r="AB403" s="134"/>
      <c r="AC403" s="134"/>
      <c r="AD403" s="134"/>
      <c r="AE403" s="134"/>
    </row>
    <row r="404">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c r="AA404" s="134"/>
      <c r="AB404" s="134"/>
      <c r="AC404" s="134"/>
      <c r="AD404" s="134"/>
      <c r="AE404" s="134"/>
    </row>
    <row r="405">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c r="AA405" s="134"/>
      <c r="AB405" s="134"/>
      <c r="AC405" s="134"/>
      <c r="AD405" s="134"/>
      <c r="AE405" s="134"/>
    </row>
    <row r="406">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c r="AA406" s="134"/>
      <c r="AB406" s="134"/>
      <c r="AC406" s="134"/>
      <c r="AD406" s="134"/>
      <c r="AE406" s="134"/>
    </row>
    <row r="407">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c r="AA407" s="134"/>
      <c r="AB407" s="134"/>
      <c r="AC407" s="134"/>
      <c r="AD407" s="134"/>
      <c r="AE407" s="134"/>
    </row>
    <row r="408">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c r="AA408" s="134"/>
      <c r="AB408" s="134"/>
      <c r="AC408" s="134"/>
      <c r="AD408" s="134"/>
      <c r="AE408" s="134"/>
    </row>
    <row r="409">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c r="AA409" s="134"/>
      <c r="AB409" s="134"/>
      <c r="AC409" s="134"/>
      <c r="AD409" s="134"/>
      <c r="AE409" s="134"/>
    </row>
    <row r="410">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c r="AA410" s="134"/>
      <c r="AB410" s="134"/>
      <c r="AC410" s="134"/>
      <c r="AD410" s="134"/>
      <c r="AE410" s="134"/>
    </row>
    <row r="411">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c r="AA411" s="134"/>
      <c r="AB411" s="134"/>
      <c r="AC411" s="134"/>
      <c r="AD411" s="134"/>
      <c r="AE411" s="134"/>
    </row>
    <row r="412">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c r="AA412" s="134"/>
      <c r="AB412" s="134"/>
      <c r="AC412" s="134"/>
      <c r="AD412" s="134"/>
      <c r="AE412" s="134"/>
    </row>
    <row r="413">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c r="AA413" s="134"/>
      <c r="AB413" s="134"/>
      <c r="AC413" s="134"/>
      <c r="AD413" s="134"/>
      <c r="AE413" s="134"/>
    </row>
    <row r="414">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c r="AA414" s="134"/>
      <c r="AB414" s="134"/>
      <c r="AC414" s="134"/>
      <c r="AD414" s="134"/>
      <c r="AE414" s="134"/>
    </row>
    <row r="415">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c r="AA415" s="134"/>
      <c r="AB415" s="134"/>
      <c r="AC415" s="134"/>
      <c r="AD415" s="134"/>
      <c r="AE415" s="134"/>
    </row>
    <row r="416">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c r="AA416" s="134"/>
      <c r="AB416" s="134"/>
      <c r="AC416" s="134"/>
      <c r="AD416" s="134"/>
      <c r="AE416" s="134"/>
    </row>
    <row r="417">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c r="AA417" s="134"/>
      <c r="AB417" s="134"/>
      <c r="AC417" s="134"/>
      <c r="AD417" s="134"/>
      <c r="AE417" s="134"/>
    </row>
    <row r="418">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c r="AA418" s="134"/>
      <c r="AB418" s="134"/>
      <c r="AC418" s="134"/>
      <c r="AD418" s="134"/>
      <c r="AE418" s="134"/>
    </row>
    <row r="419">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c r="AA419" s="134"/>
      <c r="AB419" s="134"/>
      <c r="AC419" s="134"/>
      <c r="AD419" s="134"/>
      <c r="AE419" s="134"/>
    </row>
    <row r="420">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c r="AA420" s="134"/>
      <c r="AB420" s="134"/>
      <c r="AC420" s="134"/>
      <c r="AD420" s="134"/>
      <c r="AE420" s="134"/>
    </row>
    <row r="421">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c r="AA421" s="134"/>
      <c r="AB421" s="134"/>
      <c r="AC421" s="134"/>
      <c r="AD421" s="134"/>
      <c r="AE421" s="134"/>
    </row>
    <row r="422">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c r="AA422" s="134"/>
      <c r="AB422" s="134"/>
      <c r="AC422" s="134"/>
      <c r="AD422" s="134"/>
      <c r="AE422" s="134"/>
    </row>
    <row r="423">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c r="AA423" s="134"/>
      <c r="AB423" s="134"/>
      <c r="AC423" s="134"/>
      <c r="AD423" s="134"/>
      <c r="AE423" s="134"/>
    </row>
    <row r="424">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c r="AA424" s="134"/>
      <c r="AB424" s="134"/>
      <c r="AC424" s="134"/>
      <c r="AD424" s="134"/>
      <c r="AE424" s="134"/>
    </row>
    <row r="425">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row>
    <row r="426">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c r="AA426" s="134"/>
      <c r="AB426" s="134"/>
      <c r="AC426" s="134"/>
      <c r="AD426" s="134"/>
      <c r="AE426" s="134"/>
    </row>
    <row r="427">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c r="AA427" s="134"/>
      <c r="AB427" s="134"/>
      <c r="AC427" s="134"/>
      <c r="AD427" s="134"/>
      <c r="AE427" s="134"/>
    </row>
    <row r="428">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c r="AA428" s="134"/>
      <c r="AB428" s="134"/>
      <c r="AC428" s="134"/>
      <c r="AD428" s="134"/>
      <c r="AE428" s="134"/>
    </row>
    <row r="429">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c r="AA429" s="134"/>
      <c r="AB429" s="134"/>
      <c r="AC429" s="134"/>
      <c r="AD429" s="134"/>
      <c r="AE429" s="134"/>
    </row>
    <row r="430">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c r="AA430" s="134"/>
      <c r="AB430" s="134"/>
      <c r="AC430" s="134"/>
      <c r="AD430" s="134"/>
      <c r="AE430" s="134"/>
    </row>
    <row r="431">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c r="AA431" s="134"/>
      <c r="AB431" s="134"/>
      <c r="AC431" s="134"/>
      <c r="AD431" s="134"/>
      <c r="AE431" s="134"/>
    </row>
    <row r="432">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c r="AA432" s="134"/>
      <c r="AB432" s="134"/>
      <c r="AC432" s="134"/>
      <c r="AD432" s="134"/>
      <c r="AE432" s="134"/>
    </row>
    <row r="433">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c r="AA433" s="134"/>
      <c r="AB433" s="134"/>
      <c r="AC433" s="134"/>
      <c r="AD433" s="134"/>
      <c r="AE433" s="134"/>
    </row>
    <row r="434">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c r="AA434" s="134"/>
      <c r="AB434" s="134"/>
      <c r="AC434" s="134"/>
      <c r="AD434" s="134"/>
      <c r="AE434" s="134"/>
    </row>
    <row r="435">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c r="AA435" s="134"/>
      <c r="AB435" s="134"/>
      <c r="AC435" s="134"/>
      <c r="AD435" s="134"/>
      <c r="AE435" s="134"/>
    </row>
    <row r="436">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c r="AA436" s="134"/>
      <c r="AB436" s="134"/>
      <c r="AC436" s="134"/>
      <c r="AD436" s="134"/>
      <c r="AE436" s="134"/>
    </row>
    <row r="437">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c r="AA437" s="134"/>
      <c r="AB437" s="134"/>
      <c r="AC437" s="134"/>
      <c r="AD437" s="134"/>
      <c r="AE437" s="134"/>
    </row>
    <row r="438">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c r="AA438" s="134"/>
      <c r="AB438" s="134"/>
      <c r="AC438" s="134"/>
      <c r="AD438" s="134"/>
      <c r="AE438" s="134"/>
    </row>
    <row r="439">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c r="AA439" s="134"/>
      <c r="AB439" s="134"/>
      <c r="AC439" s="134"/>
      <c r="AD439" s="134"/>
      <c r="AE439" s="134"/>
    </row>
    <row r="440">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c r="AA440" s="134"/>
      <c r="AB440" s="134"/>
      <c r="AC440" s="134"/>
      <c r="AD440" s="134"/>
      <c r="AE440" s="134"/>
    </row>
    <row r="441">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c r="AA441" s="134"/>
      <c r="AB441" s="134"/>
      <c r="AC441" s="134"/>
      <c r="AD441" s="134"/>
      <c r="AE441" s="134"/>
    </row>
    <row r="442">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c r="AA442" s="134"/>
      <c r="AB442" s="134"/>
      <c r="AC442" s="134"/>
      <c r="AD442" s="134"/>
      <c r="AE442" s="134"/>
    </row>
    <row r="443">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c r="AA443" s="134"/>
      <c r="AB443" s="134"/>
      <c r="AC443" s="134"/>
      <c r="AD443" s="134"/>
      <c r="AE443" s="134"/>
    </row>
    <row r="444">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c r="AA444" s="134"/>
      <c r="AB444" s="134"/>
      <c r="AC444" s="134"/>
      <c r="AD444" s="134"/>
      <c r="AE444" s="134"/>
    </row>
    <row r="445">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c r="AA445" s="134"/>
      <c r="AB445" s="134"/>
      <c r="AC445" s="134"/>
      <c r="AD445" s="134"/>
      <c r="AE445" s="134"/>
    </row>
    <row r="446">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c r="AA446" s="134"/>
      <c r="AB446" s="134"/>
      <c r="AC446" s="134"/>
      <c r="AD446" s="134"/>
      <c r="AE446" s="134"/>
    </row>
    <row r="447">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c r="AA447" s="134"/>
      <c r="AB447" s="134"/>
      <c r="AC447" s="134"/>
      <c r="AD447" s="134"/>
      <c r="AE447" s="134"/>
    </row>
    <row r="448">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c r="AA448" s="134"/>
      <c r="AB448" s="134"/>
      <c r="AC448" s="134"/>
      <c r="AD448" s="134"/>
      <c r="AE448" s="134"/>
    </row>
    <row r="449">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c r="AA449" s="134"/>
      <c r="AB449" s="134"/>
      <c r="AC449" s="134"/>
      <c r="AD449" s="134"/>
      <c r="AE449" s="134"/>
    </row>
    <row r="450">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c r="AA450" s="134"/>
      <c r="AB450" s="134"/>
      <c r="AC450" s="134"/>
      <c r="AD450" s="134"/>
      <c r="AE450" s="134"/>
    </row>
    <row r="451">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c r="AA451" s="134"/>
      <c r="AB451" s="134"/>
      <c r="AC451" s="134"/>
      <c r="AD451" s="134"/>
      <c r="AE451" s="134"/>
    </row>
    <row r="452">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c r="AA452" s="134"/>
      <c r="AB452" s="134"/>
      <c r="AC452" s="134"/>
      <c r="AD452" s="134"/>
      <c r="AE452" s="134"/>
    </row>
    <row r="453">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c r="AA453" s="134"/>
      <c r="AB453" s="134"/>
      <c r="AC453" s="134"/>
      <c r="AD453" s="134"/>
      <c r="AE453" s="134"/>
    </row>
    <row r="454">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c r="AA454" s="134"/>
      <c r="AB454" s="134"/>
      <c r="AC454" s="134"/>
      <c r="AD454" s="134"/>
      <c r="AE454" s="134"/>
    </row>
    <row r="455">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c r="AA455" s="134"/>
      <c r="AB455" s="134"/>
      <c r="AC455" s="134"/>
      <c r="AD455" s="134"/>
      <c r="AE455" s="134"/>
    </row>
    <row r="456">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c r="AA456" s="134"/>
      <c r="AB456" s="134"/>
      <c r="AC456" s="134"/>
      <c r="AD456" s="134"/>
      <c r="AE456" s="134"/>
    </row>
    <row r="457">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c r="AA457" s="134"/>
      <c r="AB457" s="134"/>
      <c r="AC457" s="134"/>
      <c r="AD457" s="134"/>
      <c r="AE457" s="134"/>
    </row>
    <row r="458">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c r="AA458" s="134"/>
      <c r="AB458" s="134"/>
      <c r="AC458" s="134"/>
      <c r="AD458" s="134"/>
      <c r="AE458" s="134"/>
    </row>
    <row r="459">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c r="AA459" s="134"/>
      <c r="AB459" s="134"/>
      <c r="AC459" s="134"/>
      <c r="AD459" s="134"/>
      <c r="AE459" s="134"/>
    </row>
    <row r="460">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c r="AA460" s="134"/>
      <c r="AB460" s="134"/>
      <c r="AC460" s="134"/>
      <c r="AD460" s="134"/>
      <c r="AE460" s="134"/>
    </row>
    <row r="461">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c r="AA461" s="134"/>
      <c r="AB461" s="134"/>
      <c r="AC461" s="134"/>
      <c r="AD461" s="134"/>
      <c r="AE461" s="134"/>
    </row>
    <row r="462">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c r="AA462" s="134"/>
      <c r="AB462" s="134"/>
      <c r="AC462" s="134"/>
      <c r="AD462" s="134"/>
      <c r="AE462" s="134"/>
    </row>
    <row r="463">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c r="AA463" s="134"/>
      <c r="AB463" s="134"/>
      <c r="AC463" s="134"/>
      <c r="AD463" s="134"/>
      <c r="AE463" s="134"/>
    </row>
    <row r="464">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c r="AA464" s="134"/>
      <c r="AB464" s="134"/>
      <c r="AC464" s="134"/>
      <c r="AD464" s="134"/>
      <c r="AE464" s="134"/>
    </row>
    <row r="465">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row>
    <row r="466">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c r="AA466" s="134"/>
      <c r="AB466" s="134"/>
      <c r="AC466" s="134"/>
      <c r="AD466" s="134"/>
      <c r="AE466" s="134"/>
    </row>
    <row r="467">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c r="AA467" s="134"/>
      <c r="AB467" s="134"/>
      <c r="AC467" s="134"/>
      <c r="AD467" s="134"/>
      <c r="AE467" s="134"/>
    </row>
    <row r="468">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c r="AA468" s="134"/>
      <c r="AB468" s="134"/>
      <c r="AC468" s="134"/>
      <c r="AD468" s="134"/>
      <c r="AE468" s="134"/>
    </row>
    <row r="469">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c r="AA469" s="134"/>
      <c r="AB469" s="134"/>
      <c r="AC469" s="134"/>
      <c r="AD469" s="134"/>
      <c r="AE469" s="134"/>
    </row>
    <row r="470">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c r="AA470" s="134"/>
      <c r="AB470" s="134"/>
      <c r="AC470" s="134"/>
      <c r="AD470" s="134"/>
      <c r="AE470" s="134"/>
    </row>
    <row r="471">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c r="AA471" s="134"/>
      <c r="AB471" s="134"/>
      <c r="AC471" s="134"/>
      <c r="AD471" s="134"/>
      <c r="AE471" s="134"/>
    </row>
    <row r="472">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c r="AA472" s="134"/>
      <c r="AB472" s="134"/>
      <c r="AC472" s="134"/>
      <c r="AD472" s="134"/>
      <c r="AE472" s="134"/>
    </row>
    <row r="473">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c r="AA473" s="134"/>
      <c r="AB473" s="134"/>
      <c r="AC473" s="134"/>
      <c r="AD473" s="134"/>
      <c r="AE473" s="134"/>
    </row>
    <row r="474">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c r="AA474" s="134"/>
      <c r="AB474" s="134"/>
      <c r="AC474" s="134"/>
      <c r="AD474" s="134"/>
      <c r="AE474" s="134"/>
    </row>
    <row r="475">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c r="AA475" s="134"/>
      <c r="AB475" s="134"/>
      <c r="AC475" s="134"/>
      <c r="AD475" s="134"/>
      <c r="AE475" s="134"/>
    </row>
    <row r="476">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c r="AA476" s="134"/>
      <c r="AB476" s="134"/>
      <c r="AC476" s="134"/>
      <c r="AD476" s="134"/>
      <c r="AE476" s="134"/>
    </row>
    <row r="477">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c r="AA477" s="134"/>
      <c r="AB477" s="134"/>
      <c r="AC477" s="134"/>
      <c r="AD477" s="134"/>
      <c r="AE477" s="134"/>
    </row>
    <row r="478">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c r="AA478" s="134"/>
      <c r="AB478" s="134"/>
      <c r="AC478" s="134"/>
      <c r="AD478" s="134"/>
      <c r="AE478" s="134"/>
    </row>
    <row r="479">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c r="AA479" s="134"/>
      <c r="AB479" s="134"/>
      <c r="AC479" s="134"/>
      <c r="AD479" s="134"/>
      <c r="AE479" s="134"/>
    </row>
    <row r="480">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c r="AA480" s="134"/>
      <c r="AB480" s="134"/>
      <c r="AC480" s="134"/>
      <c r="AD480" s="134"/>
      <c r="AE480" s="134"/>
    </row>
    <row r="481">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c r="AA481" s="134"/>
      <c r="AB481" s="134"/>
      <c r="AC481" s="134"/>
      <c r="AD481" s="134"/>
      <c r="AE481" s="134"/>
    </row>
    <row r="482">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c r="AA482" s="134"/>
      <c r="AB482" s="134"/>
      <c r="AC482" s="134"/>
      <c r="AD482" s="134"/>
      <c r="AE482" s="134"/>
    </row>
    <row r="483">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c r="AA483" s="134"/>
      <c r="AB483" s="134"/>
      <c r="AC483" s="134"/>
      <c r="AD483" s="134"/>
      <c r="AE483" s="134"/>
    </row>
    <row r="484">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c r="AA484" s="134"/>
      <c r="AB484" s="134"/>
      <c r="AC484" s="134"/>
      <c r="AD484" s="134"/>
      <c r="AE484" s="134"/>
    </row>
    <row r="485">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c r="AA485" s="134"/>
      <c r="AB485" s="134"/>
      <c r="AC485" s="134"/>
      <c r="AD485" s="134"/>
      <c r="AE485" s="134"/>
    </row>
    <row r="486">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c r="AA486" s="134"/>
      <c r="AB486" s="134"/>
      <c r="AC486" s="134"/>
      <c r="AD486" s="134"/>
      <c r="AE486" s="134"/>
    </row>
    <row r="487">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c r="AA487" s="134"/>
      <c r="AB487" s="134"/>
      <c r="AC487" s="134"/>
      <c r="AD487" s="134"/>
      <c r="AE487" s="134"/>
    </row>
    <row r="488">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c r="AA488" s="134"/>
      <c r="AB488" s="134"/>
      <c r="AC488" s="134"/>
      <c r="AD488" s="134"/>
      <c r="AE488" s="134"/>
    </row>
    <row r="489">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c r="AA489" s="134"/>
      <c r="AB489" s="134"/>
      <c r="AC489" s="134"/>
      <c r="AD489" s="134"/>
      <c r="AE489" s="134"/>
    </row>
    <row r="490">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c r="AA490" s="134"/>
      <c r="AB490" s="134"/>
      <c r="AC490" s="134"/>
      <c r="AD490" s="134"/>
      <c r="AE490" s="134"/>
    </row>
    <row r="491">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c r="AA491" s="134"/>
      <c r="AB491" s="134"/>
      <c r="AC491" s="134"/>
      <c r="AD491" s="134"/>
      <c r="AE491" s="134"/>
    </row>
    <row r="492">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c r="AA492" s="134"/>
      <c r="AB492" s="134"/>
      <c r="AC492" s="134"/>
      <c r="AD492" s="134"/>
      <c r="AE492" s="134"/>
    </row>
    <row r="493">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c r="AA493" s="134"/>
      <c r="AB493" s="134"/>
      <c r="AC493" s="134"/>
      <c r="AD493" s="134"/>
      <c r="AE493" s="134"/>
    </row>
    <row r="494">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c r="AA494" s="134"/>
      <c r="AB494" s="134"/>
      <c r="AC494" s="134"/>
      <c r="AD494" s="134"/>
      <c r="AE494" s="134"/>
    </row>
    <row r="495">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c r="AA495" s="134"/>
      <c r="AB495" s="134"/>
      <c r="AC495" s="134"/>
      <c r="AD495" s="134"/>
      <c r="AE495" s="134"/>
    </row>
    <row r="496">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c r="AA496" s="134"/>
      <c r="AB496" s="134"/>
      <c r="AC496" s="134"/>
      <c r="AD496" s="134"/>
      <c r="AE496" s="134"/>
    </row>
    <row r="497">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c r="AA497" s="134"/>
      <c r="AB497" s="134"/>
      <c r="AC497" s="134"/>
      <c r="AD497" s="134"/>
      <c r="AE497" s="134"/>
    </row>
    <row r="498">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c r="AA498" s="134"/>
      <c r="AB498" s="134"/>
      <c r="AC498" s="134"/>
      <c r="AD498" s="134"/>
      <c r="AE498" s="134"/>
    </row>
    <row r="499">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c r="AA499" s="134"/>
      <c r="AB499" s="134"/>
      <c r="AC499" s="134"/>
      <c r="AD499" s="134"/>
      <c r="AE499" s="134"/>
    </row>
    <row r="500">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c r="AA500" s="134"/>
      <c r="AB500" s="134"/>
      <c r="AC500" s="134"/>
      <c r="AD500" s="134"/>
      <c r="AE500" s="134"/>
    </row>
    <row r="501">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c r="AA501" s="134"/>
      <c r="AB501" s="134"/>
      <c r="AC501" s="134"/>
      <c r="AD501" s="134"/>
      <c r="AE501" s="134"/>
    </row>
    <row r="502">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c r="AA502" s="134"/>
      <c r="AB502" s="134"/>
      <c r="AC502" s="134"/>
      <c r="AD502" s="134"/>
      <c r="AE502" s="134"/>
    </row>
    <row r="503">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c r="AA503" s="134"/>
      <c r="AB503" s="134"/>
      <c r="AC503" s="134"/>
      <c r="AD503" s="134"/>
      <c r="AE503" s="134"/>
    </row>
    <row r="504">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c r="AA504" s="134"/>
      <c r="AB504" s="134"/>
      <c r="AC504" s="134"/>
      <c r="AD504" s="134"/>
      <c r="AE504" s="134"/>
    </row>
    <row r="505">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c r="AA505" s="134"/>
      <c r="AB505" s="134"/>
      <c r="AC505" s="134"/>
      <c r="AD505" s="134"/>
      <c r="AE505" s="134"/>
    </row>
    <row r="506">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c r="AA506" s="134"/>
      <c r="AB506" s="134"/>
      <c r="AC506" s="134"/>
      <c r="AD506" s="134"/>
      <c r="AE506" s="134"/>
    </row>
    <row r="507">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c r="AA507" s="134"/>
      <c r="AB507" s="134"/>
      <c r="AC507" s="134"/>
      <c r="AD507" s="134"/>
      <c r="AE507" s="134"/>
    </row>
    <row r="508">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c r="AA508" s="134"/>
      <c r="AB508" s="134"/>
      <c r="AC508" s="134"/>
      <c r="AD508" s="134"/>
      <c r="AE508" s="134"/>
    </row>
    <row r="509">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c r="AA509" s="134"/>
      <c r="AB509" s="134"/>
      <c r="AC509" s="134"/>
      <c r="AD509" s="134"/>
      <c r="AE509" s="134"/>
    </row>
    <row r="510">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c r="AA510" s="134"/>
      <c r="AB510" s="134"/>
      <c r="AC510" s="134"/>
      <c r="AD510" s="134"/>
      <c r="AE510" s="134"/>
    </row>
    <row r="511">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c r="AA511" s="134"/>
      <c r="AB511" s="134"/>
      <c r="AC511" s="134"/>
      <c r="AD511" s="134"/>
      <c r="AE511" s="134"/>
    </row>
    <row r="512">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c r="AA512" s="134"/>
      <c r="AB512" s="134"/>
      <c r="AC512" s="134"/>
      <c r="AD512" s="134"/>
      <c r="AE512" s="134"/>
    </row>
    <row r="513">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c r="AA513" s="134"/>
      <c r="AB513" s="134"/>
      <c r="AC513" s="134"/>
      <c r="AD513" s="134"/>
      <c r="AE513" s="134"/>
    </row>
    <row r="514">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c r="AA514" s="134"/>
      <c r="AB514" s="134"/>
      <c r="AC514" s="134"/>
      <c r="AD514" s="134"/>
      <c r="AE514" s="134"/>
    </row>
    <row r="515">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c r="AA515" s="134"/>
      <c r="AB515" s="134"/>
      <c r="AC515" s="134"/>
      <c r="AD515" s="134"/>
      <c r="AE515" s="134"/>
    </row>
    <row r="516">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c r="AA516" s="134"/>
      <c r="AB516" s="134"/>
      <c r="AC516" s="134"/>
      <c r="AD516" s="134"/>
      <c r="AE516" s="134"/>
    </row>
    <row r="517">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c r="AA517" s="134"/>
      <c r="AB517" s="134"/>
      <c r="AC517" s="134"/>
      <c r="AD517" s="134"/>
      <c r="AE517" s="134"/>
    </row>
    <row r="518">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c r="AA518" s="134"/>
      <c r="AB518" s="134"/>
      <c r="AC518" s="134"/>
      <c r="AD518" s="134"/>
      <c r="AE518" s="134"/>
    </row>
    <row r="519">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c r="AA519" s="134"/>
      <c r="AB519" s="134"/>
      <c r="AC519" s="134"/>
      <c r="AD519" s="134"/>
      <c r="AE519" s="134"/>
    </row>
    <row r="520">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c r="AA520" s="134"/>
      <c r="AB520" s="134"/>
      <c r="AC520" s="134"/>
      <c r="AD520" s="134"/>
      <c r="AE520" s="134"/>
    </row>
    <row r="521">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c r="AA521" s="134"/>
      <c r="AB521" s="134"/>
      <c r="AC521" s="134"/>
      <c r="AD521" s="134"/>
      <c r="AE521" s="134"/>
    </row>
    <row r="522">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c r="AA522" s="134"/>
      <c r="AB522" s="134"/>
      <c r="AC522" s="134"/>
      <c r="AD522" s="134"/>
      <c r="AE522" s="134"/>
    </row>
    <row r="523">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c r="AA523" s="134"/>
      <c r="AB523" s="134"/>
      <c r="AC523" s="134"/>
      <c r="AD523" s="134"/>
      <c r="AE523" s="134"/>
    </row>
    <row r="524">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c r="AA524" s="134"/>
      <c r="AB524" s="134"/>
      <c r="AC524" s="134"/>
      <c r="AD524" s="134"/>
      <c r="AE524" s="134"/>
    </row>
    <row r="525">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c r="AA525" s="134"/>
      <c r="AB525" s="134"/>
      <c r="AC525" s="134"/>
      <c r="AD525" s="134"/>
      <c r="AE525" s="134"/>
    </row>
    <row r="526">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c r="AA526" s="134"/>
      <c r="AB526" s="134"/>
      <c r="AC526" s="134"/>
      <c r="AD526" s="134"/>
      <c r="AE526" s="134"/>
    </row>
    <row r="527">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c r="AA527" s="134"/>
      <c r="AB527" s="134"/>
      <c r="AC527" s="134"/>
      <c r="AD527" s="134"/>
      <c r="AE527" s="134"/>
    </row>
    <row r="528">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c r="AA528" s="134"/>
      <c r="AB528" s="134"/>
      <c r="AC528" s="134"/>
      <c r="AD528" s="134"/>
      <c r="AE528" s="134"/>
    </row>
    <row r="529">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c r="AA529" s="134"/>
      <c r="AB529" s="134"/>
      <c r="AC529" s="134"/>
      <c r="AD529" s="134"/>
      <c r="AE529" s="134"/>
    </row>
    <row r="530">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c r="AA530" s="134"/>
      <c r="AB530" s="134"/>
      <c r="AC530" s="134"/>
      <c r="AD530" s="134"/>
      <c r="AE530" s="134"/>
    </row>
    <row r="531">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c r="AA531" s="134"/>
      <c r="AB531" s="134"/>
      <c r="AC531" s="134"/>
      <c r="AD531" s="134"/>
      <c r="AE531" s="134"/>
    </row>
    <row r="532">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c r="AA532" s="134"/>
      <c r="AB532" s="134"/>
      <c r="AC532" s="134"/>
      <c r="AD532" s="134"/>
      <c r="AE532" s="134"/>
    </row>
    <row r="533">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c r="AA533" s="134"/>
      <c r="AB533" s="134"/>
      <c r="AC533" s="134"/>
      <c r="AD533" s="134"/>
      <c r="AE533" s="134"/>
    </row>
    <row r="534">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c r="AA534" s="134"/>
      <c r="AB534" s="134"/>
      <c r="AC534" s="134"/>
      <c r="AD534" s="134"/>
      <c r="AE534" s="134"/>
    </row>
    <row r="535">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c r="AA535" s="134"/>
      <c r="AB535" s="134"/>
      <c r="AC535" s="134"/>
      <c r="AD535" s="134"/>
      <c r="AE535" s="134"/>
    </row>
    <row r="536">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c r="AA536" s="134"/>
      <c r="AB536" s="134"/>
      <c r="AC536" s="134"/>
      <c r="AD536" s="134"/>
      <c r="AE536" s="134"/>
    </row>
    <row r="537">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c r="AA537" s="134"/>
      <c r="AB537" s="134"/>
      <c r="AC537" s="134"/>
      <c r="AD537" s="134"/>
      <c r="AE537" s="134"/>
    </row>
    <row r="538">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c r="AA538" s="134"/>
      <c r="AB538" s="134"/>
      <c r="AC538" s="134"/>
      <c r="AD538" s="134"/>
      <c r="AE538" s="134"/>
    </row>
    <row r="539">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c r="AA539" s="134"/>
      <c r="AB539" s="134"/>
      <c r="AC539" s="134"/>
      <c r="AD539" s="134"/>
      <c r="AE539" s="134"/>
    </row>
    <row r="540">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c r="AA540" s="134"/>
      <c r="AB540" s="134"/>
      <c r="AC540" s="134"/>
      <c r="AD540" s="134"/>
      <c r="AE540" s="134"/>
    </row>
    <row r="541">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c r="AA541" s="134"/>
      <c r="AB541" s="134"/>
      <c r="AC541" s="134"/>
      <c r="AD541" s="134"/>
      <c r="AE541" s="134"/>
    </row>
    <row r="542">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c r="AA542" s="134"/>
      <c r="AB542" s="134"/>
      <c r="AC542" s="134"/>
      <c r="AD542" s="134"/>
      <c r="AE542" s="134"/>
    </row>
    <row r="543">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c r="AA543" s="134"/>
      <c r="AB543" s="134"/>
      <c r="AC543" s="134"/>
      <c r="AD543" s="134"/>
      <c r="AE543" s="134"/>
    </row>
    <row r="544">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c r="AA544" s="134"/>
      <c r="AB544" s="134"/>
      <c r="AC544" s="134"/>
      <c r="AD544" s="134"/>
      <c r="AE544" s="134"/>
    </row>
    <row r="545">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c r="AA545" s="134"/>
      <c r="AB545" s="134"/>
      <c r="AC545" s="134"/>
      <c r="AD545" s="134"/>
      <c r="AE545" s="134"/>
    </row>
    <row r="546">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c r="AA546" s="134"/>
      <c r="AB546" s="134"/>
      <c r="AC546" s="134"/>
      <c r="AD546" s="134"/>
      <c r="AE546" s="134"/>
    </row>
    <row r="547">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c r="AA547" s="134"/>
      <c r="AB547" s="134"/>
      <c r="AC547" s="134"/>
      <c r="AD547" s="134"/>
      <c r="AE547" s="134"/>
    </row>
    <row r="548">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c r="AA548" s="134"/>
      <c r="AB548" s="134"/>
      <c r="AC548" s="134"/>
      <c r="AD548" s="134"/>
      <c r="AE548" s="134"/>
    </row>
    <row r="549">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c r="AA549" s="134"/>
      <c r="AB549" s="134"/>
      <c r="AC549" s="134"/>
      <c r="AD549" s="134"/>
      <c r="AE549" s="134"/>
    </row>
    <row r="550">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c r="AA550" s="134"/>
      <c r="AB550" s="134"/>
      <c r="AC550" s="134"/>
      <c r="AD550" s="134"/>
      <c r="AE550" s="134"/>
    </row>
    <row r="551">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c r="AA551" s="134"/>
      <c r="AB551" s="134"/>
      <c r="AC551" s="134"/>
      <c r="AD551" s="134"/>
      <c r="AE551" s="134"/>
    </row>
    <row r="552">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c r="AA552" s="134"/>
      <c r="AB552" s="134"/>
      <c r="AC552" s="134"/>
      <c r="AD552" s="134"/>
      <c r="AE552" s="134"/>
    </row>
    <row r="553">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c r="AA553" s="134"/>
      <c r="AB553" s="134"/>
      <c r="AC553" s="134"/>
      <c r="AD553" s="134"/>
      <c r="AE553" s="134"/>
    </row>
    <row r="554">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c r="AA554" s="134"/>
      <c r="AB554" s="134"/>
      <c r="AC554" s="134"/>
      <c r="AD554" s="134"/>
      <c r="AE554" s="134"/>
    </row>
    <row r="555">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c r="AA555" s="134"/>
      <c r="AB555" s="134"/>
      <c r="AC555" s="134"/>
      <c r="AD555" s="134"/>
      <c r="AE555" s="134"/>
    </row>
    <row r="556">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c r="AA556" s="134"/>
      <c r="AB556" s="134"/>
      <c r="AC556" s="134"/>
      <c r="AD556" s="134"/>
      <c r="AE556" s="134"/>
    </row>
    <row r="557">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c r="AA557" s="134"/>
      <c r="AB557" s="134"/>
      <c r="AC557" s="134"/>
      <c r="AD557" s="134"/>
      <c r="AE557" s="134"/>
    </row>
    <row r="558">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c r="AA558" s="134"/>
      <c r="AB558" s="134"/>
      <c r="AC558" s="134"/>
      <c r="AD558" s="134"/>
      <c r="AE558" s="134"/>
    </row>
    <row r="559">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c r="AA559" s="134"/>
      <c r="AB559" s="134"/>
      <c r="AC559" s="134"/>
      <c r="AD559" s="134"/>
      <c r="AE559" s="134"/>
    </row>
    <row r="560">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c r="AA560" s="134"/>
      <c r="AB560" s="134"/>
      <c r="AC560" s="134"/>
      <c r="AD560" s="134"/>
      <c r="AE560" s="134"/>
    </row>
    <row r="561">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c r="AA561" s="134"/>
      <c r="AB561" s="134"/>
      <c r="AC561" s="134"/>
      <c r="AD561" s="134"/>
      <c r="AE561" s="134"/>
    </row>
    <row r="562">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c r="AA562" s="134"/>
      <c r="AB562" s="134"/>
      <c r="AC562" s="134"/>
      <c r="AD562" s="134"/>
      <c r="AE562" s="134"/>
    </row>
    <row r="563">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c r="AA563" s="134"/>
      <c r="AB563" s="134"/>
      <c r="AC563" s="134"/>
      <c r="AD563" s="134"/>
      <c r="AE563" s="134"/>
    </row>
    <row r="564">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c r="AA564" s="134"/>
      <c r="AB564" s="134"/>
      <c r="AC564" s="134"/>
      <c r="AD564" s="134"/>
      <c r="AE564" s="134"/>
    </row>
    <row r="565">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c r="AA565" s="134"/>
      <c r="AB565" s="134"/>
      <c r="AC565" s="134"/>
      <c r="AD565" s="134"/>
      <c r="AE565" s="134"/>
    </row>
    <row r="566">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c r="AA566" s="134"/>
      <c r="AB566" s="134"/>
      <c r="AC566" s="134"/>
      <c r="AD566" s="134"/>
      <c r="AE566" s="134"/>
    </row>
    <row r="567">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c r="AA567" s="134"/>
      <c r="AB567" s="134"/>
      <c r="AC567" s="134"/>
      <c r="AD567" s="134"/>
      <c r="AE567" s="134"/>
    </row>
    <row r="568">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c r="AA568" s="134"/>
      <c r="AB568" s="134"/>
      <c r="AC568" s="134"/>
      <c r="AD568" s="134"/>
      <c r="AE568" s="134"/>
    </row>
    <row r="569">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c r="AA569" s="134"/>
      <c r="AB569" s="134"/>
      <c r="AC569" s="134"/>
      <c r="AD569" s="134"/>
      <c r="AE569" s="134"/>
    </row>
    <row r="570">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c r="AA570" s="134"/>
      <c r="AB570" s="134"/>
      <c r="AC570" s="134"/>
      <c r="AD570" s="134"/>
      <c r="AE570" s="134"/>
    </row>
    <row r="571">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c r="AA571" s="134"/>
      <c r="AB571" s="134"/>
      <c r="AC571" s="134"/>
      <c r="AD571" s="134"/>
      <c r="AE571" s="134"/>
    </row>
    <row r="572">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c r="AA572" s="134"/>
      <c r="AB572" s="134"/>
      <c r="AC572" s="134"/>
      <c r="AD572" s="134"/>
      <c r="AE572" s="134"/>
    </row>
    <row r="573">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c r="AA573" s="134"/>
      <c r="AB573" s="134"/>
      <c r="AC573" s="134"/>
      <c r="AD573" s="134"/>
      <c r="AE573" s="134"/>
    </row>
    <row r="574">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c r="AA574" s="134"/>
      <c r="AB574" s="134"/>
      <c r="AC574" s="134"/>
      <c r="AD574" s="134"/>
      <c r="AE574" s="134"/>
    </row>
    <row r="575">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c r="AA575" s="134"/>
      <c r="AB575" s="134"/>
      <c r="AC575" s="134"/>
      <c r="AD575" s="134"/>
      <c r="AE575" s="134"/>
    </row>
    <row r="576">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c r="AA576" s="134"/>
      <c r="AB576" s="134"/>
      <c r="AC576" s="134"/>
      <c r="AD576" s="134"/>
      <c r="AE576" s="134"/>
    </row>
    <row r="577">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c r="AA577" s="134"/>
      <c r="AB577" s="134"/>
      <c r="AC577" s="134"/>
      <c r="AD577" s="134"/>
      <c r="AE577" s="134"/>
    </row>
    <row r="578">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c r="AA578" s="134"/>
      <c r="AB578" s="134"/>
      <c r="AC578" s="134"/>
      <c r="AD578" s="134"/>
      <c r="AE578" s="134"/>
    </row>
    <row r="579">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c r="AA579" s="134"/>
      <c r="AB579" s="134"/>
      <c r="AC579" s="134"/>
      <c r="AD579" s="134"/>
      <c r="AE579" s="134"/>
    </row>
    <row r="580">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c r="AA580" s="134"/>
      <c r="AB580" s="134"/>
      <c r="AC580" s="134"/>
      <c r="AD580" s="134"/>
      <c r="AE580" s="134"/>
    </row>
    <row r="581">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c r="AA581" s="134"/>
      <c r="AB581" s="134"/>
      <c r="AC581" s="134"/>
      <c r="AD581" s="134"/>
      <c r="AE581" s="134"/>
    </row>
    <row r="582">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c r="AA582" s="134"/>
      <c r="AB582" s="134"/>
      <c r="AC582" s="134"/>
      <c r="AD582" s="134"/>
      <c r="AE582" s="134"/>
    </row>
    <row r="583">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c r="AA583" s="134"/>
      <c r="AB583" s="134"/>
      <c r="AC583" s="134"/>
      <c r="AD583" s="134"/>
      <c r="AE583" s="134"/>
    </row>
    <row r="584">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c r="AA584" s="134"/>
      <c r="AB584" s="134"/>
      <c r="AC584" s="134"/>
      <c r="AD584" s="134"/>
      <c r="AE584" s="134"/>
    </row>
    <row r="585">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c r="AA585" s="134"/>
      <c r="AB585" s="134"/>
      <c r="AC585" s="134"/>
      <c r="AD585" s="134"/>
      <c r="AE585" s="134"/>
    </row>
    <row r="586">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c r="AA586" s="134"/>
      <c r="AB586" s="134"/>
      <c r="AC586" s="134"/>
      <c r="AD586" s="134"/>
      <c r="AE586" s="134"/>
    </row>
    <row r="587">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c r="AA587" s="134"/>
      <c r="AB587" s="134"/>
      <c r="AC587" s="134"/>
      <c r="AD587" s="134"/>
      <c r="AE587" s="134"/>
    </row>
    <row r="588">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c r="AA588" s="134"/>
      <c r="AB588" s="134"/>
      <c r="AC588" s="134"/>
      <c r="AD588" s="134"/>
      <c r="AE588" s="134"/>
    </row>
    <row r="589">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c r="AA589" s="134"/>
      <c r="AB589" s="134"/>
      <c r="AC589" s="134"/>
      <c r="AD589" s="134"/>
      <c r="AE589" s="134"/>
    </row>
    <row r="590">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c r="AA590" s="134"/>
      <c r="AB590" s="134"/>
      <c r="AC590" s="134"/>
      <c r="AD590" s="134"/>
      <c r="AE590" s="134"/>
    </row>
    <row r="591">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c r="AA591" s="134"/>
      <c r="AB591" s="134"/>
      <c r="AC591" s="134"/>
      <c r="AD591" s="134"/>
      <c r="AE591" s="134"/>
    </row>
    <row r="592">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c r="AA592" s="134"/>
      <c r="AB592" s="134"/>
      <c r="AC592" s="134"/>
      <c r="AD592" s="134"/>
      <c r="AE592" s="134"/>
    </row>
    <row r="593">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c r="AA593" s="134"/>
      <c r="AB593" s="134"/>
      <c r="AC593" s="134"/>
      <c r="AD593" s="134"/>
      <c r="AE593" s="134"/>
    </row>
    <row r="594">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row>
    <row r="595">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row>
    <row r="596">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c r="AA596" s="134"/>
      <c r="AB596" s="134"/>
      <c r="AC596" s="134"/>
      <c r="AD596" s="134"/>
      <c r="AE596" s="134"/>
    </row>
    <row r="597">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c r="AA597" s="134"/>
      <c r="AB597" s="134"/>
      <c r="AC597" s="134"/>
      <c r="AD597" s="134"/>
      <c r="AE597" s="134"/>
    </row>
    <row r="598">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c r="AA598" s="134"/>
      <c r="AB598" s="134"/>
      <c r="AC598" s="134"/>
      <c r="AD598" s="134"/>
      <c r="AE598" s="134"/>
    </row>
    <row r="599">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c r="AA599" s="134"/>
      <c r="AB599" s="134"/>
      <c r="AC599" s="134"/>
      <c r="AD599" s="134"/>
      <c r="AE599" s="134"/>
    </row>
    <row r="600">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c r="AA600" s="134"/>
      <c r="AB600" s="134"/>
      <c r="AC600" s="134"/>
      <c r="AD600" s="134"/>
      <c r="AE600" s="134"/>
    </row>
    <row r="601">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c r="AA601" s="134"/>
      <c r="AB601" s="134"/>
      <c r="AC601" s="134"/>
      <c r="AD601" s="134"/>
      <c r="AE601" s="134"/>
    </row>
    <row r="602">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c r="AA602" s="134"/>
      <c r="AB602" s="134"/>
      <c r="AC602" s="134"/>
      <c r="AD602" s="134"/>
      <c r="AE602" s="134"/>
    </row>
    <row r="603">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c r="AA603" s="134"/>
      <c r="AB603" s="134"/>
      <c r="AC603" s="134"/>
      <c r="AD603" s="134"/>
      <c r="AE603" s="134"/>
    </row>
    <row r="604">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c r="AA604" s="134"/>
      <c r="AB604" s="134"/>
      <c r="AC604" s="134"/>
      <c r="AD604" s="134"/>
      <c r="AE604" s="134"/>
    </row>
    <row r="605">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c r="AA605" s="134"/>
      <c r="AB605" s="134"/>
      <c r="AC605" s="134"/>
      <c r="AD605" s="134"/>
      <c r="AE605" s="134"/>
    </row>
    <row r="606">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c r="AA606" s="134"/>
      <c r="AB606" s="134"/>
      <c r="AC606" s="134"/>
      <c r="AD606" s="134"/>
      <c r="AE606" s="134"/>
    </row>
    <row r="607">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c r="AA607" s="134"/>
      <c r="AB607" s="134"/>
      <c r="AC607" s="134"/>
      <c r="AD607" s="134"/>
      <c r="AE607" s="134"/>
    </row>
    <row r="608">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c r="AA608" s="134"/>
      <c r="AB608" s="134"/>
      <c r="AC608" s="134"/>
      <c r="AD608" s="134"/>
      <c r="AE608" s="134"/>
    </row>
    <row r="609">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c r="AA609" s="134"/>
      <c r="AB609" s="134"/>
      <c r="AC609" s="134"/>
      <c r="AD609" s="134"/>
      <c r="AE609" s="134"/>
    </row>
    <row r="610">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c r="AA610" s="134"/>
      <c r="AB610" s="134"/>
      <c r="AC610" s="134"/>
      <c r="AD610" s="134"/>
      <c r="AE610" s="134"/>
    </row>
    <row r="611">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c r="AA611" s="134"/>
      <c r="AB611" s="134"/>
      <c r="AC611" s="134"/>
      <c r="AD611" s="134"/>
      <c r="AE611" s="134"/>
    </row>
    <row r="612">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c r="AA612" s="134"/>
      <c r="AB612" s="134"/>
      <c r="AC612" s="134"/>
      <c r="AD612" s="134"/>
      <c r="AE612" s="134"/>
    </row>
    <row r="613">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c r="AA613" s="134"/>
      <c r="AB613" s="134"/>
      <c r="AC613" s="134"/>
      <c r="AD613" s="134"/>
      <c r="AE613" s="134"/>
    </row>
    <row r="614">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c r="AA614" s="134"/>
      <c r="AB614" s="134"/>
      <c r="AC614" s="134"/>
      <c r="AD614" s="134"/>
      <c r="AE614" s="134"/>
    </row>
    <row r="615">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c r="AA615" s="134"/>
      <c r="AB615" s="134"/>
      <c r="AC615" s="134"/>
      <c r="AD615" s="134"/>
      <c r="AE615" s="134"/>
    </row>
    <row r="616">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c r="AA616" s="134"/>
      <c r="AB616" s="134"/>
      <c r="AC616" s="134"/>
      <c r="AD616" s="134"/>
      <c r="AE616" s="134"/>
    </row>
    <row r="617">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c r="AA617" s="134"/>
      <c r="AB617" s="134"/>
      <c r="AC617" s="134"/>
      <c r="AD617" s="134"/>
      <c r="AE617" s="134"/>
    </row>
    <row r="618">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c r="AA618" s="134"/>
      <c r="AB618" s="134"/>
      <c r="AC618" s="134"/>
      <c r="AD618" s="134"/>
      <c r="AE618" s="134"/>
    </row>
    <row r="619">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c r="AA619" s="134"/>
      <c r="AB619" s="134"/>
      <c r="AC619" s="134"/>
      <c r="AD619" s="134"/>
      <c r="AE619" s="134"/>
    </row>
    <row r="620">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c r="AA620" s="134"/>
      <c r="AB620" s="134"/>
      <c r="AC620" s="134"/>
      <c r="AD620" s="134"/>
      <c r="AE620" s="134"/>
    </row>
    <row r="621">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c r="AA621" s="134"/>
      <c r="AB621" s="134"/>
      <c r="AC621" s="134"/>
      <c r="AD621" s="134"/>
      <c r="AE621" s="134"/>
    </row>
    <row r="622">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c r="AA622" s="134"/>
      <c r="AB622" s="134"/>
      <c r="AC622" s="134"/>
      <c r="AD622" s="134"/>
      <c r="AE622" s="134"/>
    </row>
    <row r="623">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c r="AA623" s="134"/>
      <c r="AB623" s="134"/>
      <c r="AC623" s="134"/>
      <c r="AD623" s="134"/>
      <c r="AE623" s="134"/>
    </row>
    <row r="624">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c r="AA624" s="134"/>
      <c r="AB624" s="134"/>
      <c r="AC624" s="134"/>
      <c r="AD624" s="134"/>
      <c r="AE624" s="134"/>
    </row>
    <row r="625">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c r="AA625" s="134"/>
      <c r="AB625" s="134"/>
      <c r="AC625" s="134"/>
      <c r="AD625" s="134"/>
      <c r="AE625" s="134"/>
    </row>
    <row r="626">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c r="AA626" s="134"/>
      <c r="AB626" s="134"/>
      <c r="AC626" s="134"/>
      <c r="AD626" s="134"/>
      <c r="AE626" s="134"/>
    </row>
    <row r="627">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c r="AA627" s="134"/>
      <c r="AB627" s="134"/>
      <c r="AC627" s="134"/>
      <c r="AD627" s="134"/>
      <c r="AE627" s="134"/>
    </row>
    <row r="628">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c r="AA628" s="134"/>
      <c r="AB628" s="134"/>
      <c r="AC628" s="134"/>
      <c r="AD628" s="134"/>
      <c r="AE628" s="134"/>
    </row>
    <row r="629">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c r="AA629" s="134"/>
      <c r="AB629" s="134"/>
      <c r="AC629" s="134"/>
      <c r="AD629" s="134"/>
      <c r="AE629" s="134"/>
    </row>
    <row r="630">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c r="AA630" s="134"/>
      <c r="AB630" s="134"/>
      <c r="AC630" s="134"/>
      <c r="AD630" s="134"/>
      <c r="AE630" s="134"/>
    </row>
    <row r="631">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c r="AA631" s="134"/>
      <c r="AB631" s="134"/>
      <c r="AC631" s="134"/>
      <c r="AD631" s="134"/>
      <c r="AE631" s="134"/>
    </row>
    <row r="632">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c r="AA632" s="134"/>
      <c r="AB632" s="134"/>
      <c r="AC632" s="134"/>
      <c r="AD632" s="134"/>
      <c r="AE632" s="134"/>
    </row>
    <row r="633">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c r="AA633" s="134"/>
      <c r="AB633" s="134"/>
      <c r="AC633" s="134"/>
      <c r="AD633" s="134"/>
      <c r="AE633" s="134"/>
    </row>
    <row r="634">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c r="AA634" s="134"/>
      <c r="AB634" s="134"/>
      <c r="AC634" s="134"/>
      <c r="AD634" s="134"/>
      <c r="AE634" s="134"/>
    </row>
    <row r="635">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c r="AA635" s="134"/>
      <c r="AB635" s="134"/>
      <c r="AC635" s="134"/>
      <c r="AD635" s="134"/>
      <c r="AE635" s="134"/>
    </row>
    <row r="636">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c r="AA636" s="134"/>
      <c r="AB636" s="134"/>
      <c r="AC636" s="134"/>
      <c r="AD636" s="134"/>
      <c r="AE636" s="134"/>
    </row>
    <row r="637">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c r="AA637" s="134"/>
      <c r="AB637" s="134"/>
      <c r="AC637" s="134"/>
      <c r="AD637" s="134"/>
      <c r="AE637" s="134"/>
    </row>
    <row r="638">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c r="AA638" s="134"/>
      <c r="AB638" s="134"/>
      <c r="AC638" s="134"/>
      <c r="AD638" s="134"/>
      <c r="AE638" s="134"/>
    </row>
    <row r="639">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c r="AA639" s="134"/>
      <c r="AB639" s="134"/>
      <c r="AC639" s="134"/>
      <c r="AD639" s="134"/>
      <c r="AE639" s="134"/>
    </row>
    <row r="640">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c r="AA640" s="134"/>
      <c r="AB640" s="134"/>
      <c r="AC640" s="134"/>
      <c r="AD640" s="134"/>
      <c r="AE640" s="134"/>
    </row>
    <row r="641">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c r="AA641" s="134"/>
      <c r="AB641" s="134"/>
      <c r="AC641" s="134"/>
      <c r="AD641" s="134"/>
      <c r="AE641" s="134"/>
    </row>
    <row r="642">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c r="AA642" s="134"/>
      <c r="AB642" s="134"/>
      <c r="AC642" s="134"/>
      <c r="AD642" s="134"/>
      <c r="AE642" s="134"/>
    </row>
    <row r="643">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c r="AA643" s="134"/>
      <c r="AB643" s="134"/>
      <c r="AC643" s="134"/>
      <c r="AD643" s="134"/>
      <c r="AE643" s="134"/>
    </row>
    <row r="644">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c r="AA644" s="134"/>
      <c r="AB644" s="134"/>
      <c r="AC644" s="134"/>
      <c r="AD644" s="134"/>
      <c r="AE644" s="134"/>
    </row>
    <row r="645">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c r="AA645" s="134"/>
      <c r="AB645" s="134"/>
      <c r="AC645" s="134"/>
      <c r="AD645" s="134"/>
      <c r="AE645" s="134"/>
    </row>
    <row r="646">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c r="AA646" s="134"/>
      <c r="AB646" s="134"/>
      <c r="AC646" s="134"/>
      <c r="AD646" s="134"/>
      <c r="AE646" s="134"/>
    </row>
    <row r="647">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c r="AA647" s="134"/>
      <c r="AB647" s="134"/>
      <c r="AC647" s="134"/>
      <c r="AD647" s="134"/>
      <c r="AE647" s="134"/>
    </row>
    <row r="648">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c r="AA648" s="134"/>
      <c r="AB648" s="134"/>
      <c r="AC648" s="134"/>
      <c r="AD648" s="134"/>
      <c r="AE648" s="134"/>
    </row>
    <row r="649">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c r="AA649" s="134"/>
      <c r="AB649" s="134"/>
      <c r="AC649" s="134"/>
      <c r="AD649" s="134"/>
      <c r="AE649" s="134"/>
    </row>
    <row r="650">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c r="AA650" s="134"/>
      <c r="AB650" s="134"/>
      <c r="AC650" s="134"/>
      <c r="AD650" s="134"/>
      <c r="AE650" s="134"/>
    </row>
    <row r="651">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c r="AA651" s="134"/>
      <c r="AB651" s="134"/>
      <c r="AC651" s="134"/>
      <c r="AD651" s="134"/>
      <c r="AE651" s="134"/>
    </row>
    <row r="652">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c r="AA652" s="134"/>
      <c r="AB652" s="134"/>
      <c r="AC652" s="134"/>
      <c r="AD652" s="134"/>
      <c r="AE652" s="134"/>
    </row>
    <row r="653">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c r="AA653" s="134"/>
      <c r="AB653" s="134"/>
      <c r="AC653" s="134"/>
      <c r="AD653" s="134"/>
      <c r="AE653" s="134"/>
    </row>
    <row r="654">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c r="AA654" s="134"/>
      <c r="AB654" s="134"/>
      <c r="AC654" s="134"/>
      <c r="AD654" s="134"/>
      <c r="AE654" s="134"/>
    </row>
    <row r="655">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c r="AA655" s="134"/>
      <c r="AB655" s="134"/>
      <c r="AC655" s="134"/>
      <c r="AD655" s="134"/>
      <c r="AE655" s="134"/>
    </row>
    <row r="656">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c r="AA656" s="134"/>
      <c r="AB656" s="134"/>
      <c r="AC656" s="134"/>
      <c r="AD656" s="134"/>
      <c r="AE656" s="134"/>
    </row>
    <row r="657">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c r="AA657" s="134"/>
      <c r="AB657" s="134"/>
      <c r="AC657" s="134"/>
      <c r="AD657" s="134"/>
      <c r="AE657" s="134"/>
    </row>
    <row r="658">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c r="AA658" s="134"/>
      <c r="AB658" s="134"/>
      <c r="AC658" s="134"/>
      <c r="AD658" s="134"/>
      <c r="AE658" s="134"/>
    </row>
    <row r="659">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c r="AA659" s="134"/>
      <c r="AB659" s="134"/>
      <c r="AC659" s="134"/>
      <c r="AD659" s="134"/>
      <c r="AE659" s="134"/>
    </row>
    <row r="660">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c r="AA660" s="134"/>
      <c r="AB660" s="134"/>
      <c r="AC660" s="134"/>
      <c r="AD660" s="134"/>
      <c r="AE660" s="134"/>
    </row>
    <row r="661">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c r="AA661" s="134"/>
      <c r="AB661" s="134"/>
      <c r="AC661" s="134"/>
      <c r="AD661" s="134"/>
      <c r="AE661" s="134"/>
    </row>
    <row r="662">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c r="AA662" s="134"/>
      <c r="AB662" s="134"/>
      <c r="AC662" s="134"/>
      <c r="AD662" s="134"/>
      <c r="AE662" s="134"/>
    </row>
    <row r="663">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c r="AA663" s="134"/>
      <c r="AB663" s="134"/>
      <c r="AC663" s="134"/>
      <c r="AD663" s="134"/>
      <c r="AE663" s="134"/>
    </row>
    <row r="664">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c r="AA664" s="134"/>
      <c r="AB664" s="134"/>
      <c r="AC664" s="134"/>
      <c r="AD664" s="134"/>
      <c r="AE664" s="134"/>
    </row>
    <row r="665">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c r="AA665" s="134"/>
      <c r="AB665" s="134"/>
      <c r="AC665" s="134"/>
      <c r="AD665" s="134"/>
      <c r="AE665" s="134"/>
    </row>
    <row r="666">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c r="AA666" s="134"/>
      <c r="AB666" s="134"/>
      <c r="AC666" s="134"/>
      <c r="AD666" s="134"/>
      <c r="AE666" s="134"/>
    </row>
    <row r="667">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c r="AA667" s="134"/>
      <c r="AB667" s="134"/>
      <c r="AC667" s="134"/>
      <c r="AD667" s="134"/>
      <c r="AE667" s="134"/>
    </row>
    <row r="668">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c r="AA668" s="134"/>
      <c r="AB668" s="134"/>
      <c r="AC668" s="134"/>
      <c r="AD668" s="134"/>
      <c r="AE668" s="134"/>
    </row>
    <row r="669">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c r="AA669" s="134"/>
      <c r="AB669" s="134"/>
      <c r="AC669" s="134"/>
      <c r="AD669" s="134"/>
      <c r="AE669" s="134"/>
    </row>
    <row r="670">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c r="AA670" s="134"/>
      <c r="AB670" s="134"/>
      <c r="AC670" s="134"/>
      <c r="AD670" s="134"/>
      <c r="AE670" s="134"/>
    </row>
    <row r="671">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c r="AA671" s="134"/>
      <c r="AB671" s="134"/>
      <c r="AC671" s="134"/>
      <c r="AD671" s="134"/>
      <c r="AE671" s="134"/>
    </row>
    <row r="672">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c r="AA672" s="134"/>
      <c r="AB672" s="134"/>
      <c r="AC672" s="134"/>
      <c r="AD672" s="134"/>
      <c r="AE672" s="134"/>
    </row>
    <row r="673">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c r="AA673" s="134"/>
      <c r="AB673" s="134"/>
      <c r="AC673" s="134"/>
      <c r="AD673" s="134"/>
      <c r="AE673" s="134"/>
    </row>
    <row r="674">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c r="AA674" s="134"/>
      <c r="AB674" s="134"/>
      <c r="AC674" s="134"/>
      <c r="AD674" s="134"/>
      <c r="AE674" s="134"/>
    </row>
    <row r="675">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c r="AA675" s="134"/>
      <c r="AB675" s="134"/>
      <c r="AC675" s="134"/>
      <c r="AD675" s="134"/>
      <c r="AE675" s="134"/>
    </row>
    <row r="676">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c r="AA676" s="134"/>
      <c r="AB676" s="134"/>
      <c r="AC676" s="134"/>
      <c r="AD676" s="134"/>
      <c r="AE676" s="134"/>
    </row>
    <row r="677">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c r="AA677" s="134"/>
      <c r="AB677" s="134"/>
      <c r="AC677" s="134"/>
      <c r="AD677" s="134"/>
      <c r="AE677" s="134"/>
    </row>
    <row r="678">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c r="AA678" s="134"/>
      <c r="AB678" s="134"/>
      <c r="AC678" s="134"/>
      <c r="AD678" s="134"/>
      <c r="AE678" s="134"/>
    </row>
    <row r="679">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c r="AA679" s="134"/>
      <c r="AB679" s="134"/>
      <c r="AC679" s="134"/>
      <c r="AD679" s="134"/>
      <c r="AE679" s="134"/>
    </row>
    <row r="680">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c r="AA680" s="134"/>
      <c r="AB680" s="134"/>
      <c r="AC680" s="134"/>
      <c r="AD680" s="134"/>
      <c r="AE680" s="134"/>
    </row>
    <row r="681">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c r="AA681" s="134"/>
      <c r="AB681" s="134"/>
      <c r="AC681" s="134"/>
      <c r="AD681" s="134"/>
      <c r="AE681" s="134"/>
    </row>
    <row r="682">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c r="AA682" s="134"/>
      <c r="AB682" s="134"/>
      <c r="AC682" s="134"/>
      <c r="AD682" s="134"/>
      <c r="AE682" s="134"/>
    </row>
    <row r="683">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c r="AA683" s="134"/>
      <c r="AB683" s="134"/>
      <c r="AC683" s="134"/>
      <c r="AD683" s="134"/>
      <c r="AE683" s="134"/>
    </row>
    <row r="684">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c r="AA684" s="134"/>
      <c r="AB684" s="134"/>
      <c r="AC684" s="134"/>
      <c r="AD684" s="134"/>
      <c r="AE684" s="134"/>
    </row>
    <row r="685">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c r="AA685" s="134"/>
      <c r="AB685" s="134"/>
      <c r="AC685" s="134"/>
      <c r="AD685" s="134"/>
      <c r="AE685" s="134"/>
    </row>
    <row r="686">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c r="AA686" s="134"/>
      <c r="AB686" s="134"/>
      <c r="AC686" s="134"/>
      <c r="AD686" s="134"/>
      <c r="AE686" s="134"/>
    </row>
    <row r="687">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c r="AA687" s="134"/>
      <c r="AB687" s="134"/>
      <c r="AC687" s="134"/>
      <c r="AD687" s="134"/>
      <c r="AE687" s="134"/>
    </row>
    <row r="688">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c r="AA688" s="134"/>
      <c r="AB688" s="134"/>
      <c r="AC688" s="134"/>
      <c r="AD688" s="134"/>
      <c r="AE688" s="134"/>
    </row>
    <row r="689">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c r="AA689" s="134"/>
      <c r="AB689" s="134"/>
      <c r="AC689" s="134"/>
      <c r="AD689" s="134"/>
      <c r="AE689" s="134"/>
    </row>
    <row r="690">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c r="AA690" s="134"/>
      <c r="AB690" s="134"/>
      <c r="AC690" s="134"/>
      <c r="AD690" s="134"/>
      <c r="AE690" s="134"/>
    </row>
    <row r="691">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c r="AA691" s="134"/>
      <c r="AB691" s="134"/>
      <c r="AC691" s="134"/>
      <c r="AD691" s="134"/>
      <c r="AE691" s="134"/>
    </row>
    <row r="692">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c r="AA692" s="134"/>
      <c r="AB692" s="134"/>
      <c r="AC692" s="134"/>
      <c r="AD692" s="134"/>
      <c r="AE692" s="134"/>
    </row>
    <row r="693">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c r="AA693" s="134"/>
      <c r="AB693" s="134"/>
      <c r="AC693" s="134"/>
      <c r="AD693" s="134"/>
      <c r="AE693" s="134"/>
    </row>
    <row r="694">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c r="AA694" s="134"/>
      <c r="AB694" s="134"/>
      <c r="AC694" s="134"/>
      <c r="AD694" s="134"/>
      <c r="AE694" s="134"/>
    </row>
    <row r="695">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c r="AA695" s="134"/>
      <c r="AB695" s="134"/>
      <c r="AC695" s="134"/>
      <c r="AD695" s="134"/>
      <c r="AE695" s="134"/>
    </row>
    <row r="696">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c r="AA696" s="134"/>
      <c r="AB696" s="134"/>
      <c r="AC696" s="134"/>
      <c r="AD696" s="134"/>
      <c r="AE696" s="134"/>
    </row>
    <row r="697">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c r="AA697" s="134"/>
      <c r="AB697" s="134"/>
      <c r="AC697" s="134"/>
      <c r="AD697" s="134"/>
      <c r="AE697" s="134"/>
    </row>
    <row r="698">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c r="AA698" s="134"/>
      <c r="AB698" s="134"/>
      <c r="AC698" s="134"/>
      <c r="AD698" s="134"/>
      <c r="AE698" s="134"/>
    </row>
    <row r="699">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c r="AA699" s="134"/>
      <c r="AB699" s="134"/>
      <c r="AC699" s="134"/>
      <c r="AD699" s="134"/>
      <c r="AE699" s="134"/>
    </row>
    <row r="700">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c r="AA700" s="134"/>
      <c r="AB700" s="134"/>
      <c r="AC700" s="134"/>
      <c r="AD700" s="134"/>
      <c r="AE700" s="134"/>
    </row>
    <row r="701">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c r="AA701" s="134"/>
      <c r="AB701" s="134"/>
      <c r="AC701" s="134"/>
      <c r="AD701" s="134"/>
      <c r="AE701" s="134"/>
    </row>
    <row r="702">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c r="AA702" s="134"/>
      <c r="AB702" s="134"/>
      <c r="AC702" s="134"/>
      <c r="AD702" s="134"/>
      <c r="AE702" s="134"/>
    </row>
    <row r="703">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c r="AA703" s="134"/>
      <c r="AB703" s="134"/>
      <c r="AC703" s="134"/>
      <c r="AD703" s="134"/>
      <c r="AE703" s="134"/>
    </row>
    <row r="704">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c r="AA704" s="134"/>
      <c r="AB704" s="134"/>
      <c r="AC704" s="134"/>
      <c r="AD704" s="134"/>
      <c r="AE704" s="134"/>
    </row>
    <row r="705">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c r="AA705" s="134"/>
      <c r="AB705" s="134"/>
      <c r="AC705" s="134"/>
      <c r="AD705" s="134"/>
      <c r="AE705" s="134"/>
    </row>
    <row r="706">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c r="AA706" s="134"/>
      <c r="AB706" s="134"/>
      <c r="AC706" s="134"/>
      <c r="AD706" s="134"/>
      <c r="AE706" s="134"/>
    </row>
    <row r="707">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c r="AA707" s="134"/>
      <c r="AB707" s="134"/>
      <c r="AC707" s="134"/>
      <c r="AD707" s="134"/>
      <c r="AE707" s="134"/>
    </row>
    <row r="708">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c r="AA708" s="134"/>
      <c r="AB708" s="134"/>
      <c r="AC708" s="134"/>
      <c r="AD708" s="134"/>
      <c r="AE708" s="134"/>
    </row>
    <row r="709">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c r="AA709" s="134"/>
      <c r="AB709" s="134"/>
      <c r="AC709" s="134"/>
      <c r="AD709" s="134"/>
      <c r="AE709" s="134"/>
    </row>
    <row r="710">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c r="AA710" s="134"/>
      <c r="AB710" s="134"/>
      <c r="AC710" s="134"/>
      <c r="AD710" s="134"/>
      <c r="AE710" s="134"/>
    </row>
    <row r="711">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c r="AA711" s="134"/>
      <c r="AB711" s="134"/>
      <c r="AC711" s="134"/>
      <c r="AD711" s="134"/>
      <c r="AE711" s="134"/>
    </row>
    <row r="712">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c r="AA712" s="134"/>
      <c r="AB712" s="134"/>
      <c r="AC712" s="134"/>
      <c r="AD712" s="134"/>
      <c r="AE712" s="134"/>
    </row>
    <row r="713">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c r="AA713" s="134"/>
      <c r="AB713" s="134"/>
      <c r="AC713" s="134"/>
      <c r="AD713" s="134"/>
      <c r="AE713" s="134"/>
    </row>
    <row r="714">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c r="AA714" s="134"/>
      <c r="AB714" s="134"/>
      <c r="AC714" s="134"/>
      <c r="AD714" s="134"/>
      <c r="AE714" s="134"/>
    </row>
    <row r="715">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c r="AA715" s="134"/>
      <c r="AB715" s="134"/>
      <c r="AC715" s="134"/>
      <c r="AD715" s="134"/>
      <c r="AE715" s="134"/>
    </row>
    <row r="716">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c r="AA716" s="134"/>
      <c r="AB716" s="134"/>
      <c r="AC716" s="134"/>
      <c r="AD716" s="134"/>
      <c r="AE716" s="134"/>
    </row>
    <row r="717">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c r="AA717" s="134"/>
      <c r="AB717" s="134"/>
      <c r="AC717" s="134"/>
      <c r="AD717" s="134"/>
      <c r="AE717" s="134"/>
    </row>
    <row r="718">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c r="AA718" s="134"/>
      <c r="AB718" s="134"/>
      <c r="AC718" s="134"/>
      <c r="AD718" s="134"/>
      <c r="AE718" s="134"/>
    </row>
    <row r="719">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c r="AA719" s="134"/>
      <c r="AB719" s="134"/>
      <c r="AC719" s="134"/>
      <c r="AD719" s="134"/>
      <c r="AE719" s="134"/>
    </row>
    <row r="720">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c r="AA720" s="134"/>
      <c r="AB720" s="134"/>
      <c r="AC720" s="134"/>
      <c r="AD720" s="134"/>
      <c r="AE720" s="134"/>
    </row>
    <row r="721">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c r="AA721" s="134"/>
      <c r="AB721" s="134"/>
      <c r="AC721" s="134"/>
      <c r="AD721" s="134"/>
      <c r="AE721" s="134"/>
    </row>
    <row r="722">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c r="AA722" s="134"/>
      <c r="AB722" s="134"/>
      <c r="AC722" s="134"/>
      <c r="AD722" s="134"/>
      <c r="AE722" s="134"/>
    </row>
    <row r="723">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c r="AA723" s="134"/>
      <c r="AB723" s="134"/>
      <c r="AC723" s="134"/>
      <c r="AD723" s="134"/>
      <c r="AE723" s="134"/>
    </row>
    <row r="724">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c r="AA724" s="134"/>
      <c r="AB724" s="134"/>
      <c r="AC724" s="134"/>
      <c r="AD724" s="134"/>
      <c r="AE724" s="134"/>
    </row>
    <row r="725">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c r="AA725" s="134"/>
      <c r="AB725" s="134"/>
      <c r="AC725" s="134"/>
      <c r="AD725" s="134"/>
      <c r="AE725" s="134"/>
    </row>
    <row r="726">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c r="AA726" s="134"/>
      <c r="AB726" s="134"/>
      <c r="AC726" s="134"/>
      <c r="AD726" s="134"/>
      <c r="AE726" s="134"/>
    </row>
    <row r="727">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c r="AA727" s="134"/>
      <c r="AB727" s="134"/>
      <c r="AC727" s="134"/>
      <c r="AD727" s="134"/>
      <c r="AE727" s="134"/>
    </row>
    <row r="728">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c r="AA728" s="134"/>
      <c r="AB728" s="134"/>
      <c r="AC728" s="134"/>
      <c r="AD728" s="134"/>
      <c r="AE728" s="134"/>
    </row>
    <row r="729">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c r="AA729" s="134"/>
      <c r="AB729" s="134"/>
      <c r="AC729" s="134"/>
      <c r="AD729" s="134"/>
      <c r="AE729" s="134"/>
    </row>
    <row r="730">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c r="AA730" s="134"/>
      <c r="AB730" s="134"/>
      <c r="AC730" s="134"/>
      <c r="AD730" s="134"/>
      <c r="AE730" s="134"/>
    </row>
    <row r="731">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c r="AA731" s="134"/>
      <c r="AB731" s="134"/>
      <c r="AC731" s="134"/>
      <c r="AD731" s="134"/>
      <c r="AE731" s="134"/>
    </row>
    <row r="732">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c r="AA732" s="134"/>
      <c r="AB732" s="134"/>
      <c r="AC732" s="134"/>
      <c r="AD732" s="134"/>
      <c r="AE732" s="134"/>
    </row>
    <row r="733">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c r="AA733" s="134"/>
      <c r="AB733" s="134"/>
      <c r="AC733" s="134"/>
      <c r="AD733" s="134"/>
      <c r="AE733" s="134"/>
    </row>
    <row r="734">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c r="AA734" s="134"/>
      <c r="AB734" s="134"/>
      <c r="AC734" s="134"/>
      <c r="AD734" s="134"/>
      <c r="AE734" s="134"/>
    </row>
    <row r="735">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c r="AA735" s="134"/>
      <c r="AB735" s="134"/>
      <c r="AC735" s="134"/>
      <c r="AD735" s="134"/>
      <c r="AE735" s="134"/>
    </row>
    <row r="736">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c r="AA736" s="134"/>
      <c r="AB736" s="134"/>
      <c r="AC736" s="134"/>
      <c r="AD736" s="134"/>
      <c r="AE736" s="134"/>
    </row>
    <row r="737">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c r="AA737" s="134"/>
      <c r="AB737" s="134"/>
      <c r="AC737" s="134"/>
      <c r="AD737" s="134"/>
      <c r="AE737" s="134"/>
    </row>
    <row r="738">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c r="AA738" s="134"/>
      <c r="AB738" s="134"/>
      <c r="AC738" s="134"/>
      <c r="AD738" s="134"/>
      <c r="AE738" s="134"/>
    </row>
    <row r="739">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c r="AA739" s="134"/>
      <c r="AB739" s="134"/>
      <c r="AC739" s="134"/>
      <c r="AD739" s="134"/>
      <c r="AE739" s="134"/>
    </row>
    <row r="740">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c r="AA740" s="134"/>
      <c r="AB740" s="134"/>
      <c r="AC740" s="134"/>
      <c r="AD740" s="134"/>
      <c r="AE740" s="134"/>
    </row>
    <row r="741">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c r="AA741" s="134"/>
      <c r="AB741" s="134"/>
      <c r="AC741" s="134"/>
      <c r="AD741" s="134"/>
      <c r="AE741" s="134"/>
    </row>
    <row r="742">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c r="AA742" s="134"/>
      <c r="AB742" s="134"/>
      <c r="AC742" s="134"/>
      <c r="AD742" s="134"/>
      <c r="AE742" s="134"/>
    </row>
    <row r="743">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c r="AA743" s="134"/>
      <c r="AB743" s="134"/>
      <c r="AC743" s="134"/>
      <c r="AD743" s="134"/>
      <c r="AE743" s="134"/>
    </row>
    <row r="744">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c r="AA744" s="134"/>
      <c r="AB744" s="134"/>
      <c r="AC744" s="134"/>
      <c r="AD744" s="134"/>
      <c r="AE744" s="134"/>
    </row>
    <row r="745">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c r="AA745" s="134"/>
      <c r="AB745" s="134"/>
      <c r="AC745" s="134"/>
      <c r="AD745" s="134"/>
      <c r="AE745" s="134"/>
    </row>
    <row r="746">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c r="AA746" s="134"/>
      <c r="AB746" s="134"/>
      <c r="AC746" s="134"/>
      <c r="AD746" s="134"/>
      <c r="AE746" s="134"/>
    </row>
    <row r="747">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c r="AA747" s="134"/>
      <c r="AB747" s="134"/>
      <c r="AC747" s="134"/>
      <c r="AD747" s="134"/>
      <c r="AE747" s="134"/>
    </row>
    <row r="748">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c r="AA748" s="134"/>
      <c r="AB748" s="134"/>
      <c r="AC748" s="134"/>
      <c r="AD748" s="134"/>
      <c r="AE748" s="134"/>
    </row>
    <row r="749">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c r="AA749" s="134"/>
      <c r="AB749" s="134"/>
      <c r="AC749" s="134"/>
      <c r="AD749" s="134"/>
      <c r="AE749" s="134"/>
    </row>
    <row r="750">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c r="AA750" s="134"/>
      <c r="AB750" s="134"/>
      <c r="AC750" s="134"/>
      <c r="AD750" s="134"/>
      <c r="AE750" s="134"/>
    </row>
    <row r="751">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c r="AA751" s="134"/>
      <c r="AB751" s="134"/>
      <c r="AC751" s="134"/>
      <c r="AD751" s="134"/>
      <c r="AE751" s="134"/>
    </row>
    <row r="752">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c r="AA752" s="134"/>
      <c r="AB752" s="134"/>
      <c r="AC752" s="134"/>
      <c r="AD752" s="134"/>
      <c r="AE752" s="134"/>
    </row>
    <row r="753">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c r="AA753" s="134"/>
      <c r="AB753" s="134"/>
      <c r="AC753" s="134"/>
      <c r="AD753" s="134"/>
      <c r="AE753" s="134"/>
    </row>
    <row r="754">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c r="AA754" s="134"/>
      <c r="AB754" s="134"/>
      <c r="AC754" s="134"/>
      <c r="AD754" s="134"/>
      <c r="AE754" s="134"/>
    </row>
    <row r="755">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c r="AA755" s="134"/>
      <c r="AB755" s="134"/>
      <c r="AC755" s="134"/>
      <c r="AD755" s="134"/>
      <c r="AE755" s="134"/>
    </row>
    <row r="756">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c r="AA756" s="134"/>
      <c r="AB756" s="134"/>
      <c r="AC756" s="134"/>
      <c r="AD756" s="134"/>
      <c r="AE756" s="134"/>
    </row>
    <row r="757">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c r="AA757" s="134"/>
      <c r="AB757" s="134"/>
      <c r="AC757" s="134"/>
      <c r="AD757" s="134"/>
      <c r="AE757" s="134"/>
    </row>
    <row r="758">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c r="AA758" s="134"/>
      <c r="AB758" s="134"/>
      <c r="AC758" s="134"/>
      <c r="AD758" s="134"/>
      <c r="AE758" s="134"/>
    </row>
    <row r="759">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c r="AA759" s="134"/>
      <c r="AB759" s="134"/>
      <c r="AC759" s="134"/>
      <c r="AD759" s="134"/>
      <c r="AE759" s="134"/>
    </row>
    <row r="760">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c r="AA760" s="134"/>
      <c r="AB760" s="134"/>
      <c r="AC760" s="134"/>
      <c r="AD760" s="134"/>
      <c r="AE760" s="134"/>
    </row>
    <row r="761">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c r="AA761" s="134"/>
      <c r="AB761" s="134"/>
      <c r="AC761" s="134"/>
      <c r="AD761" s="134"/>
      <c r="AE761" s="134"/>
    </row>
    <row r="762">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c r="AA762" s="134"/>
      <c r="AB762" s="134"/>
      <c r="AC762" s="134"/>
      <c r="AD762" s="134"/>
      <c r="AE762" s="134"/>
    </row>
    <row r="763">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c r="AA763" s="134"/>
      <c r="AB763" s="134"/>
      <c r="AC763" s="134"/>
      <c r="AD763" s="134"/>
      <c r="AE763" s="134"/>
    </row>
    <row r="764">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c r="AA764" s="134"/>
      <c r="AB764" s="134"/>
      <c r="AC764" s="134"/>
      <c r="AD764" s="134"/>
      <c r="AE764" s="134"/>
    </row>
    <row r="765">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c r="AA765" s="134"/>
      <c r="AB765" s="134"/>
      <c r="AC765" s="134"/>
      <c r="AD765" s="134"/>
      <c r="AE765" s="134"/>
    </row>
    <row r="766">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c r="AA766" s="134"/>
      <c r="AB766" s="134"/>
      <c r="AC766" s="134"/>
      <c r="AD766" s="134"/>
      <c r="AE766" s="134"/>
    </row>
    <row r="767">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c r="AA767" s="134"/>
      <c r="AB767" s="134"/>
      <c r="AC767" s="134"/>
      <c r="AD767" s="134"/>
      <c r="AE767" s="134"/>
    </row>
    <row r="768">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c r="AA768" s="134"/>
      <c r="AB768" s="134"/>
      <c r="AC768" s="134"/>
      <c r="AD768" s="134"/>
      <c r="AE768" s="134"/>
    </row>
    <row r="769">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c r="AA769" s="134"/>
      <c r="AB769" s="134"/>
      <c r="AC769" s="134"/>
      <c r="AD769" s="134"/>
      <c r="AE769" s="134"/>
    </row>
    <row r="770">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c r="AA770" s="134"/>
      <c r="AB770" s="134"/>
      <c r="AC770" s="134"/>
      <c r="AD770" s="134"/>
      <c r="AE770" s="134"/>
    </row>
    <row r="771">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c r="AA771" s="134"/>
      <c r="AB771" s="134"/>
      <c r="AC771" s="134"/>
      <c r="AD771" s="134"/>
      <c r="AE771" s="134"/>
    </row>
    <row r="772">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c r="AA772" s="134"/>
      <c r="AB772" s="134"/>
      <c r="AC772" s="134"/>
      <c r="AD772" s="134"/>
      <c r="AE772" s="134"/>
    </row>
    <row r="773">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c r="AA773" s="134"/>
      <c r="AB773" s="134"/>
      <c r="AC773" s="134"/>
      <c r="AD773" s="134"/>
      <c r="AE773" s="134"/>
    </row>
    <row r="774">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c r="AA774" s="134"/>
      <c r="AB774" s="134"/>
      <c r="AC774" s="134"/>
      <c r="AD774" s="134"/>
      <c r="AE774" s="134"/>
    </row>
    <row r="775">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c r="AA775" s="134"/>
      <c r="AB775" s="134"/>
      <c r="AC775" s="134"/>
      <c r="AD775" s="134"/>
      <c r="AE775" s="134"/>
    </row>
    <row r="776">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c r="AA776" s="134"/>
      <c r="AB776" s="134"/>
      <c r="AC776" s="134"/>
      <c r="AD776" s="134"/>
      <c r="AE776" s="134"/>
    </row>
    <row r="777">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c r="AA777" s="134"/>
      <c r="AB777" s="134"/>
      <c r="AC777" s="134"/>
      <c r="AD777" s="134"/>
      <c r="AE777" s="134"/>
    </row>
    <row r="778">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c r="AA778" s="134"/>
      <c r="AB778" s="134"/>
      <c r="AC778" s="134"/>
      <c r="AD778" s="134"/>
      <c r="AE778" s="134"/>
    </row>
    <row r="779">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c r="AA779" s="134"/>
      <c r="AB779" s="134"/>
      <c r="AC779" s="134"/>
      <c r="AD779" s="134"/>
      <c r="AE779" s="134"/>
    </row>
    <row r="780">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c r="AA780" s="134"/>
      <c r="AB780" s="134"/>
      <c r="AC780" s="134"/>
      <c r="AD780" s="134"/>
      <c r="AE780" s="134"/>
    </row>
    <row r="781">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c r="AA781" s="134"/>
      <c r="AB781" s="134"/>
      <c r="AC781" s="134"/>
      <c r="AD781" s="134"/>
      <c r="AE781" s="134"/>
    </row>
    <row r="782">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c r="AA782" s="134"/>
      <c r="AB782" s="134"/>
      <c r="AC782" s="134"/>
      <c r="AD782" s="134"/>
      <c r="AE782" s="134"/>
    </row>
    <row r="783">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c r="AA783" s="134"/>
      <c r="AB783" s="134"/>
      <c r="AC783" s="134"/>
      <c r="AD783" s="134"/>
      <c r="AE783" s="134"/>
    </row>
    <row r="784">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c r="AA784" s="134"/>
      <c r="AB784" s="134"/>
      <c r="AC784" s="134"/>
      <c r="AD784" s="134"/>
      <c r="AE784" s="134"/>
    </row>
    <row r="785">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c r="AA785" s="134"/>
      <c r="AB785" s="134"/>
      <c r="AC785" s="134"/>
      <c r="AD785" s="134"/>
      <c r="AE785" s="134"/>
    </row>
    <row r="786">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c r="AA786" s="134"/>
      <c r="AB786" s="134"/>
      <c r="AC786" s="134"/>
      <c r="AD786" s="134"/>
      <c r="AE786" s="134"/>
    </row>
    <row r="787">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c r="AA787" s="134"/>
      <c r="AB787" s="134"/>
      <c r="AC787" s="134"/>
      <c r="AD787" s="134"/>
      <c r="AE787" s="134"/>
    </row>
    <row r="788">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c r="AA788" s="134"/>
      <c r="AB788" s="134"/>
      <c r="AC788" s="134"/>
      <c r="AD788" s="134"/>
      <c r="AE788" s="134"/>
    </row>
    <row r="789">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c r="AA789" s="134"/>
      <c r="AB789" s="134"/>
      <c r="AC789" s="134"/>
      <c r="AD789" s="134"/>
      <c r="AE789" s="134"/>
    </row>
    <row r="790">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c r="AA790" s="134"/>
      <c r="AB790" s="134"/>
      <c r="AC790" s="134"/>
      <c r="AD790" s="134"/>
      <c r="AE790" s="134"/>
    </row>
    <row r="791">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c r="AA791" s="134"/>
      <c r="AB791" s="134"/>
      <c r="AC791" s="134"/>
      <c r="AD791" s="134"/>
      <c r="AE791" s="134"/>
    </row>
    <row r="792">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c r="AA792" s="134"/>
      <c r="AB792" s="134"/>
      <c r="AC792" s="134"/>
      <c r="AD792" s="134"/>
      <c r="AE792" s="134"/>
    </row>
    <row r="793">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c r="AA793" s="134"/>
      <c r="AB793" s="134"/>
      <c r="AC793" s="134"/>
      <c r="AD793" s="134"/>
      <c r="AE793" s="134"/>
    </row>
    <row r="794">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c r="AA794" s="134"/>
      <c r="AB794" s="134"/>
      <c r="AC794" s="134"/>
      <c r="AD794" s="134"/>
      <c r="AE794" s="134"/>
    </row>
    <row r="795">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c r="AA795" s="134"/>
      <c r="AB795" s="134"/>
      <c r="AC795" s="134"/>
      <c r="AD795" s="134"/>
      <c r="AE795" s="134"/>
    </row>
    <row r="796">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c r="AA796" s="134"/>
      <c r="AB796" s="134"/>
      <c r="AC796" s="134"/>
      <c r="AD796" s="134"/>
      <c r="AE796" s="134"/>
    </row>
    <row r="797">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c r="AA797" s="134"/>
      <c r="AB797" s="134"/>
      <c r="AC797" s="134"/>
      <c r="AD797" s="134"/>
      <c r="AE797" s="134"/>
    </row>
    <row r="798">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c r="AA798" s="134"/>
      <c r="AB798" s="134"/>
      <c r="AC798" s="134"/>
      <c r="AD798" s="134"/>
      <c r="AE798" s="134"/>
    </row>
    <row r="799">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c r="AA799" s="134"/>
      <c r="AB799" s="134"/>
      <c r="AC799" s="134"/>
      <c r="AD799" s="134"/>
      <c r="AE799" s="134"/>
    </row>
    <row r="800">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c r="AA800" s="134"/>
      <c r="AB800" s="134"/>
      <c r="AC800" s="134"/>
      <c r="AD800" s="134"/>
      <c r="AE800" s="134"/>
    </row>
    <row r="801">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c r="AA801" s="134"/>
      <c r="AB801" s="134"/>
      <c r="AC801" s="134"/>
      <c r="AD801" s="134"/>
      <c r="AE801" s="134"/>
    </row>
    <row r="802">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c r="AA802" s="134"/>
      <c r="AB802" s="134"/>
      <c r="AC802" s="134"/>
      <c r="AD802" s="134"/>
      <c r="AE802" s="134"/>
    </row>
    <row r="803">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c r="AA803" s="134"/>
      <c r="AB803" s="134"/>
      <c r="AC803" s="134"/>
      <c r="AD803" s="134"/>
      <c r="AE803" s="134"/>
    </row>
    <row r="804">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c r="AA804" s="134"/>
      <c r="AB804" s="134"/>
      <c r="AC804" s="134"/>
      <c r="AD804" s="134"/>
      <c r="AE804" s="134"/>
    </row>
    <row r="805">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c r="AA805" s="134"/>
      <c r="AB805" s="134"/>
      <c r="AC805" s="134"/>
      <c r="AD805" s="134"/>
      <c r="AE805" s="134"/>
    </row>
    <row r="806">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c r="AA806" s="134"/>
      <c r="AB806" s="134"/>
      <c r="AC806" s="134"/>
      <c r="AD806" s="134"/>
      <c r="AE806" s="134"/>
    </row>
    <row r="807">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c r="AA807" s="134"/>
      <c r="AB807" s="134"/>
      <c r="AC807" s="134"/>
      <c r="AD807" s="134"/>
      <c r="AE807" s="134"/>
    </row>
    <row r="808">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c r="AA808" s="134"/>
      <c r="AB808" s="134"/>
      <c r="AC808" s="134"/>
      <c r="AD808" s="134"/>
      <c r="AE808" s="134"/>
    </row>
    <row r="809">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c r="AA809" s="134"/>
      <c r="AB809" s="134"/>
      <c r="AC809" s="134"/>
      <c r="AD809" s="134"/>
      <c r="AE809" s="134"/>
    </row>
    <row r="810">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c r="AA810" s="134"/>
      <c r="AB810" s="134"/>
      <c r="AC810" s="134"/>
      <c r="AD810" s="134"/>
      <c r="AE810" s="134"/>
    </row>
    <row r="811">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c r="AA811" s="134"/>
      <c r="AB811" s="134"/>
      <c r="AC811" s="134"/>
      <c r="AD811" s="134"/>
      <c r="AE811" s="134"/>
    </row>
    <row r="812">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c r="AA812" s="134"/>
      <c r="AB812" s="134"/>
      <c r="AC812" s="134"/>
      <c r="AD812" s="134"/>
      <c r="AE812" s="134"/>
    </row>
    <row r="813">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c r="AA813" s="134"/>
      <c r="AB813" s="134"/>
      <c r="AC813" s="134"/>
      <c r="AD813" s="134"/>
      <c r="AE813" s="134"/>
    </row>
    <row r="814">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c r="AA814" s="134"/>
      <c r="AB814" s="134"/>
      <c r="AC814" s="134"/>
      <c r="AD814" s="134"/>
      <c r="AE814" s="134"/>
    </row>
    <row r="815">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c r="AA815" s="134"/>
      <c r="AB815" s="134"/>
      <c r="AC815" s="134"/>
      <c r="AD815" s="134"/>
      <c r="AE815" s="134"/>
    </row>
    <row r="816">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c r="AA816" s="134"/>
      <c r="AB816" s="134"/>
      <c r="AC816" s="134"/>
      <c r="AD816" s="134"/>
      <c r="AE816" s="134"/>
    </row>
    <row r="817">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c r="AA817" s="134"/>
      <c r="AB817" s="134"/>
      <c r="AC817" s="134"/>
      <c r="AD817" s="134"/>
      <c r="AE817" s="134"/>
    </row>
    <row r="818">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c r="AA818" s="134"/>
      <c r="AB818" s="134"/>
      <c r="AC818" s="134"/>
      <c r="AD818" s="134"/>
      <c r="AE818" s="134"/>
    </row>
    <row r="819">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c r="AA819" s="134"/>
      <c r="AB819" s="134"/>
      <c r="AC819" s="134"/>
      <c r="AD819" s="134"/>
      <c r="AE819" s="134"/>
    </row>
    <row r="820">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c r="AA820" s="134"/>
      <c r="AB820" s="134"/>
      <c r="AC820" s="134"/>
      <c r="AD820" s="134"/>
      <c r="AE820" s="134"/>
    </row>
    <row r="821">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c r="AA821" s="134"/>
      <c r="AB821" s="134"/>
      <c r="AC821" s="134"/>
      <c r="AD821" s="134"/>
      <c r="AE821" s="134"/>
    </row>
    <row r="822">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c r="AA822" s="134"/>
      <c r="AB822" s="134"/>
      <c r="AC822" s="134"/>
      <c r="AD822" s="134"/>
      <c r="AE822" s="134"/>
    </row>
    <row r="823">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c r="AA823" s="134"/>
      <c r="AB823" s="134"/>
      <c r="AC823" s="134"/>
      <c r="AD823" s="134"/>
      <c r="AE823" s="134"/>
    </row>
    <row r="824">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c r="AA824" s="134"/>
      <c r="AB824" s="134"/>
      <c r="AC824" s="134"/>
      <c r="AD824" s="134"/>
      <c r="AE824" s="134"/>
    </row>
    <row r="825">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c r="AA825" s="134"/>
      <c r="AB825" s="134"/>
      <c r="AC825" s="134"/>
      <c r="AD825" s="134"/>
      <c r="AE825" s="134"/>
    </row>
    <row r="826">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c r="AA826" s="134"/>
      <c r="AB826" s="134"/>
      <c r="AC826" s="134"/>
      <c r="AD826" s="134"/>
      <c r="AE826" s="134"/>
    </row>
    <row r="827">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c r="AA827" s="134"/>
      <c r="AB827" s="134"/>
      <c r="AC827" s="134"/>
      <c r="AD827" s="134"/>
      <c r="AE827" s="134"/>
    </row>
    <row r="828">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c r="AA828" s="134"/>
      <c r="AB828" s="134"/>
      <c r="AC828" s="134"/>
      <c r="AD828" s="134"/>
      <c r="AE828" s="134"/>
    </row>
    <row r="829">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c r="AA829" s="134"/>
      <c r="AB829" s="134"/>
      <c r="AC829" s="134"/>
      <c r="AD829" s="134"/>
      <c r="AE829" s="134"/>
    </row>
    <row r="830">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c r="AA830" s="134"/>
      <c r="AB830" s="134"/>
      <c r="AC830" s="134"/>
      <c r="AD830" s="134"/>
      <c r="AE830" s="134"/>
    </row>
    <row r="831">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c r="AA831" s="134"/>
      <c r="AB831" s="134"/>
      <c r="AC831" s="134"/>
      <c r="AD831" s="134"/>
      <c r="AE831" s="134"/>
    </row>
    <row r="832">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c r="AA832" s="134"/>
      <c r="AB832" s="134"/>
      <c r="AC832" s="134"/>
      <c r="AD832" s="134"/>
      <c r="AE832" s="134"/>
    </row>
    <row r="833">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c r="AA833" s="134"/>
      <c r="AB833" s="134"/>
      <c r="AC833" s="134"/>
      <c r="AD833" s="134"/>
      <c r="AE833" s="134"/>
    </row>
    <row r="834">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c r="AA834" s="134"/>
      <c r="AB834" s="134"/>
      <c r="AC834" s="134"/>
      <c r="AD834" s="134"/>
      <c r="AE834" s="134"/>
    </row>
    <row r="835">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c r="AA835" s="134"/>
      <c r="AB835" s="134"/>
      <c r="AC835" s="134"/>
      <c r="AD835" s="134"/>
      <c r="AE835" s="134"/>
    </row>
    <row r="836">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c r="AA836" s="134"/>
      <c r="AB836" s="134"/>
      <c r="AC836" s="134"/>
      <c r="AD836" s="134"/>
      <c r="AE836" s="134"/>
    </row>
    <row r="837">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c r="AA837" s="134"/>
      <c r="AB837" s="134"/>
      <c r="AC837" s="134"/>
      <c r="AD837" s="134"/>
      <c r="AE837" s="134"/>
    </row>
    <row r="838">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c r="AA838" s="134"/>
      <c r="AB838" s="134"/>
      <c r="AC838" s="134"/>
      <c r="AD838" s="134"/>
      <c r="AE838" s="134"/>
    </row>
    <row r="839">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c r="AA839" s="134"/>
      <c r="AB839" s="134"/>
      <c r="AC839" s="134"/>
      <c r="AD839" s="134"/>
      <c r="AE839" s="134"/>
    </row>
    <row r="840">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c r="AA840" s="134"/>
      <c r="AB840" s="134"/>
      <c r="AC840" s="134"/>
      <c r="AD840" s="134"/>
      <c r="AE840" s="134"/>
    </row>
    <row r="841">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c r="AA841" s="134"/>
      <c r="AB841" s="134"/>
      <c r="AC841" s="134"/>
      <c r="AD841" s="134"/>
      <c r="AE841" s="134"/>
    </row>
    <row r="842">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c r="AA842" s="134"/>
      <c r="AB842" s="134"/>
      <c r="AC842" s="134"/>
      <c r="AD842" s="134"/>
      <c r="AE842" s="134"/>
    </row>
    <row r="843">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c r="AA843" s="134"/>
      <c r="AB843" s="134"/>
      <c r="AC843" s="134"/>
      <c r="AD843" s="134"/>
      <c r="AE843" s="134"/>
    </row>
    <row r="844">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c r="AA844" s="134"/>
      <c r="AB844" s="134"/>
      <c r="AC844" s="134"/>
      <c r="AD844" s="134"/>
      <c r="AE844" s="134"/>
    </row>
    <row r="845">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c r="AA845" s="134"/>
      <c r="AB845" s="134"/>
      <c r="AC845" s="134"/>
      <c r="AD845" s="134"/>
      <c r="AE845" s="134"/>
    </row>
    <row r="846">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c r="AA846" s="134"/>
      <c r="AB846" s="134"/>
      <c r="AC846" s="134"/>
      <c r="AD846" s="134"/>
      <c r="AE846" s="134"/>
    </row>
    <row r="847">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c r="AA847" s="134"/>
      <c r="AB847" s="134"/>
      <c r="AC847" s="134"/>
      <c r="AD847" s="134"/>
      <c r="AE847" s="134"/>
    </row>
    <row r="848">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c r="AA848" s="134"/>
      <c r="AB848" s="134"/>
      <c r="AC848" s="134"/>
      <c r="AD848" s="134"/>
      <c r="AE848" s="134"/>
    </row>
    <row r="849">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c r="AA849" s="134"/>
      <c r="AB849" s="134"/>
      <c r="AC849" s="134"/>
      <c r="AD849" s="134"/>
      <c r="AE849" s="134"/>
    </row>
    <row r="850">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c r="AA850" s="134"/>
      <c r="AB850" s="134"/>
      <c r="AC850" s="134"/>
      <c r="AD850" s="134"/>
      <c r="AE850" s="134"/>
    </row>
    <row r="851">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c r="AA851" s="134"/>
      <c r="AB851" s="134"/>
      <c r="AC851" s="134"/>
      <c r="AD851" s="134"/>
      <c r="AE851" s="134"/>
    </row>
    <row r="852">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c r="AA852" s="134"/>
      <c r="AB852" s="134"/>
      <c r="AC852" s="134"/>
      <c r="AD852" s="134"/>
      <c r="AE852" s="134"/>
    </row>
    <row r="853">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c r="AA853" s="134"/>
      <c r="AB853" s="134"/>
      <c r="AC853" s="134"/>
      <c r="AD853" s="134"/>
      <c r="AE853" s="134"/>
    </row>
    <row r="854">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c r="AA854" s="134"/>
      <c r="AB854" s="134"/>
      <c r="AC854" s="134"/>
      <c r="AD854" s="134"/>
      <c r="AE854" s="134"/>
    </row>
    <row r="855">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c r="AA855" s="134"/>
      <c r="AB855" s="134"/>
      <c r="AC855" s="134"/>
      <c r="AD855" s="134"/>
      <c r="AE855" s="134"/>
    </row>
    <row r="856">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c r="AA856" s="134"/>
      <c r="AB856" s="134"/>
      <c r="AC856" s="134"/>
      <c r="AD856" s="134"/>
      <c r="AE856" s="134"/>
    </row>
    <row r="857">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c r="AA857" s="134"/>
      <c r="AB857" s="134"/>
      <c r="AC857" s="134"/>
      <c r="AD857" s="134"/>
      <c r="AE857" s="134"/>
    </row>
    <row r="858">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c r="AA858" s="134"/>
      <c r="AB858" s="134"/>
      <c r="AC858" s="134"/>
      <c r="AD858" s="134"/>
      <c r="AE858" s="134"/>
    </row>
    <row r="859">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c r="AA859" s="134"/>
      <c r="AB859" s="134"/>
      <c r="AC859" s="134"/>
      <c r="AD859" s="134"/>
      <c r="AE859" s="134"/>
    </row>
    <row r="860">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c r="AA860" s="134"/>
      <c r="AB860" s="134"/>
      <c r="AC860" s="134"/>
      <c r="AD860" s="134"/>
      <c r="AE860" s="134"/>
    </row>
    <row r="861">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c r="AA861" s="134"/>
      <c r="AB861" s="134"/>
      <c r="AC861" s="134"/>
      <c r="AD861" s="134"/>
      <c r="AE861" s="134"/>
    </row>
    <row r="862">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c r="AA862" s="134"/>
      <c r="AB862" s="134"/>
      <c r="AC862" s="134"/>
      <c r="AD862" s="134"/>
      <c r="AE862" s="134"/>
    </row>
    <row r="863">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c r="AA863" s="134"/>
      <c r="AB863" s="134"/>
      <c r="AC863" s="134"/>
      <c r="AD863" s="134"/>
      <c r="AE863" s="134"/>
    </row>
    <row r="864">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c r="AA864" s="134"/>
      <c r="AB864" s="134"/>
      <c r="AC864" s="134"/>
      <c r="AD864" s="134"/>
      <c r="AE864" s="134"/>
    </row>
    <row r="865">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c r="AA865" s="134"/>
      <c r="AB865" s="134"/>
      <c r="AC865" s="134"/>
      <c r="AD865" s="134"/>
      <c r="AE865" s="134"/>
    </row>
    <row r="866">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c r="AA866" s="134"/>
      <c r="AB866" s="134"/>
      <c r="AC866" s="134"/>
      <c r="AD866" s="134"/>
      <c r="AE866" s="134"/>
    </row>
    <row r="867">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c r="AA867" s="134"/>
      <c r="AB867" s="134"/>
      <c r="AC867" s="134"/>
      <c r="AD867" s="134"/>
      <c r="AE867" s="134"/>
    </row>
    <row r="868">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c r="AA868" s="134"/>
      <c r="AB868" s="134"/>
      <c r="AC868" s="134"/>
      <c r="AD868" s="134"/>
      <c r="AE868" s="134"/>
    </row>
    <row r="869">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c r="AA869" s="134"/>
      <c r="AB869" s="134"/>
      <c r="AC869" s="134"/>
      <c r="AD869" s="134"/>
      <c r="AE869" s="134"/>
    </row>
    <row r="870">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c r="AA870" s="134"/>
      <c r="AB870" s="134"/>
      <c r="AC870" s="134"/>
      <c r="AD870" s="134"/>
      <c r="AE870" s="134"/>
    </row>
    <row r="871">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c r="AA871" s="134"/>
      <c r="AB871" s="134"/>
      <c r="AC871" s="134"/>
      <c r="AD871" s="134"/>
      <c r="AE871" s="134"/>
    </row>
    <row r="872">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c r="AA872" s="134"/>
      <c r="AB872" s="134"/>
      <c r="AC872" s="134"/>
      <c r="AD872" s="134"/>
      <c r="AE872" s="134"/>
    </row>
    <row r="873">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c r="AA873" s="134"/>
      <c r="AB873" s="134"/>
      <c r="AC873" s="134"/>
      <c r="AD873" s="134"/>
      <c r="AE873" s="134"/>
    </row>
    <row r="874">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c r="AA874" s="134"/>
      <c r="AB874" s="134"/>
      <c r="AC874" s="134"/>
      <c r="AD874" s="134"/>
      <c r="AE874" s="134"/>
    </row>
    <row r="875">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c r="AA875" s="134"/>
      <c r="AB875" s="134"/>
      <c r="AC875" s="134"/>
      <c r="AD875" s="134"/>
      <c r="AE875" s="134"/>
    </row>
    <row r="876">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c r="AA876" s="134"/>
      <c r="AB876" s="134"/>
      <c r="AC876" s="134"/>
      <c r="AD876" s="134"/>
      <c r="AE876" s="134"/>
    </row>
    <row r="877">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c r="AA877" s="134"/>
      <c r="AB877" s="134"/>
      <c r="AC877" s="134"/>
      <c r="AD877" s="134"/>
      <c r="AE877" s="134"/>
    </row>
    <row r="878">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c r="AA878" s="134"/>
      <c r="AB878" s="134"/>
      <c r="AC878" s="134"/>
      <c r="AD878" s="134"/>
      <c r="AE878" s="134"/>
    </row>
    <row r="879">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c r="AA879" s="134"/>
      <c r="AB879" s="134"/>
      <c r="AC879" s="134"/>
      <c r="AD879" s="134"/>
      <c r="AE879" s="134"/>
    </row>
    <row r="880">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c r="AA880" s="134"/>
      <c r="AB880" s="134"/>
      <c r="AC880" s="134"/>
      <c r="AD880" s="134"/>
      <c r="AE880" s="134"/>
    </row>
    <row r="881">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c r="AA881" s="134"/>
      <c r="AB881" s="134"/>
      <c r="AC881" s="134"/>
      <c r="AD881" s="134"/>
      <c r="AE881" s="134"/>
    </row>
    <row r="882">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c r="AA882" s="134"/>
      <c r="AB882" s="134"/>
      <c r="AC882" s="134"/>
      <c r="AD882" s="134"/>
      <c r="AE882" s="134"/>
    </row>
    <row r="883">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c r="AA883" s="134"/>
      <c r="AB883" s="134"/>
      <c r="AC883" s="134"/>
      <c r="AD883" s="134"/>
      <c r="AE883" s="134"/>
    </row>
    <row r="884">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c r="AA884" s="134"/>
      <c r="AB884" s="134"/>
      <c r="AC884" s="134"/>
      <c r="AD884" s="134"/>
      <c r="AE884" s="134"/>
    </row>
    <row r="885">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c r="AA885" s="134"/>
      <c r="AB885" s="134"/>
      <c r="AC885" s="134"/>
      <c r="AD885" s="134"/>
      <c r="AE885" s="134"/>
    </row>
    <row r="886">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c r="AA886" s="134"/>
      <c r="AB886" s="134"/>
      <c r="AC886" s="134"/>
      <c r="AD886" s="134"/>
      <c r="AE886" s="134"/>
    </row>
    <row r="887">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c r="AA887" s="134"/>
      <c r="AB887" s="134"/>
      <c r="AC887" s="134"/>
      <c r="AD887" s="134"/>
      <c r="AE887" s="134"/>
    </row>
    <row r="888">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c r="AA888" s="134"/>
      <c r="AB888" s="134"/>
      <c r="AC888" s="134"/>
      <c r="AD888" s="134"/>
      <c r="AE888" s="134"/>
    </row>
    <row r="889">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c r="AA889" s="134"/>
      <c r="AB889" s="134"/>
      <c r="AC889" s="134"/>
      <c r="AD889" s="134"/>
      <c r="AE889" s="134"/>
    </row>
    <row r="890">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c r="AA890" s="134"/>
      <c r="AB890" s="134"/>
      <c r="AC890" s="134"/>
      <c r="AD890" s="134"/>
      <c r="AE890" s="134"/>
    </row>
    <row r="891">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c r="AA891" s="134"/>
      <c r="AB891" s="134"/>
      <c r="AC891" s="134"/>
      <c r="AD891" s="134"/>
      <c r="AE891" s="134"/>
    </row>
    <row r="892">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c r="AA892" s="134"/>
      <c r="AB892" s="134"/>
      <c r="AC892" s="134"/>
      <c r="AD892" s="134"/>
      <c r="AE892" s="134"/>
    </row>
    <row r="893">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c r="AA893" s="134"/>
      <c r="AB893" s="134"/>
      <c r="AC893" s="134"/>
      <c r="AD893" s="134"/>
      <c r="AE893" s="134"/>
    </row>
    <row r="894">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c r="AA894" s="134"/>
      <c r="AB894" s="134"/>
      <c r="AC894" s="134"/>
      <c r="AD894" s="134"/>
      <c r="AE894" s="134"/>
    </row>
    <row r="895">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c r="AA895" s="134"/>
      <c r="AB895" s="134"/>
      <c r="AC895" s="134"/>
      <c r="AD895" s="134"/>
      <c r="AE895" s="134"/>
    </row>
    <row r="896">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c r="AA896" s="134"/>
      <c r="AB896" s="134"/>
      <c r="AC896" s="134"/>
      <c r="AD896" s="134"/>
      <c r="AE896" s="134"/>
    </row>
    <row r="897">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c r="AA897" s="134"/>
      <c r="AB897" s="134"/>
      <c r="AC897" s="134"/>
      <c r="AD897" s="134"/>
      <c r="AE897" s="134"/>
    </row>
    <row r="898">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c r="AA898" s="134"/>
      <c r="AB898" s="134"/>
      <c r="AC898" s="134"/>
      <c r="AD898" s="134"/>
      <c r="AE898" s="134"/>
    </row>
    <row r="899">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c r="AA899" s="134"/>
      <c r="AB899" s="134"/>
      <c r="AC899" s="134"/>
      <c r="AD899" s="134"/>
      <c r="AE899" s="134"/>
    </row>
    <row r="900">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c r="AA900" s="134"/>
      <c r="AB900" s="134"/>
      <c r="AC900" s="134"/>
      <c r="AD900" s="134"/>
      <c r="AE900" s="134"/>
    </row>
    <row r="901">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c r="AA901" s="134"/>
      <c r="AB901" s="134"/>
      <c r="AC901" s="134"/>
      <c r="AD901" s="134"/>
      <c r="AE901" s="134"/>
    </row>
    <row r="902">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c r="AA902" s="134"/>
      <c r="AB902" s="134"/>
      <c r="AC902" s="134"/>
      <c r="AD902" s="134"/>
      <c r="AE902" s="134"/>
    </row>
    <row r="903">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c r="AA903" s="134"/>
      <c r="AB903" s="134"/>
      <c r="AC903" s="134"/>
      <c r="AD903" s="134"/>
      <c r="AE903" s="134"/>
    </row>
    <row r="904">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c r="AA904" s="134"/>
      <c r="AB904" s="134"/>
      <c r="AC904" s="134"/>
      <c r="AD904" s="134"/>
      <c r="AE904" s="134"/>
    </row>
    <row r="905">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c r="AA905" s="134"/>
      <c r="AB905" s="134"/>
      <c r="AC905" s="134"/>
      <c r="AD905" s="134"/>
      <c r="AE905" s="134"/>
    </row>
    <row r="906">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c r="AA906" s="134"/>
      <c r="AB906" s="134"/>
      <c r="AC906" s="134"/>
      <c r="AD906" s="134"/>
      <c r="AE906" s="134"/>
    </row>
    <row r="907">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c r="AA907" s="134"/>
      <c r="AB907" s="134"/>
      <c r="AC907" s="134"/>
      <c r="AD907" s="134"/>
      <c r="AE907" s="134"/>
    </row>
    <row r="908">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c r="AA908" s="134"/>
      <c r="AB908" s="134"/>
      <c r="AC908" s="134"/>
      <c r="AD908" s="134"/>
      <c r="AE908" s="134"/>
    </row>
    <row r="909">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c r="AA909" s="134"/>
      <c r="AB909" s="134"/>
      <c r="AC909" s="134"/>
      <c r="AD909" s="134"/>
      <c r="AE909" s="134"/>
    </row>
    <row r="910">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c r="AA910" s="134"/>
      <c r="AB910" s="134"/>
      <c r="AC910" s="134"/>
      <c r="AD910" s="134"/>
      <c r="AE910" s="134"/>
    </row>
    <row r="911">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c r="AA911" s="134"/>
      <c r="AB911" s="134"/>
      <c r="AC911" s="134"/>
      <c r="AD911" s="134"/>
      <c r="AE911" s="134"/>
    </row>
    <row r="912">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c r="AA912" s="134"/>
      <c r="AB912" s="134"/>
      <c r="AC912" s="134"/>
      <c r="AD912" s="134"/>
      <c r="AE912" s="134"/>
    </row>
    <row r="913">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c r="AA913" s="134"/>
      <c r="AB913" s="134"/>
      <c r="AC913" s="134"/>
      <c r="AD913" s="134"/>
      <c r="AE913" s="134"/>
    </row>
    <row r="914">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c r="AA914" s="134"/>
      <c r="AB914" s="134"/>
      <c r="AC914" s="134"/>
      <c r="AD914" s="134"/>
      <c r="AE914" s="134"/>
    </row>
    <row r="915">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c r="AA915" s="134"/>
      <c r="AB915" s="134"/>
      <c r="AC915" s="134"/>
      <c r="AD915" s="134"/>
      <c r="AE915" s="134"/>
    </row>
    <row r="916">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c r="AA916" s="134"/>
      <c r="AB916" s="134"/>
      <c r="AC916" s="134"/>
      <c r="AD916" s="134"/>
      <c r="AE916" s="134"/>
    </row>
    <row r="917">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c r="AA917" s="134"/>
      <c r="AB917" s="134"/>
      <c r="AC917" s="134"/>
      <c r="AD917" s="134"/>
      <c r="AE917" s="134"/>
    </row>
    <row r="918">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c r="AA918" s="134"/>
      <c r="AB918" s="134"/>
      <c r="AC918" s="134"/>
      <c r="AD918" s="134"/>
      <c r="AE918" s="134"/>
    </row>
    <row r="919">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c r="AA919" s="134"/>
      <c r="AB919" s="134"/>
      <c r="AC919" s="134"/>
      <c r="AD919" s="134"/>
      <c r="AE919" s="134"/>
    </row>
    <row r="920">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c r="AA920" s="134"/>
      <c r="AB920" s="134"/>
      <c r="AC920" s="134"/>
      <c r="AD920" s="134"/>
      <c r="AE920" s="134"/>
    </row>
    <row r="921">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c r="AA921" s="134"/>
      <c r="AB921" s="134"/>
      <c r="AC921" s="134"/>
      <c r="AD921" s="134"/>
      <c r="AE921" s="134"/>
    </row>
    <row r="922">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c r="AA922" s="134"/>
      <c r="AB922" s="134"/>
      <c r="AC922" s="134"/>
      <c r="AD922" s="134"/>
      <c r="AE922" s="134"/>
    </row>
    <row r="923">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c r="AA923" s="134"/>
      <c r="AB923" s="134"/>
      <c r="AC923" s="134"/>
      <c r="AD923" s="134"/>
      <c r="AE923" s="134"/>
    </row>
    <row r="924">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c r="AA924" s="134"/>
      <c r="AB924" s="134"/>
      <c r="AC924" s="134"/>
      <c r="AD924" s="134"/>
      <c r="AE924" s="134"/>
    </row>
    <row r="925">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c r="AA925" s="134"/>
      <c r="AB925" s="134"/>
      <c r="AC925" s="134"/>
      <c r="AD925" s="134"/>
      <c r="AE925" s="134"/>
    </row>
    <row r="926">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c r="AA926" s="134"/>
      <c r="AB926" s="134"/>
      <c r="AC926" s="134"/>
      <c r="AD926" s="134"/>
      <c r="AE926" s="134"/>
    </row>
    <row r="927">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c r="AA927" s="134"/>
      <c r="AB927" s="134"/>
      <c r="AC927" s="134"/>
      <c r="AD927" s="134"/>
      <c r="AE927" s="134"/>
    </row>
    <row r="928">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c r="AA928" s="134"/>
      <c r="AB928" s="134"/>
      <c r="AC928" s="134"/>
      <c r="AD928" s="134"/>
      <c r="AE928" s="134"/>
    </row>
    <row r="929">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c r="AA929" s="134"/>
      <c r="AB929" s="134"/>
      <c r="AC929" s="134"/>
      <c r="AD929" s="134"/>
      <c r="AE929" s="134"/>
    </row>
    <row r="930">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c r="AA930" s="134"/>
      <c r="AB930" s="134"/>
      <c r="AC930" s="134"/>
      <c r="AD930" s="134"/>
      <c r="AE930" s="134"/>
    </row>
    <row r="931">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c r="AA931" s="134"/>
      <c r="AB931" s="134"/>
      <c r="AC931" s="134"/>
      <c r="AD931" s="134"/>
      <c r="AE931" s="134"/>
    </row>
    <row r="932">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c r="AA932" s="134"/>
      <c r="AB932" s="134"/>
      <c r="AC932" s="134"/>
      <c r="AD932" s="134"/>
      <c r="AE932" s="134"/>
    </row>
    <row r="933">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c r="AA933" s="134"/>
      <c r="AB933" s="134"/>
      <c r="AC933" s="134"/>
      <c r="AD933" s="134"/>
      <c r="AE933" s="134"/>
    </row>
    <row r="934">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c r="AA934" s="134"/>
      <c r="AB934" s="134"/>
      <c r="AC934" s="134"/>
      <c r="AD934" s="134"/>
      <c r="AE934" s="134"/>
    </row>
    <row r="935">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c r="AA935" s="134"/>
      <c r="AB935" s="134"/>
      <c r="AC935" s="134"/>
      <c r="AD935" s="134"/>
      <c r="AE935" s="134"/>
    </row>
    <row r="936">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c r="AA936" s="134"/>
      <c r="AB936" s="134"/>
      <c r="AC936" s="134"/>
      <c r="AD936" s="134"/>
      <c r="AE936" s="134"/>
    </row>
    <row r="937">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c r="AA937" s="134"/>
      <c r="AB937" s="134"/>
      <c r="AC937" s="134"/>
      <c r="AD937" s="134"/>
      <c r="AE937" s="134"/>
    </row>
    <row r="938">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c r="AA938" s="134"/>
      <c r="AB938" s="134"/>
      <c r="AC938" s="134"/>
      <c r="AD938" s="134"/>
      <c r="AE938" s="134"/>
    </row>
    <row r="939">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c r="AA939" s="134"/>
      <c r="AB939" s="134"/>
      <c r="AC939" s="134"/>
      <c r="AD939" s="134"/>
      <c r="AE939" s="134"/>
    </row>
    <row r="940">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c r="AA940" s="134"/>
      <c r="AB940" s="134"/>
      <c r="AC940" s="134"/>
      <c r="AD940" s="134"/>
      <c r="AE940" s="134"/>
    </row>
    <row r="941">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c r="AA941" s="134"/>
      <c r="AB941" s="134"/>
      <c r="AC941" s="134"/>
      <c r="AD941" s="134"/>
      <c r="AE941" s="134"/>
    </row>
    <row r="942">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c r="AA942" s="134"/>
      <c r="AB942" s="134"/>
      <c r="AC942" s="134"/>
      <c r="AD942" s="134"/>
      <c r="AE942" s="134"/>
    </row>
    <row r="943">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c r="AA943" s="134"/>
      <c r="AB943" s="134"/>
      <c r="AC943" s="134"/>
      <c r="AD943" s="134"/>
      <c r="AE943" s="134"/>
    </row>
    <row r="944">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c r="AA944" s="134"/>
      <c r="AB944" s="134"/>
      <c r="AC944" s="134"/>
      <c r="AD944" s="134"/>
      <c r="AE944" s="134"/>
    </row>
    <row r="945">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c r="AA945" s="134"/>
      <c r="AB945" s="134"/>
      <c r="AC945" s="134"/>
      <c r="AD945" s="134"/>
      <c r="AE945" s="134"/>
    </row>
    <row r="946">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c r="AA946" s="134"/>
      <c r="AB946" s="134"/>
      <c r="AC946" s="134"/>
      <c r="AD946" s="134"/>
      <c r="AE946" s="134"/>
    </row>
    <row r="947">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c r="AA947" s="134"/>
      <c r="AB947" s="134"/>
      <c r="AC947" s="134"/>
      <c r="AD947" s="134"/>
      <c r="AE947" s="134"/>
    </row>
    <row r="948">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c r="AA948" s="134"/>
      <c r="AB948" s="134"/>
      <c r="AC948" s="134"/>
      <c r="AD948" s="134"/>
      <c r="AE948" s="134"/>
    </row>
    <row r="949">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c r="AA949" s="134"/>
      <c r="AB949" s="134"/>
      <c r="AC949" s="134"/>
      <c r="AD949" s="134"/>
      <c r="AE949" s="134"/>
    </row>
    <row r="950">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c r="AA950" s="134"/>
      <c r="AB950" s="134"/>
      <c r="AC950" s="134"/>
      <c r="AD950" s="134"/>
      <c r="AE950" s="134"/>
    </row>
    <row r="951">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c r="AA951" s="134"/>
      <c r="AB951" s="134"/>
      <c r="AC951" s="134"/>
      <c r="AD951" s="134"/>
      <c r="AE951" s="134"/>
    </row>
    <row r="952">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c r="AA952" s="134"/>
      <c r="AB952" s="134"/>
      <c r="AC952" s="134"/>
      <c r="AD952" s="134"/>
      <c r="AE952" s="134"/>
    </row>
    <row r="953">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c r="AA953" s="134"/>
      <c r="AB953" s="134"/>
      <c r="AC953" s="134"/>
      <c r="AD953" s="134"/>
      <c r="AE953" s="134"/>
    </row>
    <row r="954">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c r="AA954" s="134"/>
      <c r="AB954" s="134"/>
      <c r="AC954" s="134"/>
      <c r="AD954" s="134"/>
      <c r="AE954" s="134"/>
    </row>
    <row r="955">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c r="AA955" s="134"/>
      <c r="AB955" s="134"/>
      <c r="AC955" s="134"/>
      <c r="AD955" s="134"/>
      <c r="AE955" s="134"/>
    </row>
    <row r="956">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c r="AA956" s="134"/>
      <c r="AB956" s="134"/>
      <c r="AC956" s="134"/>
      <c r="AD956" s="134"/>
      <c r="AE956" s="134"/>
    </row>
    <row r="957">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c r="AA957" s="134"/>
      <c r="AB957" s="134"/>
      <c r="AC957" s="134"/>
      <c r="AD957" s="134"/>
      <c r="AE957" s="134"/>
    </row>
    <row r="958">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c r="AA958" s="134"/>
      <c r="AB958" s="134"/>
      <c r="AC958" s="134"/>
      <c r="AD958" s="134"/>
      <c r="AE958" s="134"/>
    </row>
    <row r="959">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c r="AA959" s="134"/>
      <c r="AB959" s="134"/>
      <c r="AC959" s="134"/>
      <c r="AD959" s="134"/>
      <c r="AE959" s="134"/>
    </row>
    <row r="960">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c r="AA960" s="134"/>
      <c r="AB960" s="134"/>
      <c r="AC960" s="134"/>
      <c r="AD960" s="134"/>
      <c r="AE960" s="134"/>
    </row>
    <row r="961">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c r="AA961" s="134"/>
      <c r="AB961" s="134"/>
      <c r="AC961" s="134"/>
      <c r="AD961" s="134"/>
      <c r="AE961" s="134"/>
    </row>
    <row r="962">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c r="AA962" s="134"/>
      <c r="AB962" s="134"/>
      <c r="AC962" s="134"/>
      <c r="AD962" s="134"/>
      <c r="AE962" s="134"/>
    </row>
    <row r="963">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c r="AA963" s="134"/>
      <c r="AB963" s="134"/>
      <c r="AC963" s="134"/>
      <c r="AD963" s="134"/>
      <c r="AE963" s="134"/>
    </row>
    <row r="964">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c r="AA964" s="134"/>
      <c r="AB964" s="134"/>
      <c r="AC964" s="134"/>
      <c r="AD964" s="134"/>
      <c r="AE964" s="134"/>
    </row>
    <row r="965">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c r="AA965" s="134"/>
      <c r="AB965" s="134"/>
      <c r="AC965" s="134"/>
      <c r="AD965" s="134"/>
      <c r="AE965" s="134"/>
    </row>
    <row r="966">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c r="AA966" s="134"/>
      <c r="AB966" s="134"/>
      <c r="AC966" s="134"/>
      <c r="AD966" s="134"/>
      <c r="AE966" s="134"/>
    </row>
    <row r="967">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c r="AA967" s="134"/>
      <c r="AB967" s="134"/>
      <c r="AC967" s="134"/>
      <c r="AD967" s="134"/>
      <c r="AE967" s="134"/>
    </row>
    <row r="968">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c r="AA968" s="134"/>
      <c r="AB968" s="134"/>
      <c r="AC968" s="134"/>
      <c r="AD968" s="134"/>
      <c r="AE968" s="134"/>
    </row>
    <row r="969">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c r="AA969" s="134"/>
      <c r="AB969" s="134"/>
      <c r="AC969" s="134"/>
      <c r="AD969" s="134"/>
      <c r="AE969" s="134"/>
    </row>
    <row r="970">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c r="AA970" s="134"/>
      <c r="AB970" s="134"/>
      <c r="AC970" s="134"/>
      <c r="AD970" s="134"/>
      <c r="AE970" s="134"/>
    </row>
    <row r="971">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c r="AA971" s="134"/>
      <c r="AB971" s="134"/>
      <c r="AC971" s="134"/>
      <c r="AD971" s="134"/>
      <c r="AE971" s="134"/>
    </row>
    <row r="972">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c r="AA972" s="134"/>
      <c r="AB972" s="134"/>
      <c r="AC972" s="134"/>
      <c r="AD972" s="134"/>
      <c r="AE972" s="134"/>
    </row>
    <row r="973">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c r="AA973" s="134"/>
      <c r="AB973" s="134"/>
      <c r="AC973" s="134"/>
      <c r="AD973" s="134"/>
      <c r="AE973" s="134"/>
    </row>
    <row r="974">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c r="AA974" s="134"/>
      <c r="AB974" s="134"/>
      <c r="AC974" s="134"/>
      <c r="AD974" s="134"/>
      <c r="AE974" s="134"/>
    </row>
    <row r="975">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c r="AA975" s="134"/>
      <c r="AB975" s="134"/>
      <c r="AC975" s="134"/>
      <c r="AD975" s="134"/>
      <c r="AE975" s="134"/>
    </row>
    <row r="976">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c r="AA976" s="134"/>
      <c r="AB976" s="134"/>
      <c r="AC976" s="134"/>
      <c r="AD976" s="134"/>
      <c r="AE976" s="134"/>
    </row>
    <row r="977">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c r="AA977" s="134"/>
      <c r="AB977" s="134"/>
      <c r="AC977" s="134"/>
      <c r="AD977" s="134"/>
      <c r="AE977" s="134"/>
    </row>
    <row r="978">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c r="AA978" s="134"/>
      <c r="AB978" s="134"/>
      <c r="AC978" s="134"/>
      <c r="AD978" s="134"/>
      <c r="AE978" s="134"/>
    </row>
    <row r="979">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c r="AA979" s="134"/>
      <c r="AB979" s="134"/>
      <c r="AC979" s="134"/>
      <c r="AD979" s="134"/>
      <c r="AE979" s="134"/>
    </row>
    <row r="980">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c r="AA980" s="134"/>
      <c r="AB980" s="134"/>
      <c r="AC980" s="134"/>
      <c r="AD980" s="134"/>
      <c r="AE980" s="134"/>
    </row>
    <row r="981">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c r="AA981" s="134"/>
      <c r="AB981" s="134"/>
      <c r="AC981" s="134"/>
      <c r="AD981" s="134"/>
      <c r="AE981" s="134"/>
    </row>
    <row r="982">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c r="AA982" s="134"/>
      <c r="AB982" s="134"/>
      <c r="AC982" s="134"/>
      <c r="AD982" s="134"/>
      <c r="AE982" s="134"/>
    </row>
    <row r="983">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c r="AA983" s="134"/>
      <c r="AB983" s="134"/>
      <c r="AC983" s="134"/>
      <c r="AD983" s="134"/>
      <c r="AE983" s="134"/>
    </row>
    <row r="984">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c r="AA984" s="134"/>
      <c r="AB984" s="134"/>
      <c r="AC984" s="134"/>
      <c r="AD984" s="134"/>
      <c r="AE984" s="134"/>
    </row>
    <row r="985">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c r="AA985" s="134"/>
      <c r="AB985" s="134"/>
      <c r="AC985" s="134"/>
      <c r="AD985" s="134"/>
      <c r="AE985" s="134"/>
    </row>
    <row r="986">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c r="AA986" s="134"/>
      <c r="AB986" s="134"/>
      <c r="AC986" s="134"/>
      <c r="AD986" s="134"/>
      <c r="AE986" s="134"/>
    </row>
    <row r="987">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c r="AA987" s="134"/>
      <c r="AB987" s="134"/>
      <c r="AC987" s="134"/>
      <c r="AD987" s="134"/>
      <c r="AE987" s="134"/>
    </row>
    <row r="988">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c r="AA988" s="134"/>
      <c r="AB988" s="134"/>
      <c r="AC988" s="134"/>
      <c r="AD988" s="134"/>
      <c r="AE988" s="134"/>
    </row>
    <row r="989">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c r="AA989" s="134"/>
      <c r="AB989" s="134"/>
      <c r="AC989" s="134"/>
      <c r="AD989" s="134"/>
      <c r="AE989" s="134"/>
    </row>
    <row r="990">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c r="AA990" s="134"/>
      <c r="AB990" s="134"/>
      <c r="AC990" s="134"/>
      <c r="AD990" s="134"/>
      <c r="AE990" s="134"/>
    </row>
    <row r="991">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c r="AA991" s="134"/>
      <c r="AB991" s="134"/>
      <c r="AC991" s="134"/>
      <c r="AD991" s="134"/>
      <c r="AE991" s="134"/>
    </row>
    <row r="992">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c r="AA992" s="134"/>
      <c r="AB992" s="134"/>
      <c r="AC992" s="134"/>
      <c r="AD992" s="134"/>
      <c r="AE992" s="134"/>
    </row>
    <row r="993">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c r="AA993" s="134"/>
      <c r="AB993" s="134"/>
      <c r="AC993" s="134"/>
      <c r="AD993" s="134"/>
      <c r="AE993" s="134"/>
    </row>
    <row r="994">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c r="AA994" s="134"/>
      <c r="AB994" s="134"/>
      <c r="AC994" s="134"/>
      <c r="AD994" s="134"/>
      <c r="AE994" s="134"/>
    </row>
    <row r="995">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c r="AA995" s="134"/>
      <c r="AB995" s="134"/>
      <c r="AC995" s="134"/>
      <c r="AD995" s="134"/>
      <c r="AE995" s="134"/>
    </row>
    <row r="996">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c r="AA996" s="134"/>
      <c r="AB996" s="134"/>
      <c r="AC996" s="134"/>
      <c r="AD996" s="134"/>
      <c r="AE996" s="134"/>
    </row>
    <row r="997">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c r="AA997" s="134"/>
      <c r="AB997" s="134"/>
      <c r="AC997" s="134"/>
      <c r="AD997" s="134"/>
      <c r="AE997" s="134"/>
    </row>
    <row r="998">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c r="AA998" s="134"/>
      <c r="AB998" s="134"/>
      <c r="AC998" s="134"/>
      <c r="AD998" s="134"/>
      <c r="AE998" s="134"/>
    </row>
    <row r="999">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c r="AA999" s="134"/>
      <c r="AB999" s="134"/>
      <c r="AC999" s="134"/>
      <c r="AD999" s="134"/>
      <c r="AE999" s="134"/>
    </row>
    <row r="1000">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c r="AA1000" s="134"/>
      <c r="AB1000" s="134"/>
      <c r="AC1000" s="134"/>
      <c r="AD1000" s="134"/>
      <c r="AE1000" s="134"/>
    </row>
  </sheetData>
  <mergeCells count="1">
    <mergeCell ref="B1:M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3.14"/>
    <col customWidth="1" min="3" max="3" width="110.14"/>
    <col customWidth="1" min="4" max="4" width="19.43"/>
    <col customWidth="1" min="5" max="5" width="26.0"/>
  </cols>
  <sheetData>
    <row r="1">
      <c r="A1" s="147"/>
      <c r="B1" s="148" t="s">
        <v>748</v>
      </c>
      <c r="C1" s="149"/>
      <c r="D1" s="149"/>
      <c r="E1" s="150"/>
      <c r="F1" s="147"/>
      <c r="G1" s="147"/>
      <c r="H1" s="147"/>
      <c r="I1" s="147"/>
      <c r="J1" s="147"/>
      <c r="K1" s="147"/>
      <c r="L1" s="147"/>
      <c r="M1" s="147"/>
      <c r="N1" s="147"/>
      <c r="O1" s="147"/>
      <c r="P1" s="147"/>
      <c r="Q1" s="147"/>
      <c r="R1" s="147"/>
      <c r="S1" s="147"/>
      <c r="T1" s="147"/>
      <c r="U1" s="147"/>
      <c r="V1" s="147"/>
      <c r="W1" s="147"/>
      <c r="X1" s="147"/>
      <c r="Y1" s="147"/>
      <c r="Z1" s="147"/>
    </row>
    <row r="2">
      <c r="A2" s="151"/>
      <c r="B2" s="152"/>
      <c r="C2" s="153" t="s">
        <v>749</v>
      </c>
      <c r="D2" s="153" t="s">
        <v>750</v>
      </c>
      <c r="E2" s="153" t="s">
        <v>751</v>
      </c>
      <c r="F2" s="151"/>
      <c r="G2" s="151"/>
      <c r="H2" s="151"/>
      <c r="I2" s="151"/>
      <c r="J2" s="151"/>
      <c r="K2" s="151"/>
      <c r="L2" s="151"/>
      <c r="M2" s="151"/>
      <c r="N2" s="151"/>
      <c r="O2" s="151"/>
      <c r="P2" s="151"/>
      <c r="Q2" s="151"/>
      <c r="R2" s="151"/>
      <c r="S2" s="151"/>
      <c r="T2" s="151"/>
      <c r="U2" s="151"/>
      <c r="V2" s="151"/>
      <c r="W2" s="151"/>
      <c r="X2" s="151"/>
      <c r="Y2" s="151"/>
      <c r="Z2" s="151"/>
    </row>
    <row r="3">
      <c r="A3" s="147"/>
      <c r="B3" s="154">
        <v>1.0</v>
      </c>
      <c r="C3" s="155" t="s">
        <v>752</v>
      </c>
      <c r="D3" s="155" t="s">
        <v>753</v>
      </c>
      <c r="E3" s="155" t="s">
        <v>754</v>
      </c>
      <c r="F3" s="147"/>
      <c r="G3" s="147"/>
      <c r="H3" s="147"/>
      <c r="I3" s="147"/>
      <c r="J3" s="147"/>
      <c r="K3" s="147"/>
      <c r="L3" s="147"/>
      <c r="M3" s="147"/>
      <c r="N3" s="147"/>
      <c r="O3" s="147"/>
      <c r="P3" s="147"/>
      <c r="Q3" s="147"/>
      <c r="R3" s="147"/>
      <c r="S3" s="147"/>
      <c r="T3" s="147"/>
      <c r="U3" s="147"/>
      <c r="V3" s="147"/>
      <c r="W3" s="147"/>
      <c r="X3" s="147"/>
      <c r="Y3" s="147"/>
      <c r="Z3" s="147"/>
    </row>
    <row r="4">
      <c r="A4" s="147"/>
      <c r="B4" s="154">
        <v>2.0</v>
      </c>
      <c r="C4" s="155" t="s">
        <v>755</v>
      </c>
      <c r="D4" s="155" t="s">
        <v>756</v>
      </c>
      <c r="E4" s="155" t="s">
        <v>757</v>
      </c>
      <c r="F4" s="147"/>
      <c r="G4" s="147"/>
      <c r="H4" s="147"/>
      <c r="I4" s="147"/>
      <c r="J4" s="147"/>
      <c r="K4" s="147"/>
      <c r="L4" s="147"/>
      <c r="M4" s="147"/>
      <c r="N4" s="147"/>
      <c r="O4" s="147"/>
      <c r="P4" s="147"/>
      <c r="Q4" s="147"/>
      <c r="R4" s="147"/>
      <c r="S4" s="147"/>
      <c r="T4" s="147"/>
      <c r="U4" s="147"/>
      <c r="V4" s="147"/>
      <c r="W4" s="147"/>
      <c r="X4" s="147"/>
      <c r="Y4" s="147"/>
      <c r="Z4" s="147"/>
    </row>
    <row r="5">
      <c r="A5" s="147"/>
      <c r="B5" s="154">
        <v>3.0</v>
      </c>
      <c r="C5" s="155" t="s">
        <v>758</v>
      </c>
      <c r="D5" s="155" t="s">
        <v>352</v>
      </c>
      <c r="E5" s="156" t="str">
        <f>E4</f>
        <v>Cada nova faxina</v>
      </c>
      <c r="F5" s="147"/>
      <c r="G5" s="147"/>
      <c r="H5" s="147"/>
      <c r="I5" s="147"/>
      <c r="J5" s="147"/>
      <c r="K5" s="147"/>
      <c r="L5" s="147"/>
      <c r="M5" s="147"/>
      <c r="N5" s="147"/>
      <c r="O5" s="147"/>
      <c r="P5" s="147"/>
      <c r="Q5" s="147"/>
      <c r="R5" s="147"/>
      <c r="S5" s="147"/>
      <c r="T5" s="147"/>
      <c r="U5" s="147"/>
      <c r="V5" s="147"/>
      <c r="W5" s="147"/>
      <c r="X5" s="147"/>
      <c r="Y5" s="147"/>
      <c r="Z5" s="147"/>
    </row>
    <row r="6">
      <c r="A6" s="147"/>
      <c r="B6" s="154">
        <v>4.0</v>
      </c>
      <c r="C6" s="155" t="s">
        <v>759</v>
      </c>
      <c r="D6" s="156" t="str">
        <f>D4</f>
        <v>Pureco Faxineira</v>
      </c>
      <c r="E6" s="155" t="s">
        <v>760</v>
      </c>
      <c r="F6" s="147"/>
      <c r="G6" s="147"/>
      <c r="H6" s="147"/>
      <c r="I6" s="147"/>
      <c r="J6" s="147"/>
      <c r="K6" s="147"/>
      <c r="L6" s="147"/>
      <c r="M6" s="147"/>
      <c r="N6" s="147"/>
      <c r="O6" s="147"/>
      <c r="P6" s="147"/>
      <c r="Q6" s="147"/>
      <c r="R6" s="147"/>
      <c r="S6" s="147"/>
      <c r="T6" s="147"/>
      <c r="U6" s="147"/>
      <c r="V6" s="147"/>
      <c r="W6" s="147"/>
      <c r="X6" s="147"/>
      <c r="Y6" s="147"/>
      <c r="Z6" s="147"/>
    </row>
    <row r="7">
      <c r="A7" s="147"/>
      <c r="B7" s="154">
        <v>5.0</v>
      </c>
      <c r="C7" s="155" t="s">
        <v>761</v>
      </c>
      <c r="D7" s="155" t="s">
        <v>762</v>
      </c>
      <c r="E7" s="156" t="str">
        <f t="shared" ref="E7:E8" si="1">E6</f>
        <v>Cada faxina suspeita</v>
      </c>
      <c r="F7" s="147"/>
      <c r="G7" s="147"/>
      <c r="H7" s="147"/>
      <c r="I7" s="147"/>
      <c r="J7" s="147"/>
      <c r="K7" s="147"/>
      <c r="L7" s="147"/>
      <c r="M7" s="147"/>
      <c r="N7" s="147"/>
      <c r="O7" s="147"/>
      <c r="P7" s="147"/>
      <c r="Q7" s="147"/>
      <c r="R7" s="147"/>
      <c r="S7" s="147"/>
      <c r="T7" s="147"/>
      <c r="U7" s="147"/>
      <c r="V7" s="147"/>
      <c r="W7" s="147"/>
      <c r="X7" s="147"/>
      <c r="Y7" s="147"/>
      <c r="Z7" s="147"/>
    </row>
    <row r="8">
      <c r="A8" s="147"/>
      <c r="B8" s="154">
        <v>6.0</v>
      </c>
      <c r="C8" s="155" t="s">
        <v>763</v>
      </c>
      <c r="D8" s="155" t="s">
        <v>764</v>
      </c>
      <c r="E8" s="156" t="str">
        <f t="shared" si="1"/>
        <v>Cada faxina suspeita</v>
      </c>
      <c r="F8" s="147"/>
      <c r="G8" s="147"/>
      <c r="H8" s="147"/>
      <c r="I8" s="147"/>
      <c r="J8" s="147"/>
      <c r="K8" s="147"/>
      <c r="L8" s="147"/>
      <c r="M8" s="147"/>
      <c r="N8" s="147"/>
      <c r="O8" s="147"/>
      <c r="P8" s="147"/>
      <c r="Q8" s="147"/>
      <c r="R8" s="147"/>
      <c r="S8" s="147"/>
      <c r="T8" s="147"/>
      <c r="U8" s="147"/>
      <c r="V8" s="147"/>
      <c r="W8" s="147"/>
      <c r="X8" s="147"/>
      <c r="Y8" s="147"/>
      <c r="Z8" s="147"/>
    </row>
    <row r="9">
      <c r="A9" s="147"/>
      <c r="B9" s="154">
        <v>7.0</v>
      </c>
      <c r="C9" s="155" t="s">
        <v>765</v>
      </c>
      <c r="D9" s="155" t="s">
        <v>762</v>
      </c>
      <c r="E9" s="155" t="s">
        <v>766</v>
      </c>
      <c r="F9" s="147"/>
      <c r="G9" s="147"/>
      <c r="H9" s="147"/>
      <c r="I9" s="147"/>
      <c r="J9" s="147"/>
      <c r="K9" s="147"/>
      <c r="L9" s="147"/>
      <c r="M9" s="147"/>
      <c r="N9" s="147"/>
      <c r="O9" s="147"/>
      <c r="P9" s="147"/>
      <c r="Q9" s="147"/>
      <c r="R9" s="147"/>
      <c r="S9" s="147"/>
      <c r="T9" s="147"/>
      <c r="U9" s="147"/>
      <c r="V9" s="147"/>
      <c r="W9" s="147"/>
      <c r="X9" s="147"/>
      <c r="Y9" s="147"/>
      <c r="Z9" s="147"/>
    </row>
    <row r="10">
      <c r="A10" s="147"/>
      <c r="B10" s="154">
        <v>8.0</v>
      </c>
      <c r="C10" s="155" t="s">
        <v>767</v>
      </c>
      <c r="D10" s="155" t="s">
        <v>768</v>
      </c>
      <c r="E10" s="155" t="s">
        <v>766</v>
      </c>
      <c r="F10" s="147"/>
      <c r="G10" s="147"/>
      <c r="H10" s="147"/>
      <c r="I10" s="147"/>
      <c r="J10" s="147"/>
      <c r="K10" s="147"/>
      <c r="L10" s="147"/>
      <c r="M10" s="147"/>
      <c r="N10" s="147"/>
      <c r="O10" s="147"/>
      <c r="P10" s="147"/>
      <c r="Q10" s="147"/>
      <c r="R10" s="147"/>
      <c r="S10" s="147"/>
      <c r="T10" s="147"/>
      <c r="U10" s="147"/>
      <c r="V10" s="147"/>
      <c r="W10" s="147"/>
      <c r="X10" s="147"/>
      <c r="Y10" s="147"/>
      <c r="Z10" s="147"/>
    </row>
    <row r="11">
      <c r="A11" s="147"/>
      <c r="B11" s="154">
        <v>9.0</v>
      </c>
      <c r="C11" s="155" t="s">
        <v>769</v>
      </c>
      <c r="D11" s="155" t="s">
        <v>753</v>
      </c>
      <c r="E11" s="155" t="s">
        <v>770</v>
      </c>
      <c r="F11" s="147"/>
      <c r="G11" s="147"/>
      <c r="H11" s="147"/>
      <c r="I11" s="147"/>
      <c r="J11" s="147"/>
      <c r="K11" s="147"/>
      <c r="L11" s="147"/>
      <c r="M11" s="147"/>
      <c r="N11" s="147"/>
      <c r="O11" s="147"/>
      <c r="P11" s="147"/>
      <c r="Q11" s="147"/>
      <c r="R11" s="147"/>
      <c r="S11" s="147"/>
      <c r="T11" s="147"/>
      <c r="U11" s="147"/>
      <c r="V11" s="147"/>
      <c r="W11" s="147"/>
      <c r="X11" s="147"/>
      <c r="Y11" s="147"/>
      <c r="Z11" s="147"/>
    </row>
    <row r="12">
      <c r="A12" s="147"/>
      <c r="B12" s="154">
        <v>10.0</v>
      </c>
      <c r="C12" s="155" t="s">
        <v>771</v>
      </c>
      <c r="D12" s="155" t="s">
        <v>756</v>
      </c>
      <c r="E12" s="155" t="s">
        <v>772</v>
      </c>
      <c r="F12" s="147"/>
      <c r="G12" s="147"/>
      <c r="H12" s="147"/>
      <c r="I12" s="147"/>
      <c r="J12" s="147"/>
      <c r="K12" s="147"/>
      <c r="L12" s="147"/>
      <c r="M12" s="147"/>
      <c r="N12" s="147"/>
      <c r="O12" s="147"/>
      <c r="P12" s="147"/>
      <c r="Q12" s="147"/>
      <c r="R12" s="147"/>
      <c r="S12" s="147"/>
      <c r="T12" s="147"/>
      <c r="U12" s="147"/>
      <c r="V12" s="147"/>
      <c r="W12" s="147"/>
      <c r="X12" s="147"/>
      <c r="Y12" s="147"/>
      <c r="Z12" s="147"/>
    </row>
    <row r="13">
      <c r="A13" s="147"/>
      <c r="B13" s="147"/>
      <c r="C13" s="147"/>
      <c r="D13" s="147"/>
      <c r="E13" s="147"/>
      <c r="F13" s="147"/>
      <c r="G13" s="147"/>
      <c r="H13" s="147"/>
      <c r="I13" s="147"/>
      <c r="J13" s="147"/>
      <c r="K13" s="147"/>
      <c r="L13" s="147"/>
      <c r="M13" s="147"/>
      <c r="N13" s="147"/>
      <c r="O13" s="147"/>
      <c r="P13" s="147"/>
      <c r="Q13" s="147"/>
      <c r="R13" s="147"/>
      <c r="S13" s="147"/>
      <c r="T13" s="147"/>
      <c r="U13" s="147"/>
      <c r="V13" s="147"/>
      <c r="W13" s="147"/>
      <c r="X13" s="147"/>
      <c r="Y13" s="147"/>
      <c r="Z13" s="147"/>
    </row>
    <row r="14">
      <c r="A14" s="147"/>
      <c r="B14" s="147"/>
      <c r="C14" s="153" t="s">
        <v>773</v>
      </c>
      <c r="D14" s="147"/>
      <c r="E14" s="147"/>
      <c r="F14" s="147"/>
      <c r="G14" s="147"/>
      <c r="H14" s="147"/>
      <c r="I14" s="147"/>
      <c r="J14" s="147"/>
      <c r="K14" s="147"/>
      <c r="L14" s="147"/>
      <c r="M14" s="147"/>
      <c r="N14" s="147"/>
      <c r="O14" s="147"/>
      <c r="P14" s="147"/>
      <c r="Q14" s="147"/>
      <c r="R14" s="147"/>
      <c r="S14" s="147"/>
      <c r="T14" s="147"/>
      <c r="U14" s="147"/>
      <c r="V14" s="147"/>
      <c r="W14" s="147"/>
      <c r="X14" s="147"/>
      <c r="Y14" s="147"/>
      <c r="Z14" s="147"/>
    </row>
    <row r="15">
      <c r="A15" s="147"/>
      <c r="B15" s="147"/>
      <c r="C15" s="155" t="s">
        <v>774</v>
      </c>
      <c r="D15" s="147"/>
      <c r="E15" s="147"/>
      <c r="F15" s="147"/>
      <c r="G15" s="147"/>
      <c r="H15" s="147"/>
      <c r="I15" s="147"/>
      <c r="J15" s="147"/>
      <c r="K15" s="147"/>
      <c r="L15" s="147"/>
      <c r="M15" s="147"/>
      <c r="N15" s="147"/>
      <c r="O15" s="147"/>
      <c r="P15" s="147"/>
      <c r="Q15" s="147"/>
      <c r="R15" s="147"/>
      <c r="S15" s="147"/>
      <c r="T15" s="147"/>
      <c r="U15" s="147"/>
      <c r="V15" s="147"/>
      <c r="W15" s="147"/>
      <c r="X15" s="147"/>
      <c r="Y15" s="147"/>
      <c r="Z15" s="147"/>
    </row>
    <row r="16">
      <c r="A16" s="147"/>
      <c r="B16" s="147"/>
      <c r="C16" s="147"/>
      <c r="D16" s="147"/>
      <c r="E16" s="147"/>
      <c r="F16" s="147"/>
      <c r="G16" s="147"/>
      <c r="H16" s="147"/>
      <c r="I16" s="147"/>
      <c r="J16" s="147"/>
      <c r="K16" s="147"/>
      <c r="L16" s="147"/>
      <c r="M16" s="147"/>
      <c r="N16" s="147"/>
      <c r="O16" s="147"/>
      <c r="P16" s="147"/>
      <c r="Q16" s="147"/>
      <c r="R16" s="147"/>
      <c r="S16" s="147"/>
      <c r="T16" s="147"/>
      <c r="U16" s="147"/>
      <c r="V16" s="147"/>
      <c r="W16" s="147"/>
      <c r="X16" s="147"/>
      <c r="Y16" s="147"/>
      <c r="Z16" s="147"/>
    </row>
    <row r="17">
      <c r="A17" s="147"/>
      <c r="B17" s="147"/>
      <c r="C17" s="147"/>
      <c r="D17" s="147"/>
      <c r="E17" s="147"/>
      <c r="F17" s="147"/>
      <c r="G17" s="147"/>
      <c r="H17" s="147"/>
      <c r="I17" s="147"/>
      <c r="J17" s="147"/>
      <c r="K17" s="147"/>
      <c r="L17" s="147"/>
      <c r="M17" s="147"/>
      <c r="N17" s="147"/>
      <c r="O17" s="147"/>
      <c r="P17" s="147"/>
      <c r="Q17" s="147"/>
      <c r="R17" s="147"/>
      <c r="S17" s="147"/>
      <c r="T17" s="147"/>
      <c r="U17" s="147"/>
      <c r="V17" s="147"/>
      <c r="W17" s="147"/>
      <c r="X17" s="147"/>
      <c r="Y17" s="147"/>
      <c r="Z17" s="147"/>
    </row>
    <row r="18">
      <c r="A18" s="147"/>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47"/>
      <c r="Z18" s="147"/>
    </row>
    <row r="19">
      <c r="A19" s="147"/>
      <c r="B19" s="147"/>
      <c r="C19" s="147"/>
      <c r="D19" s="147"/>
      <c r="E19" s="147"/>
      <c r="F19" s="147"/>
      <c r="G19" s="147"/>
      <c r="H19" s="147"/>
      <c r="I19" s="147"/>
      <c r="J19" s="147"/>
      <c r="K19" s="147"/>
      <c r="L19" s="147"/>
      <c r="M19" s="147"/>
      <c r="N19" s="147"/>
      <c r="O19" s="147"/>
      <c r="P19" s="147"/>
      <c r="Q19" s="147"/>
      <c r="R19" s="147"/>
      <c r="S19" s="147"/>
      <c r="T19" s="147"/>
      <c r="U19" s="147"/>
      <c r="V19" s="147"/>
      <c r="W19" s="147"/>
      <c r="X19" s="147"/>
      <c r="Y19" s="147"/>
      <c r="Z19" s="147"/>
    </row>
    <row r="20">
      <c r="A20" s="147"/>
      <c r="B20" s="147"/>
      <c r="C20" s="147"/>
      <c r="D20" s="147"/>
      <c r="E20" s="147"/>
      <c r="F20" s="147"/>
      <c r="G20" s="147"/>
      <c r="H20" s="147"/>
      <c r="I20" s="147"/>
      <c r="J20" s="147"/>
      <c r="K20" s="147"/>
      <c r="L20" s="147"/>
      <c r="M20" s="147"/>
      <c r="N20" s="147"/>
      <c r="O20" s="147"/>
      <c r="P20" s="147"/>
      <c r="Q20" s="147"/>
      <c r="R20" s="147"/>
      <c r="S20" s="147"/>
      <c r="T20" s="147"/>
      <c r="U20" s="147"/>
      <c r="V20" s="147"/>
      <c r="W20" s="147"/>
      <c r="X20" s="147"/>
      <c r="Y20" s="147"/>
      <c r="Z20" s="147"/>
    </row>
    <row r="21">
      <c r="A21" s="147"/>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47"/>
      <c r="Z21" s="147"/>
    </row>
    <row r="22">
      <c r="A22" s="147"/>
      <c r="B22" s="147"/>
      <c r="C22" s="147"/>
      <c r="D22" s="147"/>
      <c r="E22" s="147"/>
      <c r="F22" s="147"/>
      <c r="G22" s="147"/>
      <c r="H22" s="147"/>
      <c r="I22" s="147"/>
      <c r="J22" s="147"/>
      <c r="K22" s="147"/>
      <c r="L22" s="147"/>
      <c r="M22" s="147"/>
      <c r="N22" s="147"/>
      <c r="O22" s="147"/>
      <c r="P22" s="147"/>
      <c r="Q22" s="147"/>
      <c r="R22" s="147"/>
      <c r="S22" s="147"/>
      <c r="T22" s="147"/>
      <c r="U22" s="147"/>
      <c r="V22" s="147"/>
      <c r="W22" s="147"/>
      <c r="X22" s="147"/>
      <c r="Y22" s="147"/>
      <c r="Z22" s="147"/>
    </row>
    <row r="23">
      <c r="A23" s="147"/>
      <c r="B23" s="147"/>
      <c r="C23" s="147"/>
      <c r="D23" s="147"/>
      <c r="E23" s="147"/>
      <c r="F23" s="147"/>
      <c r="G23" s="147"/>
      <c r="H23" s="147"/>
      <c r="I23" s="147"/>
      <c r="J23" s="147"/>
      <c r="K23" s="147"/>
      <c r="L23" s="147"/>
      <c r="M23" s="147"/>
      <c r="N23" s="147"/>
      <c r="O23" s="147"/>
      <c r="P23" s="147"/>
      <c r="Q23" s="147"/>
      <c r="R23" s="147"/>
      <c r="S23" s="147"/>
      <c r="T23" s="147"/>
      <c r="U23" s="147"/>
      <c r="V23" s="147"/>
      <c r="W23" s="147"/>
      <c r="X23" s="147"/>
      <c r="Y23" s="147"/>
      <c r="Z23" s="147"/>
    </row>
    <row r="24">
      <c r="A24" s="147"/>
      <c r="B24" s="147"/>
      <c r="C24" s="147"/>
      <c r="D24" s="147"/>
      <c r="E24" s="147"/>
      <c r="F24" s="147"/>
      <c r="G24" s="147"/>
      <c r="H24" s="147"/>
      <c r="I24" s="147"/>
      <c r="J24" s="147"/>
      <c r="K24" s="147"/>
      <c r="L24" s="147"/>
      <c r="M24" s="147"/>
      <c r="N24" s="147"/>
      <c r="O24" s="147"/>
      <c r="P24" s="147"/>
      <c r="Q24" s="147"/>
      <c r="R24" s="147"/>
      <c r="S24" s="147"/>
      <c r="T24" s="147"/>
      <c r="U24" s="147"/>
      <c r="V24" s="147"/>
      <c r="W24" s="147"/>
      <c r="X24" s="147"/>
      <c r="Y24" s="147"/>
      <c r="Z24" s="147"/>
    </row>
    <row r="25">
      <c r="A25" s="147"/>
      <c r="B25" s="147"/>
      <c r="C25" s="147"/>
      <c r="D25" s="147"/>
      <c r="E25" s="147"/>
      <c r="F25" s="147"/>
      <c r="G25" s="147"/>
      <c r="H25" s="147"/>
      <c r="I25" s="147"/>
      <c r="J25" s="147"/>
      <c r="K25" s="147"/>
      <c r="L25" s="147"/>
      <c r="M25" s="147"/>
      <c r="N25" s="147"/>
      <c r="O25" s="147"/>
      <c r="P25" s="147"/>
      <c r="Q25" s="147"/>
      <c r="R25" s="147"/>
      <c r="S25" s="147"/>
      <c r="T25" s="147"/>
      <c r="U25" s="147"/>
      <c r="V25" s="147"/>
      <c r="W25" s="147"/>
      <c r="X25" s="147"/>
      <c r="Y25" s="147"/>
      <c r="Z25" s="147"/>
    </row>
    <row r="26">
      <c r="A26" s="147"/>
      <c r="B26" s="147"/>
      <c r="C26" s="147"/>
      <c r="D26" s="147"/>
      <c r="E26" s="147"/>
      <c r="F26" s="147"/>
      <c r="G26" s="147"/>
      <c r="H26" s="147"/>
      <c r="I26" s="147"/>
      <c r="J26" s="147"/>
      <c r="K26" s="147"/>
      <c r="L26" s="147"/>
      <c r="M26" s="147"/>
      <c r="N26" s="147"/>
      <c r="O26" s="147"/>
      <c r="P26" s="147"/>
      <c r="Q26" s="147"/>
      <c r="R26" s="147"/>
      <c r="S26" s="147"/>
      <c r="T26" s="147"/>
      <c r="U26" s="147"/>
      <c r="V26" s="147"/>
      <c r="W26" s="147"/>
      <c r="X26" s="147"/>
      <c r="Y26" s="147"/>
      <c r="Z26" s="147"/>
    </row>
    <row r="27">
      <c r="A27" s="147"/>
      <c r="B27" s="147"/>
      <c r="C27" s="147"/>
      <c r="D27" s="147"/>
      <c r="E27" s="147"/>
      <c r="F27" s="147"/>
      <c r="G27" s="147"/>
      <c r="H27" s="147"/>
      <c r="I27" s="147"/>
      <c r="J27" s="147"/>
      <c r="K27" s="147"/>
      <c r="L27" s="147"/>
      <c r="M27" s="147"/>
      <c r="N27" s="147"/>
      <c r="O27" s="147"/>
      <c r="P27" s="147"/>
      <c r="Q27" s="147"/>
      <c r="R27" s="147"/>
      <c r="S27" s="147"/>
      <c r="T27" s="147"/>
      <c r="U27" s="147"/>
      <c r="V27" s="147"/>
      <c r="W27" s="147"/>
      <c r="X27" s="147"/>
      <c r="Y27" s="147"/>
      <c r="Z27" s="147"/>
    </row>
    <row r="28">
      <c r="A28" s="147"/>
      <c r="B28" s="147"/>
      <c r="C28" s="147"/>
      <c r="D28" s="147"/>
      <c r="E28" s="147"/>
      <c r="F28" s="147"/>
      <c r="G28" s="147"/>
      <c r="H28" s="147"/>
      <c r="I28" s="147"/>
      <c r="J28" s="147"/>
      <c r="K28" s="147"/>
      <c r="L28" s="147"/>
      <c r="M28" s="147"/>
      <c r="N28" s="147"/>
      <c r="O28" s="147"/>
      <c r="P28" s="147"/>
      <c r="Q28" s="147"/>
      <c r="R28" s="147"/>
      <c r="S28" s="147"/>
      <c r="T28" s="147"/>
      <c r="U28" s="147"/>
      <c r="V28" s="147"/>
      <c r="W28" s="147"/>
      <c r="X28" s="147"/>
      <c r="Y28" s="147"/>
      <c r="Z28" s="147"/>
    </row>
    <row r="29">
      <c r="A29" s="147"/>
      <c r="B29" s="147"/>
      <c r="C29" s="147"/>
      <c r="D29" s="147"/>
      <c r="E29" s="147"/>
      <c r="F29" s="147"/>
      <c r="G29" s="147"/>
      <c r="H29" s="147"/>
      <c r="I29" s="147"/>
      <c r="J29" s="147"/>
      <c r="K29" s="147"/>
      <c r="L29" s="147"/>
      <c r="M29" s="147"/>
      <c r="N29" s="147"/>
      <c r="O29" s="147"/>
      <c r="P29" s="147"/>
      <c r="Q29" s="147"/>
      <c r="R29" s="147"/>
      <c r="S29" s="147"/>
      <c r="T29" s="147"/>
      <c r="U29" s="147"/>
      <c r="V29" s="147"/>
      <c r="W29" s="147"/>
      <c r="X29" s="147"/>
      <c r="Y29" s="147"/>
      <c r="Z29" s="147"/>
    </row>
    <row r="30">
      <c r="A30" s="147"/>
      <c r="B30" s="147"/>
      <c r="C30" s="158"/>
      <c r="D30" s="147"/>
      <c r="E30" s="147"/>
      <c r="F30" s="147"/>
      <c r="G30" s="147"/>
      <c r="H30" s="147"/>
      <c r="I30" s="147"/>
      <c r="J30" s="147"/>
      <c r="K30" s="147"/>
      <c r="L30" s="147"/>
      <c r="M30" s="147"/>
      <c r="N30" s="147"/>
      <c r="O30" s="147"/>
      <c r="P30" s="147"/>
      <c r="Q30" s="147"/>
      <c r="R30" s="147"/>
      <c r="S30" s="147"/>
      <c r="T30" s="147"/>
      <c r="U30" s="147"/>
      <c r="V30" s="147"/>
      <c r="W30" s="147"/>
      <c r="X30" s="147"/>
      <c r="Y30" s="147"/>
      <c r="Z30" s="147"/>
    </row>
    <row r="31">
      <c r="A31" s="147"/>
      <c r="B31" s="147"/>
      <c r="C31" s="160" t="s">
        <v>775</v>
      </c>
      <c r="D31" s="147"/>
      <c r="E31" s="147"/>
      <c r="F31" s="147"/>
      <c r="G31" s="147"/>
      <c r="H31" s="147"/>
      <c r="I31" s="147"/>
      <c r="J31" s="147"/>
      <c r="K31" s="147"/>
      <c r="L31" s="147"/>
      <c r="M31" s="147"/>
      <c r="N31" s="147"/>
      <c r="O31" s="147"/>
      <c r="P31" s="147"/>
      <c r="Q31" s="147"/>
      <c r="R31" s="147"/>
      <c r="S31" s="147"/>
      <c r="T31" s="147"/>
      <c r="U31" s="147"/>
      <c r="V31" s="147"/>
      <c r="W31" s="147"/>
      <c r="X31" s="147"/>
      <c r="Y31" s="147"/>
      <c r="Z31" s="147"/>
    </row>
    <row r="32">
      <c r="A32" s="147"/>
      <c r="B32" s="147"/>
      <c r="C32" s="147"/>
      <c r="D32" s="147"/>
      <c r="E32" s="147"/>
      <c r="F32" s="147"/>
      <c r="G32" s="147"/>
      <c r="H32" s="147"/>
      <c r="I32" s="147"/>
      <c r="J32" s="147"/>
      <c r="K32" s="147"/>
      <c r="L32" s="147"/>
      <c r="M32" s="147"/>
      <c r="N32" s="147"/>
      <c r="O32" s="147"/>
      <c r="P32" s="147"/>
      <c r="Q32" s="147"/>
      <c r="R32" s="147"/>
      <c r="S32" s="147"/>
      <c r="T32" s="147"/>
      <c r="U32" s="147"/>
      <c r="V32" s="147"/>
      <c r="W32" s="147"/>
      <c r="X32" s="147"/>
      <c r="Y32" s="147"/>
      <c r="Z32" s="147"/>
    </row>
    <row r="33">
      <c r="A33" s="147"/>
      <c r="B33" s="147"/>
      <c r="C33" s="147"/>
      <c r="D33" s="147"/>
      <c r="E33" s="147"/>
      <c r="F33" s="147"/>
      <c r="G33" s="147"/>
      <c r="H33" s="147"/>
      <c r="I33" s="147"/>
      <c r="J33" s="147"/>
      <c r="K33" s="147"/>
      <c r="L33" s="147"/>
      <c r="M33" s="147"/>
      <c r="N33" s="147"/>
      <c r="O33" s="147"/>
      <c r="P33" s="147"/>
      <c r="Q33" s="147"/>
      <c r="R33" s="147"/>
      <c r="S33" s="147"/>
      <c r="T33" s="147"/>
      <c r="U33" s="147"/>
      <c r="V33" s="147"/>
      <c r="W33" s="147"/>
      <c r="X33" s="147"/>
      <c r="Y33" s="147"/>
      <c r="Z33" s="147"/>
    </row>
    <row r="34">
      <c r="A34" s="147"/>
      <c r="B34" s="147"/>
      <c r="C34" s="147"/>
      <c r="D34" s="147"/>
      <c r="E34" s="147"/>
      <c r="F34" s="147"/>
      <c r="G34" s="147"/>
      <c r="H34" s="147"/>
      <c r="I34" s="147"/>
      <c r="J34" s="147"/>
      <c r="K34" s="147"/>
      <c r="L34" s="147"/>
      <c r="M34" s="147"/>
      <c r="N34" s="147"/>
      <c r="O34" s="147"/>
      <c r="P34" s="147"/>
      <c r="Q34" s="147"/>
      <c r="R34" s="147"/>
      <c r="S34" s="147"/>
      <c r="T34" s="147"/>
      <c r="U34" s="147"/>
      <c r="V34" s="147"/>
      <c r="W34" s="147"/>
      <c r="X34" s="147"/>
      <c r="Y34" s="147"/>
      <c r="Z34" s="147"/>
    </row>
    <row r="35">
      <c r="A35" s="147"/>
      <c r="B35" s="147"/>
      <c r="C35" s="147"/>
      <c r="D35" s="147"/>
      <c r="E35" s="147"/>
      <c r="F35" s="147"/>
      <c r="G35" s="147"/>
      <c r="H35" s="147"/>
      <c r="I35" s="147"/>
      <c r="J35" s="147"/>
      <c r="K35" s="147"/>
      <c r="L35" s="147"/>
      <c r="M35" s="147"/>
      <c r="N35" s="147"/>
      <c r="O35" s="147"/>
      <c r="P35" s="147"/>
      <c r="Q35" s="147"/>
      <c r="R35" s="147"/>
      <c r="S35" s="147"/>
      <c r="T35" s="147"/>
      <c r="U35" s="147"/>
      <c r="V35" s="147"/>
      <c r="W35" s="147"/>
      <c r="X35" s="147"/>
      <c r="Y35" s="147"/>
      <c r="Z35" s="147"/>
    </row>
    <row r="36">
      <c r="A36" s="147"/>
      <c r="B36" s="147"/>
      <c r="C36" s="147"/>
      <c r="D36" s="147"/>
      <c r="E36" s="147"/>
      <c r="F36" s="147"/>
      <c r="G36" s="147"/>
      <c r="H36" s="147"/>
      <c r="I36" s="147"/>
      <c r="J36" s="147"/>
      <c r="K36" s="147"/>
      <c r="L36" s="147"/>
      <c r="M36" s="147"/>
      <c r="N36" s="147"/>
      <c r="O36" s="147"/>
      <c r="P36" s="147"/>
      <c r="Q36" s="147"/>
      <c r="R36" s="147"/>
      <c r="S36" s="147"/>
      <c r="T36" s="147"/>
      <c r="U36" s="147"/>
      <c r="V36" s="147"/>
      <c r="W36" s="147"/>
      <c r="X36" s="147"/>
      <c r="Y36" s="147"/>
      <c r="Z36" s="147"/>
    </row>
    <row r="37">
      <c r="A37" s="147"/>
      <c r="B37" s="147"/>
      <c r="C37" s="147"/>
      <c r="D37" s="147"/>
      <c r="E37" s="147"/>
      <c r="F37" s="147"/>
      <c r="G37" s="147"/>
      <c r="H37" s="147"/>
      <c r="I37" s="147"/>
      <c r="J37" s="147"/>
      <c r="K37" s="147"/>
      <c r="L37" s="147"/>
      <c r="M37" s="147"/>
      <c r="N37" s="147"/>
      <c r="O37" s="147"/>
      <c r="P37" s="147"/>
      <c r="Q37" s="147"/>
      <c r="R37" s="147"/>
      <c r="S37" s="147"/>
      <c r="T37" s="147"/>
      <c r="U37" s="147"/>
      <c r="V37" s="147"/>
      <c r="W37" s="147"/>
      <c r="X37" s="147"/>
      <c r="Y37" s="147"/>
      <c r="Z37" s="147"/>
    </row>
    <row r="38">
      <c r="A38" s="147"/>
      <c r="B38" s="147"/>
      <c r="C38" s="147"/>
      <c r="D38" s="147"/>
      <c r="E38" s="147"/>
      <c r="F38" s="147"/>
      <c r="G38" s="147"/>
      <c r="H38" s="147"/>
      <c r="I38" s="147"/>
      <c r="J38" s="147"/>
      <c r="K38" s="147"/>
      <c r="L38" s="147"/>
      <c r="M38" s="147"/>
      <c r="N38" s="147"/>
      <c r="O38" s="147"/>
      <c r="P38" s="147"/>
      <c r="Q38" s="147"/>
      <c r="R38" s="147"/>
      <c r="S38" s="147"/>
      <c r="T38" s="147"/>
      <c r="U38" s="147"/>
      <c r="V38" s="147"/>
      <c r="W38" s="147"/>
      <c r="X38" s="147"/>
      <c r="Y38" s="147"/>
      <c r="Z38" s="147"/>
    </row>
    <row r="39">
      <c r="A39" s="147"/>
      <c r="B39" s="147"/>
      <c r="C39" s="147"/>
      <c r="D39" s="147"/>
      <c r="E39" s="147"/>
      <c r="F39" s="147"/>
      <c r="G39" s="147"/>
      <c r="H39" s="147"/>
      <c r="I39" s="147"/>
      <c r="J39" s="147"/>
      <c r="K39" s="147"/>
      <c r="L39" s="147"/>
      <c r="M39" s="147"/>
      <c r="N39" s="147"/>
      <c r="O39" s="147"/>
      <c r="P39" s="147"/>
      <c r="Q39" s="147"/>
      <c r="R39" s="147"/>
      <c r="S39" s="147"/>
      <c r="T39" s="147"/>
      <c r="U39" s="147"/>
      <c r="V39" s="147"/>
      <c r="W39" s="147"/>
      <c r="X39" s="147"/>
      <c r="Y39" s="147"/>
      <c r="Z39" s="147"/>
    </row>
    <row r="40">
      <c r="A40" s="147"/>
      <c r="B40" s="147"/>
      <c r="C40" s="147"/>
      <c r="D40" s="147"/>
      <c r="E40" s="147"/>
      <c r="F40" s="147"/>
      <c r="G40" s="147"/>
      <c r="H40" s="147"/>
      <c r="I40" s="147"/>
      <c r="J40" s="147"/>
      <c r="K40" s="147"/>
      <c r="L40" s="147"/>
      <c r="M40" s="147"/>
      <c r="N40" s="147"/>
      <c r="O40" s="147"/>
      <c r="P40" s="147"/>
      <c r="Q40" s="147"/>
      <c r="R40" s="147"/>
      <c r="S40" s="147"/>
      <c r="T40" s="147"/>
      <c r="U40" s="147"/>
      <c r="V40" s="147"/>
      <c r="W40" s="147"/>
      <c r="X40" s="147"/>
      <c r="Y40" s="147"/>
      <c r="Z40" s="147"/>
    </row>
    <row r="41">
      <c r="A41" s="147"/>
      <c r="B41" s="147"/>
      <c r="C41" s="147"/>
      <c r="D41" s="147"/>
      <c r="E41" s="147"/>
      <c r="F41" s="147"/>
      <c r="G41" s="147"/>
      <c r="H41" s="147"/>
      <c r="I41" s="147"/>
      <c r="J41" s="147"/>
      <c r="K41" s="147"/>
      <c r="L41" s="147"/>
      <c r="M41" s="147"/>
      <c r="N41" s="147"/>
      <c r="O41" s="147"/>
      <c r="P41" s="147"/>
      <c r="Q41" s="147"/>
      <c r="R41" s="147"/>
      <c r="S41" s="147"/>
      <c r="T41" s="147"/>
      <c r="U41" s="147"/>
      <c r="V41" s="147"/>
      <c r="W41" s="147"/>
      <c r="X41" s="147"/>
      <c r="Y41" s="147"/>
      <c r="Z41" s="147"/>
    </row>
    <row r="42">
      <c r="A42" s="147"/>
      <c r="B42" s="147"/>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row>
    <row r="43">
      <c r="A43" s="147"/>
      <c r="B43" s="147"/>
      <c r="C43" s="147"/>
      <c r="D43" s="147"/>
      <c r="E43" s="147"/>
      <c r="F43" s="147"/>
      <c r="G43" s="147"/>
      <c r="H43" s="147"/>
      <c r="I43" s="147"/>
      <c r="J43" s="147"/>
      <c r="K43" s="147"/>
      <c r="L43" s="147"/>
      <c r="M43" s="147"/>
      <c r="N43" s="147"/>
      <c r="O43" s="147"/>
      <c r="P43" s="147"/>
      <c r="Q43" s="147"/>
      <c r="R43" s="147"/>
      <c r="S43" s="147"/>
      <c r="T43" s="147"/>
      <c r="U43" s="147"/>
      <c r="V43" s="147"/>
      <c r="W43" s="147"/>
      <c r="X43" s="147"/>
      <c r="Y43" s="147"/>
      <c r="Z43" s="147"/>
    </row>
    <row r="44">
      <c r="A44" s="147"/>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row>
    <row r="45">
      <c r="A45" s="147"/>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row>
    <row r="46">
      <c r="A46" s="147"/>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row>
    <row r="47">
      <c r="A47" s="147"/>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row>
    <row r="48">
      <c r="A48" s="147"/>
      <c r="B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row>
    <row r="49">
      <c r="A49" s="147"/>
      <c r="B49" s="147"/>
      <c r="C49" s="160" t="s">
        <v>776</v>
      </c>
      <c r="D49" s="147"/>
      <c r="E49" s="147"/>
      <c r="F49" s="147"/>
      <c r="G49" s="147"/>
      <c r="H49" s="147"/>
      <c r="I49" s="147"/>
      <c r="J49" s="147"/>
      <c r="K49" s="147"/>
      <c r="L49" s="147"/>
      <c r="M49" s="147"/>
      <c r="N49" s="147"/>
      <c r="O49" s="147"/>
      <c r="P49" s="147"/>
      <c r="Q49" s="147"/>
      <c r="R49" s="147"/>
      <c r="S49" s="147"/>
      <c r="T49" s="147"/>
      <c r="U49" s="147"/>
      <c r="V49" s="147"/>
      <c r="W49" s="147"/>
      <c r="X49" s="147"/>
      <c r="Y49" s="147"/>
      <c r="Z49" s="147"/>
    </row>
    <row r="50">
      <c r="A50" s="147"/>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row>
    <row r="51">
      <c r="A51" s="147"/>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row>
    <row r="52">
      <c r="A52" s="147"/>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row>
    <row r="53">
      <c r="A53" s="147"/>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row>
    <row r="54">
      <c r="A54" s="147"/>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row>
    <row r="55">
      <c r="A55" s="147"/>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row>
    <row r="56">
      <c r="A56" s="147"/>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row>
    <row r="57">
      <c r="A57" s="147"/>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row>
    <row r="58">
      <c r="A58" s="147"/>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row>
    <row r="59">
      <c r="A59" s="147"/>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row>
    <row r="60">
      <c r="A60" s="147"/>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row>
    <row r="61">
      <c r="A61" s="147"/>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row>
    <row r="62">
      <c r="A62" s="147"/>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row>
    <row r="63">
      <c r="A63" s="147"/>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row>
    <row r="64">
      <c r="A64" s="147"/>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row>
    <row r="65">
      <c r="A65" s="147"/>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row>
    <row r="66">
      <c r="A66" s="147"/>
      <c r="B66" s="147"/>
      <c r="C66" s="160" t="s">
        <v>777</v>
      </c>
      <c r="D66" s="147"/>
      <c r="E66" s="147"/>
      <c r="F66" s="147"/>
      <c r="G66" s="147"/>
      <c r="H66" s="147"/>
      <c r="I66" s="147"/>
      <c r="J66" s="147"/>
      <c r="K66" s="147"/>
      <c r="L66" s="147"/>
      <c r="M66" s="147"/>
      <c r="N66" s="147"/>
      <c r="O66" s="147"/>
      <c r="P66" s="147"/>
      <c r="Q66" s="147"/>
      <c r="R66" s="147"/>
      <c r="S66" s="147"/>
      <c r="T66" s="147"/>
      <c r="U66" s="147"/>
      <c r="V66" s="147"/>
      <c r="W66" s="147"/>
      <c r="X66" s="147"/>
      <c r="Y66" s="147"/>
      <c r="Z66" s="147"/>
    </row>
    <row r="67">
      <c r="A67" s="147"/>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row>
    <row r="68">
      <c r="A68" s="147"/>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row>
    <row r="69">
      <c r="A69" s="147"/>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row>
    <row r="70">
      <c r="A70" s="147"/>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row>
    <row r="71">
      <c r="A71" s="147"/>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row>
    <row r="72">
      <c r="A72" s="147"/>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row>
    <row r="73">
      <c r="A73" s="147"/>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row>
    <row r="74">
      <c r="A74" s="147"/>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row>
    <row r="75">
      <c r="A75" s="147"/>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row>
    <row r="76">
      <c r="A76" s="147"/>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row>
    <row r="77">
      <c r="A77" s="147"/>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row>
    <row r="78">
      <c r="A78" s="147"/>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row>
    <row r="79">
      <c r="A79" s="147"/>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row>
    <row r="80">
      <c r="A80" s="147"/>
      <c r="B80" s="147"/>
      <c r="C80" s="160" t="s">
        <v>778</v>
      </c>
      <c r="D80" s="147"/>
      <c r="E80" s="147"/>
      <c r="F80" s="147"/>
      <c r="G80" s="147"/>
      <c r="H80" s="147"/>
      <c r="I80" s="147"/>
      <c r="J80" s="147"/>
      <c r="K80" s="147"/>
      <c r="L80" s="147"/>
      <c r="M80" s="147"/>
      <c r="N80" s="147"/>
      <c r="O80" s="147"/>
      <c r="P80" s="147"/>
      <c r="Q80" s="147"/>
      <c r="R80" s="147"/>
      <c r="S80" s="147"/>
      <c r="T80" s="147"/>
      <c r="U80" s="147"/>
      <c r="V80" s="147"/>
      <c r="W80" s="147"/>
      <c r="X80" s="147"/>
      <c r="Y80" s="147"/>
      <c r="Z80" s="147"/>
    </row>
    <row r="81">
      <c r="A81" s="147"/>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row>
    <row r="82">
      <c r="A82" s="147"/>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row>
    <row r="83">
      <c r="A83" s="147"/>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row>
    <row r="84">
      <c r="A84" s="147"/>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row>
    <row r="85">
      <c r="A85" s="147"/>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row>
    <row r="86">
      <c r="A86" s="147"/>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row>
    <row r="87">
      <c r="A87" s="147"/>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row>
    <row r="88">
      <c r="A88" s="147"/>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row>
    <row r="89">
      <c r="A89" s="147"/>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row>
    <row r="90">
      <c r="A90" s="147"/>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row>
    <row r="91">
      <c r="A91" s="147"/>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row>
    <row r="92">
      <c r="A92" s="147"/>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row>
    <row r="93">
      <c r="A93" s="147"/>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row>
    <row r="94">
      <c r="A94" s="147"/>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row>
    <row r="95">
      <c r="A95" s="147"/>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row>
    <row r="96">
      <c r="A96" s="147"/>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row>
    <row r="97">
      <c r="A97" s="147"/>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row>
    <row r="98">
      <c r="A98" s="147"/>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row>
    <row r="99">
      <c r="A99" s="147"/>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row>
    <row r="100">
      <c r="A100" s="147"/>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row>
    <row r="101">
      <c r="A101" s="147"/>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row>
    <row r="102">
      <c r="A102" s="147"/>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row>
    <row r="103">
      <c r="A103" s="147"/>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row>
    <row r="104">
      <c r="A104" s="147"/>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row>
    <row r="105">
      <c r="A105" s="147"/>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row>
    <row r="106">
      <c r="A106" s="147"/>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row>
    <row r="107">
      <c r="A107" s="147"/>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row>
    <row r="108">
      <c r="A108" s="147"/>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row>
    <row r="109">
      <c r="A109" s="147"/>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row>
    <row r="110">
      <c r="A110" s="147"/>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row>
    <row r="111">
      <c r="A111" s="147"/>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row>
    <row r="112">
      <c r="A112" s="147"/>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row>
    <row r="113">
      <c r="A113" s="147"/>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row>
    <row r="114">
      <c r="A114" s="147"/>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row>
    <row r="115">
      <c r="A115" s="147"/>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row>
    <row r="116">
      <c r="A116" s="147"/>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row>
    <row r="117">
      <c r="A117" s="147"/>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row>
    <row r="118">
      <c r="A118" s="147"/>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row>
    <row r="119">
      <c r="A119" s="147"/>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row>
    <row r="120">
      <c r="A120" s="147"/>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row>
    <row r="121">
      <c r="A121" s="147"/>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row>
    <row r="122">
      <c r="A122" s="147"/>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row>
    <row r="123">
      <c r="A123" s="147"/>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row>
    <row r="124">
      <c r="A124" s="147"/>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row>
    <row r="125">
      <c r="A125" s="147"/>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row>
    <row r="126">
      <c r="A126" s="147"/>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row>
    <row r="127">
      <c r="A127" s="147"/>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row>
    <row r="128">
      <c r="A128" s="147"/>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row>
    <row r="129">
      <c r="A129" s="147"/>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row>
    <row r="130">
      <c r="A130" s="147"/>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row>
    <row r="131">
      <c r="A131" s="147"/>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row>
    <row r="132">
      <c r="A132" s="147"/>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row>
    <row r="133">
      <c r="A133" s="147"/>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row>
    <row r="134">
      <c r="A134" s="147"/>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row>
    <row r="135">
      <c r="A135" s="147"/>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row>
    <row r="136">
      <c r="A136" s="147"/>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row>
    <row r="137">
      <c r="A137" s="147"/>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row>
    <row r="138">
      <c r="A138" s="147"/>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row>
    <row r="139">
      <c r="A139" s="147"/>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row>
    <row r="140">
      <c r="A140" s="147"/>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row>
    <row r="141">
      <c r="A141" s="147"/>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row>
    <row r="142">
      <c r="A142" s="147"/>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row>
    <row r="143">
      <c r="A143" s="147"/>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row>
    <row r="144">
      <c r="A144" s="147"/>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row>
    <row r="145">
      <c r="A145" s="147"/>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row>
    <row r="146">
      <c r="A146" s="147"/>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row>
    <row r="147">
      <c r="A147" s="147"/>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row>
    <row r="148">
      <c r="A148" s="147"/>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row>
    <row r="149">
      <c r="A149" s="147"/>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row>
    <row r="150">
      <c r="A150" s="147"/>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row>
    <row r="151">
      <c r="A151" s="147"/>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row>
    <row r="152">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row>
    <row r="153">
      <c r="A153" s="147"/>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row>
    <row r="154">
      <c r="A154" s="147"/>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row>
    <row r="155">
      <c r="A155" s="147"/>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row>
    <row r="156">
      <c r="A156" s="147"/>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row>
    <row r="157">
      <c r="A157" s="147"/>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row>
    <row r="158">
      <c r="A158" s="147"/>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row>
    <row r="159">
      <c r="A159" s="147"/>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row>
    <row r="160">
      <c r="A160" s="147"/>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row>
    <row r="161">
      <c r="A161" s="147"/>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row>
    <row r="162">
      <c r="A162" s="147"/>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row>
    <row r="163">
      <c r="A163" s="147"/>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row>
    <row r="164">
      <c r="A164" s="147"/>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row>
    <row r="165">
      <c r="A165" s="147"/>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row>
    <row r="166">
      <c r="A166" s="147"/>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row>
    <row r="167">
      <c r="A167" s="147"/>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row>
    <row r="168">
      <c r="A168" s="147"/>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row>
    <row r="169">
      <c r="A169" s="147"/>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row>
    <row r="170">
      <c r="A170" s="147"/>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row>
    <row r="171">
      <c r="A171" s="147"/>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row>
    <row r="172">
      <c r="A172" s="147"/>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row>
    <row r="173">
      <c r="A173" s="147"/>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row>
    <row r="174">
      <c r="A174" s="147"/>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row>
    <row r="175">
      <c r="A175" s="147"/>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row>
    <row r="176">
      <c r="A176" s="147"/>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row>
    <row r="177">
      <c r="A177" s="147"/>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row>
    <row r="178">
      <c r="A178" s="147"/>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row>
    <row r="179">
      <c r="A179" s="147"/>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row>
    <row r="180">
      <c r="A180" s="147"/>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row>
    <row r="181">
      <c r="A181" s="147"/>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row>
    <row r="182">
      <c r="A182" s="147"/>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row>
    <row r="183">
      <c r="A183" s="147"/>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row>
    <row r="184">
      <c r="A184" s="147"/>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row>
    <row r="185">
      <c r="A185" s="147"/>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row>
    <row r="186">
      <c r="A186" s="147"/>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row>
    <row r="187">
      <c r="A187" s="147"/>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row>
    <row r="188">
      <c r="A188" s="147"/>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row>
    <row r="189">
      <c r="A189" s="147"/>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row>
    <row r="190">
      <c r="A190" s="147"/>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row>
    <row r="191">
      <c r="A191" s="147"/>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row>
    <row r="192">
      <c r="A192" s="147"/>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row>
    <row r="193">
      <c r="A193" s="147"/>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row>
    <row r="194">
      <c r="A194" s="147"/>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row>
    <row r="195">
      <c r="A195" s="147"/>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row>
    <row r="196">
      <c r="A196" s="147"/>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row>
    <row r="197">
      <c r="A197" s="147"/>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row>
    <row r="198">
      <c r="A198" s="147"/>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row>
    <row r="199">
      <c r="A199" s="147"/>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row>
    <row r="200">
      <c r="A200" s="147"/>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row>
    <row r="201">
      <c r="A201" s="147"/>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row>
    <row r="202">
      <c r="A202" s="147"/>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row>
    <row r="203">
      <c r="A203" s="147"/>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row>
    <row r="204">
      <c r="A204" s="147"/>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row>
    <row r="205">
      <c r="A205" s="147"/>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row>
    <row r="206">
      <c r="A206" s="147"/>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row>
    <row r="207">
      <c r="A207" s="147"/>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row>
    <row r="208">
      <c r="A208" s="147"/>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row>
    <row r="209">
      <c r="A209" s="147"/>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row>
    <row r="210">
      <c r="A210" s="147"/>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row>
    <row r="211">
      <c r="A211" s="147"/>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row>
    <row r="212">
      <c r="A212" s="147"/>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row>
    <row r="213">
      <c r="A213" s="147"/>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row>
    <row r="214">
      <c r="A214" s="147"/>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row>
    <row r="215">
      <c r="A215" s="147"/>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row>
    <row r="216">
      <c r="A216" s="147"/>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row>
    <row r="217">
      <c r="A217" s="147"/>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row>
    <row r="218">
      <c r="A218" s="147"/>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row>
    <row r="219">
      <c r="A219" s="147"/>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row>
    <row r="220">
      <c r="A220" s="147"/>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row>
    <row r="221">
      <c r="A221" s="147"/>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row>
    <row r="222">
      <c r="A222" s="147"/>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row>
    <row r="223">
      <c r="A223" s="147"/>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row>
    <row r="224">
      <c r="A224" s="147"/>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row>
    <row r="225">
      <c r="A225" s="147"/>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row>
    <row r="226">
      <c r="A226" s="147"/>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row>
    <row r="227">
      <c r="A227" s="147"/>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row>
    <row r="228">
      <c r="A228" s="147"/>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row>
    <row r="229">
      <c r="A229" s="147"/>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row>
    <row r="230">
      <c r="A230" s="147"/>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row>
    <row r="231">
      <c r="A231" s="147"/>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row>
    <row r="232">
      <c r="A232" s="147"/>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row>
    <row r="233">
      <c r="A233" s="147"/>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row>
    <row r="234">
      <c r="A234" s="147"/>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row>
    <row r="235">
      <c r="A235" s="147"/>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row>
    <row r="236">
      <c r="A236" s="147"/>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row>
    <row r="237">
      <c r="A237" s="147"/>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row>
    <row r="238">
      <c r="A238" s="147"/>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row>
    <row r="239">
      <c r="A239" s="147"/>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row>
    <row r="240">
      <c r="A240" s="147"/>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row>
    <row r="241">
      <c r="A241" s="147"/>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row>
    <row r="242">
      <c r="A242" s="147"/>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row>
    <row r="243">
      <c r="A243" s="147"/>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row>
    <row r="244">
      <c r="A244" s="147"/>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row>
    <row r="245">
      <c r="A245" s="147"/>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row>
    <row r="246">
      <c r="A246" s="147"/>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row>
    <row r="247">
      <c r="A247" s="147"/>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row>
    <row r="248">
      <c r="A248" s="147"/>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row>
    <row r="249">
      <c r="A249" s="147"/>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row>
    <row r="250">
      <c r="A250" s="147"/>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row>
    <row r="251">
      <c r="A251" s="147"/>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row>
    <row r="252">
      <c r="A252" s="147"/>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row>
    <row r="253">
      <c r="A253" s="147"/>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row>
    <row r="254">
      <c r="A254" s="147"/>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row>
    <row r="255">
      <c r="A255" s="147"/>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row>
    <row r="256">
      <c r="A256" s="147"/>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row>
    <row r="257">
      <c r="A257" s="147"/>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row>
    <row r="258">
      <c r="A258" s="147"/>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row>
    <row r="259">
      <c r="A259" s="147"/>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row>
    <row r="260">
      <c r="A260" s="147"/>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row>
    <row r="261">
      <c r="A261" s="147"/>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row>
    <row r="262">
      <c r="A262" s="147"/>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row>
    <row r="263">
      <c r="A263" s="147"/>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row>
    <row r="264">
      <c r="A264" s="147"/>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row>
    <row r="265">
      <c r="A265" s="147"/>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row>
    <row r="266">
      <c r="A266" s="147"/>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row>
    <row r="267">
      <c r="A267" s="147"/>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row>
    <row r="268">
      <c r="A268" s="147"/>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row>
    <row r="269">
      <c r="A269" s="147"/>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row>
    <row r="270">
      <c r="A270" s="147"/>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row>
    <row r="271">
      <c r="A271" s="147"/>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row>
    <row r="272">
      <c r="A272" s="147"/>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row>
    <row r="273">
      <c r="A273" s="147"/>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row>
    <row r="274">
      <c r="A274" s="147"/>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row>
    <row r="275">
      <c r="A275" s="147"/>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row>
    <row r="276">
      <c r="A276" s="147"/>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row>
    <row r="277">
      <c r="A277" s="147"/>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row>
    <row r="278">
      <c r="A278" s="147"/>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row>
    <row r="279">
      <c r="A279" s="147"/>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row>
    <row r="280">
      <c r="A280" s="147"/>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row>
    <row r="281">
      <c r="A281" s="147"/>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row>
    <row r="282">
      <c r="A282" s="147"/>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row>
    <row r="283">
      <c r="A283" s="147"/>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row>
    <row r="284">
      <c r="A284" s="147"/>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row>
    <row r="285">
      <c r="A285" s="147"/>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row>
    <row r="286">
      <c r="A286" s="147"/>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row>
    <row r="287">
      <c r="A287" s="147"/>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row>
    <row r="288">
      <c r="A288" s="147"/>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row>
    <row r="289">
      <c r="A289" s="147"/>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row>
    <row r="290">
      <c r="A290" s="147"/>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row>
    <row r="291">
      <c r="A291" s="147"/>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row>
    <row r="292">
      <c r="A292" s="147"/>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row>
    <row r="293">
      <c r="A293" s="147"/>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row>
    <row r="294">
      <c r="A294" s="147"/>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row>
    <row r="295">
      <c r="A295" s="147"/>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row>
    <row r="296">
      <c r="A296" s="147"/>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row>
    <row r="297">
      <c r="A297" s="147"/>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row>
    <row r="298">
      <c r="A298" s="147"/>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row>
    <row r="299">
      <c r="A299" s="147"/>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row>
    <row r="300">
      <c r="A300" s="147"/>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row>
    <row r="301">
      <c r="A301" s="147"/>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row>
    <row r="302">
      <c r="A302" s="147"/>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row>
    <row r="303">
      <c r="A303" s="147"/>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row>
    <row r="304">
      <c r="A304" s="147"/>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row>
    <row r="305">
      <c r="A305" s="147"/>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row>
    <row r="306">
      <c r="A306" s="147"/>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row>
    <row r="307">
      <c r="A307" s="147"/>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row>
    <row r="308">
      <c r="A308" s="147"/>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row>
    <row r="309">
      <c r="A309" s="147"/>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row>
    <row r="310">
      <c r="A310" s="147"/>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row>
    <row r="311">
      <c r="A311" s="147"/>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row>
    <row r="312">
      <c r="A312" s="147"/>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row>
    <row r="313">
      <c r="A313" s="147"/>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row>
    <row r="314">
      <c r="A314" s="147"/>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row>
    <row r="315">
      <c r="A315" s="147"/>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row>
    <row r="316">
      <c r="A316" s="147"/>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row>
    <row r="317">
      <c r="A317" s="147"/>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row>
    <row r="318">
      <c r="A318" s="147"/>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row>
    <row r="319">
      <c r="A319" s="147"/>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row>
    <row r="320">
      <c r="A320" s="147"/>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row>
    <row r="321">
      <c r="A321" s="147"/>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row>
    <row r="322">
      <c r="A322" s="147"/>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row>
    <row r="323">
      <c r="A323" s="147"/>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row>
    <row r="324">
      <c r="A324" s="147"/>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row>
    <row r="325">
      <c r="A325" s="147"/>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row>
    <row r="326">
      <c r="A326" s="147"/>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row>
    <row r="327">
      <c r="A327" s="147"/>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row>
    <row r="328">
      <c r="A328" s="147"/>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row>
    <row r="329">
      <c r="A329" s="147"/>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row>
    <row r="330">
      <c r="A330" s="147"/>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row>
    <row r="331">
      <c r="A331" s="147"/>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row>
    <row r="332">
      <c r="A332" s="147"/>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row>
    <row r="333">
      <c r="A333" s="147"/>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row>
    <row r="334">
      <c r="A334" s="147"/>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row>
    <row r="335">
      <c r="A335" s="147"/>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row>
    <row r="336">
      <c r="A336" s="147"/>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row>
    <row r="337">
      <c r="A337" s="147"/>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row>
    <row r="338">
      <c r="A338" s="147"/>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row>
    <row r="339">
      <c r="A339" s="147"/>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row>
    <row r="340">
      <c r="A340" s="147"/>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row>
    <row r="341">
      <c r="A341" s="147"/>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row>
    <row r="342">
      <c r="A342" s="147"/>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row>
    <row r="343">
      <c r="A343" s="147"/>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row>
    <row r="344">
      <c r="A344" s="147"/>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row>
    <row r="345">
      <c r="A345" s="147"/>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row>
    <row r="346">
      <c r="A346" s="147"/>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row>
    <row r="347">
      <c r="A347" s="147"/>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row>
    <row r="348">
      <c r="A348" s="147"/>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row>
    <row r="349">
      <c r="A349" s="147"/>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row>
    <row r="350">
      <c r="A350" s="147"/>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row>
    <row r="351">
      <c r="A351" s="147"/>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row>
    <row r="352">
      <c r="A352" s="147"/>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row>
    <row r="353">
      <c r="A353" s="147"/>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row>
    <row r="354">
      <c r="A354" s="147"/>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row>
    <row r="355">
      <c r="A355" s="147"/>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row>
    <row r="356">
      <c r="A356" s="147"/>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row>
    <row r="357">
      <c r="A357" s="147"/>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row>
    <row r="358">
      <c r="A358" s="147"/>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row>
    <row r="359">
      <c r="A359" s="147"/>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row>
    <row r="360">
      <c r="A360" s="147"/>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row>
    <row r="361">
      <c r="A361" s="147"/>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row>
    <row r="362">
      <c r="A362" s="147"/>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row>
    <row r="363">
      <c r="A363" s="147"/>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row>
    <row r="364">
      <c r="A364" s="147"/>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row>
    <row r="365">
      <c r="A365" s="147"/>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row>
    <row r="366">
      <c r="A366" s="147"/>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row>
    <row r="367">
      <c r="A367" s="147"/>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row>
    <row r="368">
      <c r="A368" s="147"/>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row>
    <row r="369">
      <c r="A369" s="147"/>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row>
    <row r="370">
      <c r="A370" s="147"/>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row>
    <row r="371">
      <c r="A371" s="147"/>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row>
    <row r="372">
      <c r="A372" s="147"/>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row>
    <row r="373">
      <c r="A373" s="147"/>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row>
    <row r="374">
      <c r="A374" s="147"/>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row>
    <row r="375">
      <c r="A375" s="147"/>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row>
    <row r="376">
      <c r="A376" s="147"/>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row>
    <row r="377">
      <c r="A377" s="147"/>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row>
    <row r="378">
      <c r="A378" s="147"/>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row>
    <row r="379">
      <c r="A379" s="147"/>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row>
    <row r="380">
      <c r="A380" s="147"/>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row>
    <row r="381">
      <c r="A381" s="147"/>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row>
    <row r="382">
      <c r="A382" s="147"/>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row>
    <row r="383">
      <c r="A383" s="147"/>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row>
    <row r="384">
      <c r="A384" s="147"/>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row>
    <row r="385">
      <c r="A385" s="147"/>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row>
    <row r="386">
      <c r="A386" s="147"/>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row>
    <row r="387">
      <c r="A387" s="147"/>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row>
    <row r="388">
      <c r="A388" s="147"/>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row>
    <row r="389">
      <c r="A389" s="147"/>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row>
    <row r="390">
      <c r="A390" s="147"/>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row>
    <row r="391">
      <c r="A391" s="147"/>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row>
    <row r="392">
      <c r="A392" s="147"/>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row>
    <row r="393">
      <c r="A393" s="147"/>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row>
    <row r="394">
      <c r="A394" s="147"/>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row>
    <row r="395">
      <c r="A395" s="147"/>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row>
    <row r="396">
      <c r="A396" s="147"/>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row>
    <row r="397">
      <c r="A397" s="147"/>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row>
    <row r="398">
      <c r="A398" s="147"/>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row>
    <row r="399">
      <c r="A399" s="147"/>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row>
    <row r="400">
      <c r="A400" s="147"/>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row>
    <row r="401">
      <c r="A401" s="147"/>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row>
    <row r="402">
      <c r="A402" s="147"/>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row>
    <row r="403">
      <c r="A403" s="147"/>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row>
    <row r="404">
      <c r="A404" s="147"/>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row>
    <row r="405">
      <c r="A405" s="147"/>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row>
    <row r="406">
      <c r="A406" s="147"/>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row>
    <row r="407">
      <c r="A407" s="147"/>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row>
    <row r="408">
      <c r="A408" s="147"/>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row>
    <row r="409">
      <c r="A409" s="147"/>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row>
    <row r="410">
      <c r="A410" s="147"/>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row>
    <row r="411">
      <c r="A411" s="147"/>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row>
    <row r="412">
      <c r="A412" s="147"/>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row>
    <row r="413">
      <c r="A413" s="147"/>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row>
    <row r="414">
      <c r="A414" s="147"/>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row>
    <row r="415">
      <c r="A415" s="147"/>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row>
    <row r="416">
      <c r="A416" s="147"/>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row>
    <row r="417">
      <c r="A417" s="147"/>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row>
    <row r="418">
      <c r="A418" s="147"/>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row>
    <row r="419">
      <c r="A419" s="147"/>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row>
    <row r="420">
      <c r="A420" s="147"/>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row>
    <row r="421">
      <c r="A421" s="147"/>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row>
    <row r="422">
      <c r="A422" s="147"/>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row>
    <row r="423">
      <c r="A423" s="147"/>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row>
    <row r="424">
      <c r="A424" s="147"/>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row>
    <row r="425">
      <c r="A425" s="147"/>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row>
    <row r="426">
      <c r="A426" s="147"/>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row>
    <row r="427">
      <c r="A427" s="147"/>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row>
    <row r="428">
      <c r="A428" s="147"/>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row>
    <row r="429">
      <c r="A429" s="147"/>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row>
    <row r="430">
      <c r="A430" s="147"/>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row>
    <row r="431">
      <c r="A431" s="147"/>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row>
    <row r="432">
      <c r="A432" s="147"/>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row>
    <row r="433">
      <c r="A433" s="147"/>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row>
    <row r="434">
      <c r="A434" s="147"/>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row>
    <row r="435">
      <c r="A435" s="147"/>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row>
    <row r="436">
      <c r="A436" s="147"/>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row>
    <row r="437">
      <c r="A437" s="147"/>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row>
    <row r="438">
      <c r="A438" s="147"/>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row>
    <row r="439">
      <c r="A439" s="147"/>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row>
    <row r="440">
      <c r="A440" s="147"/>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row>
    <row r="441">
      <c r="A441" s="147"/>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row>
    <row r="442">
      <c r="A442" s="147"/>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row>
    <row r="443">
      <c r="A443" s="147"/>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row>
    <row r="444">
      <c r="A444" s="147"/>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row>
    <row r="445">
      <c r="A445" s="147"/>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row>
    <row r="446">
      <c r="A446" s="147"/>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row>
    <row r="447">
      <c r="A447" s="147"/>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row>
    <row r="448">
      <c r="A448" s="147"/>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row>
    <row r="449">
      <c r="A449" s="147"/>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row>
    <row r="450">
      <c r="A450" s="147"/>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row>
    <row r="451">
      <c r="A451" s="147"/>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row>
    <row r="452">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row>
    <row r="453">
      <c r="A453" s="147"/>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row>
    <row r="454">
      <c r="A454" s="147"/>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row>
    <row r="455">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row>
    <row r="456">
      <c r="A456" s="147"/>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row>
    <row r="457">
      <c r="A457" s="147"/>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row>
    <row r="458">
      <c r="A458" s="147"/>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row>
    <row r="459">
      <c r="A459" s="147"/>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row>
    <row r="460">
      <c r="A460" s="147"/>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row>
    <row r="461">
      <c r="A461" s="147"/>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row>
    <row r="462">
      <c r="A462" s="147"/>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row>
    <row r="463">
      <c r="A463" s="147"/>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row>
    <row r="464">
      <c r="A464" s="147"/>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row>
    <row r="465">
      <c r="A465" s="147"/>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row>
    <row r="466">
      <c r="A466" s="147"/>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row>
    <row r="467">
      <c r="A467" s="147"/>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row>
    <row r="468">
      <c r="A468" s="147"/>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row>
    <row r="469">
      <c r="A469" s="147"/>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row>
    <row r="470">
      <c r="A470" s="147"/>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row>
    <row r="471">
      <c r="A471" s="147"/>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row>
    <row r="472">
      <c r="A472" s="147"/>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row>
    <row r="473">
      <c r="A473" s="147"/>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row>
    <row r="474">
      <c r="A474" s="147"/>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row>
    <row r="475">
      <c r="A475" s="147"/>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row>
    <row r="476">
      <c r="A476" s="147"/>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row>
    <row r="477">
      <c r="A477" s="147"/>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row>
    <row r="478">
      <c r="A478" s="147"/>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row>
    <row r="479">
      <c r="A479" s="147"/>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row>
    <row r="480">
      <c r="A480" s="147"/>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row>
    <row r="481">
      <c r="A481" s="147"/>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row>
    <row r="482">
      <c r="A482" s="147"/>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row>
    <row r="483">
      <c r="A483" s="147"/>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row>
    <row r="484">
      <c r="A484" s="147"/>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row>
    <row r="485">
      <c r="A485" s="147"/>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row>
    <row r="486">
      <c r="A486" s="147"/>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row>
    <row r="487">
      <c r="A487" s="147"/>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row>
    <row r="488">
      <c r="A488" s="147"/>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row>
    <row r="489">
      <c r="A489" s="147"/>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row>
    <row r="490">
      <c r="A490" s="147"/>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row>
    <row r="491">
      <c r="A491" s="147"/>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row>
    <row r="492">
      <c r="A492" s="147"/>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row>
    <row r="493">
      <c r="A493" s="147"/>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row>
    <row r="494">
      <c r="A494" s="147"/>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row>
    <row r="495">
      <c r="A495" s="147"/>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row>
    <row r="496">
      <c r="A496" s="147"/>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row>
    <row r="497">
      <c r="A497" s="147"/>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row>
    <row r="498">
      <c r="A498" s="147"/>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row>
    <row r="499">
      <c r="A499" s="147"/>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row>
    <row r="500">
      <c r="A500" s="147"/>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row>
    <row r="501">
      <c r="A501" s="147"/>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row>
    <row r="502">
      <c r="A502" s="147"/>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row>
    <row r="503">
      <c r="A503" s="147"/>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row>
    <row r="504">
      <c r="A504" s="147"/>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row>
    <row r="505">
      <c r="A505" s="147"/>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row>
    <row r="506">
      <c r="A506" s="147"/>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row>
    <row r="507">
      <c r="A507" s="147"/>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row>
    <row r="508">
      <c r="A508" s="147"/>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row>
    <row r="509">
      <c r="A509" s="147"/>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row>
    <row r="510">
      <c r="A510" s="147"/>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row>
    <row r="511">
      <c r="A511" s="147"/>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row>
    <row r="512">
      <c r="A512" s="147"/>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row>
    <row r="513">
      <c r="A513" s="147"/>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row>
    <row r="514">
      <c r="A514" s="147"/>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row>
    <row r="515">
      <c r="A515" s="147"/>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row>
    <row r="516">
      <c r="A516" s="147"/>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row>
    <row r="517">
      <c r="A517" s="147"/>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row>
    <row r="518">
      <c r="A518" s="147"/>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row>
    <row r="519">
      <c r="A519" s="147"/>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row>
    <row r="520">
      <c r="A520" s="147"/>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row>
    <row r="521">
      <c r="A521" s="147"/>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row>
    <row r="522">
      <c r="A522" s="147"/>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row>
    <row r="523">
      <c r="A523" s="147"/>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row>
    <row r="524">
      <c r="A524" s="147"/>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row>
    <row r="525">
      <c r="A525" s="147"/>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row>
    <row r="526">
      <c r="A526" s="147"/>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row>
    <row r="527">
      <c r="A527" s="147"/>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row>
    <row r="528">
      <c r="A528" s="147"/>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row>
    <row r="529">
      <c r="A529" s="147"/>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row>
    <row r="530">
      <c r="A530" s="147"/>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row>
    <row r="531">
      <c r="A531" s="147"/>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row>
    <row r="532">
      <c r="A532" s="147"/>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row>
    <row r="533">
      <c r="A533" s="147"/>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row>
    <row r="534">
      <c r="A534" s="147"/>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row>
    <row r="535">
      <c r="A535" s="147"/>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row>
    <row r="536">
      <c r="A536" s="147"/>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row>
    <row r="537">
      <c r="A537" s="147"/>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row>
    <row r="538">
      <c r="A538" s="147"/>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row>
    <row r="539">
      <c r="A539" s="147"/>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row>
    <row r="540">
      <c r="A540" s="147"/>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row>
    <row r="541">
      <c r="A541" s="147"/>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row>
    <row r="542">
      <c r="A542" s="147"/>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row>
    <row r="543">
      <c r="A543" s="147"/>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row>
    <row r="544">
      <c r="A544" s="147"/>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row>
    <row r="545">
      <c r="A545" s="147"/>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row>
    <row r="546">
      <c r="A546" s="147"/>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row>
    <row r="547">
      <c r="A547" s="147"/>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row>
    <row r="548">
      <c r="A548" s="147"/>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row>
    <row r="549">
      <c r="A549" s="147"/>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row>
    <row r="550">
      <c r="A550" s="147"/>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row>
    <row r="551">
      <c r="A551" s="147"/>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row>
    <row r="552">
      <c r="A552" s="147"/>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row>
    <row r="553">
      <c r="A553" s="147"/>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row>
    <row r="554">
      <c r="A554" s="147"/>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row>
    <row r="555">
      <c r="A555" s="147"/>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row>
    <row r="556">
      <c r="A556" s="147"/>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row>
    <row r="557">
      <c r="A557" s="147"/>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row>
    <row r="558">
      <c r="A558" s="147"/>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row>
    <row r="559">
      <c r="A559" s="147"/>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row>
    <row r="560">
      <c r="A560" s="147"/>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row>
    <row r="561">
      <c r="A561" s="147"/>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row>
    <row r="562">
      <c r="A562" s="147"/>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row>
    <row r="563">
      <c r="A563" s="147"/>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row>
    <row r="564">
      <c r="A564" s="147"/>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row>
    <row r="565">
      <c r="A565" s="147"/>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row>
    <row r="566">
      <c r="A566" s="147"/>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row>
    <row r="567">
      <c r="A567" s="147"/>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row>
    <row r="568">
      <c r="A568" s="147"/>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row>
    <row r="569">
      <c r="A569" s="147"/>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row>
    <row r="570">
      <c r="A570" s="147"/>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row>
    <row r="571">
      <c r="A571" s="147"/>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row>
    <row r="572">
      <c r="A572" s="147"/>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row>
    <row r="573">
      <c r="A573" s="147"/>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row>
    <row r="574">
      <c r="A574" s="147"/>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row>
    <row r="575">
      <c r="A575" s="147"/>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row>
    <row r="576">
      <c r="A576" s="147"/>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row>
    <row r="577">
      <c r="A577" s="147"/>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row>
    <row r="578">
      <c r="A578" s="147"/>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row>
    <row r="579">
      <c r="A579" s="147"/>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row>
    <row r="580">
      <c r="A580" s="147"/>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row>
    <row r="581">
      <c r="A581" s="147"/>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row>
    <row r="582">
      <c r="A582" s="147"/>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row>
    <row r="583">
      <c r="A583" s="147"/>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row>
    <row r="584">
      <c r="A584" s="147"/>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row>
    <row r="585">
      <c r="A585" s="147"/>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row>
    <row r="586">
      <c r="A586" s="147"/>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row>
    <row r="587">
      <c r="A587" s="147"/>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row>
    <row r="588">
      <c r="A588" s="147"/>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row>
    <row r="589">
      <c r="A589" s="147"/>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row>
    <row r="590">
      <c r="A590" s="147"/>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row>
    <row r="591">
      <c r="A591" s="147"/>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row>
    <row r="592">
      <c r="A592" s="147"/>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row>
    <row r="593">
      <c r="A593" s="147"/>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row>
    <row r="594">
      <c r="A594" s="147"/>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row>
    <row r="595">
      <c r="A595" s="147"/>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row>
    <row r="596">
      <c r="A596" s="147"/>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row>
    <row r="597">
      <c r="A597" s="147"/>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row>
    <row r="598">
      <c r="A598" s="147"/>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row>
    <row r="599">
      <c r="A599" s="147"/>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row>
    <row r="600">
      <c r="A600" s="147"/>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row>
    <row r="601">
      <c r="A601" s="147"/>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row>
    <row r="602">
      <c r="A602" s="147"/>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row>
    <row r="603">
      <c r="A603" s="147"/>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row>
    <row r="604">
      <c r="A604" s="147"/>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row>
    <row r="605">
      <c r="A605" s="147"/>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row>
    <row r="606">
      <c r="A606" s="147"/>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row>
    <row r="607">
      <c r="A607" s="147"/>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row>
    <row r="608">
      <c r="A608" s="147"/>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row>
    <row r="609">
      <c r="A609" s="147"/>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row>
    <row r="610">
      <c r="A610" s="147"/>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row>
    <row r="611">
      <c r="A611" s="147"/>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row>
    <row r="612">
      <c r="A612" s="147"/>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row>
    <row r="613">
      <c r="A613" s="147"/>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row>
    <row r="614">
      <c r="A614" s="147"/>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row>
    <row r="615">
      <c r="A615" s="147"/>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row>
    <row r="616">
      <c r="A616" s="147"/>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row>
    <row r="617">
      <c r="A617" s="147"/>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row>
    <row r="618">
      <c r="A618" s="147"/>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row>
    <row r="619">
      <c r="A619" s="147"/>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row>
    <row r="620">
      <c r="A620" s="147"/>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row>
    <row r="621">
      <c r="A621" s="147"/>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row>
    <row r="622">
      <c r="A622" s="147"/>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row>
    <row r="623">
      <c r="A623" s="147"/>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row>
    <row r="624">
      <c r="A624" s="147"/>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row>
    <row r="625">
      <c r="A625" s="147"/>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row>
    <row r="626">
      <c r="A626" s="147"/>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row>
    <row r="627">
      <c r="A627" s="147"/>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row>
    <row r="628">
      <c r="A628" s="147"/>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row>
    <row r="629">
      <c r="A629" s="147"/>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row>
    <row r="630">
      <c r="A630" s="147"/>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row>
    <row r="631">
      <c r="A631" s="147"/>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row>
    <row r="632">
      <c r="A632" s="147"/>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row>
    <row r="633">
      <c r="A633" s="147"/>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row>
    <row r="634">
      <c r="A634" s="147"/>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row>
    <row r="635">
      <c r="A635" s="147"/>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row>
    <row r="636">
      <c r="A636" s="147"/>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row>
    <row r="637">
      <c r="A637" s="147"/>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row>
    <row r="638">
      <c r="A638" s="147"/>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row>
    <row r="639">
      <c r="A639" s="147"/>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row>
    <row r="640">
      <c r="A640" s="147"/>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row>
    <row r="641">
      <c r="A641" s="147"/>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row>
    <row r="642">
      <c r="A642" s="147"/>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row>
    <row r="643">
      <c r="A643" s="147"/>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row>
    <row r="644">
      <c r="A644" s="147"/>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row>
    <row r="645">
      <c r="A645" s="147"/>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row>
    <row r="646">
      <c r="A646" s="147"/>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row>
    <row r="647">
      <c r="A647" s="147"/>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row>
    <row r="648">
      <c r="A648" s="147"/>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row>
    <row r="649">
      <c r="A649" s="147"/>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row>
    <row r="650">
      <c r="A650" s="147"/>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row>
    <row r="651">
      <c r="A651" s="147"/>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row>
    <row r="652">
      <c r="A652" s="147"/>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row>
    <row r="653">
      <c r="A653" s="147"/>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row>
    <row r="654">
      <c r="A654" s="147"/>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row>
    <row r="655">
      <c r="A655" s="147"/>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row>
    <row r="656">
      <c r="A656" s="147"/>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row>
    <row r="657">
      <c r="A657" s="147"/>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row>
    <row r="658">
      <c r="A658" s="147"/>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row>
    <row r="659">
      <c r="A659" s="147"/>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row>
    <row r="660">
      <c r="A660" s="147"/>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row>
    <row r="661">
      <c r="A661" s="147"/>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row>
    <row r="662">
      <c r="A662" s="147"/>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row>
    <row r="663">
      <c r="A663" s="147"/>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row>
    <row r="664">
      <c r="A664" s="147"/>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row>
    <row r="665">
      <c r="A665" s="147"/>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row>
    <row r="666">
      <c r="A666" s="147"/>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row>
    <row r="667">
      <c r="A667" s="147"/>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row>
    <row r="668">
      <c r="A668" s="147"/>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row>
    <row r="669">
      <c r="A669" s="147"/>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row>
    <row r="670">
      <c r="A670" s="147"/>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row>
    <row r="671">
      <c r="A671" s="147"/>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row>
    <row r="672">
      <c r="A672" s="147"/>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row>
    <row r="673">
      <c r="A673" s="147"/>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row>
    <row r="674">
      <c r="A674" s="147"/>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row>
    <row r="675">
      <c r="A675" s="147"/>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row>
    <row r="676">
      <c r="A676" s="147"/>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row>
    <row r="677">
      <c r="A677" s="147"/>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row>
    <row r="678">
      <c r="A678" s="147"/>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row>
    <row r="679">
      <c r="A679" s="147"/>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row>
    <row r="680">
      <c r="A680" s="147"/>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row>
    <row r="681">
      <c r="A681" s="147"/>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row>
    <row r="682">
      <c r="A682" s="147"/>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row>
    <row r="683">
      <c r="A683" s="147"/>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row>
    <row r="684">
      <c r="A684" s="147"/>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row>
    <row r="685">
      <c r="A685" s="147"/>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row>
    <row r="686">
      <c r="A686" s="147"/>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row>
    <row r="687">
      <c r="A687" s="147"/>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row>
    <row r="688">
      <c r="A688" s="147"/>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row>
    <row r="689">
      <c r="A689" s="147"/>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row>
    <row r="690">
      <c r="A690" s="147"/>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row>
    <row r="691">
      <c r="A691" s="147"/>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row>
    <row r="692">
      <c r="A692" s="147"/>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row>
    <row r="693">
      <c r="A693" s="147"/>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row>
    <row r="694">
      <c r="A694" s="147"/>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row>
    <row r="695">
      <c r="A695" s="147"/>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row>
    <row r="696">
      <c r="A696" s="147"/>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row>
    <row r="697">
      <c r="A697" s="147"/>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row>
    <row r="698">
      <c r="A698" s="147"/>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row>
    <row r="699">
      <c r="A699" s="147"/>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row>
    <row r="700">
      <c r="A700" s="147"/>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row>
    <row r="701">
      <c r="A701" s="147"/>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row>
    <row r="702">
      <c r="A702" s="147"/>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row>
    <row r="703">
      <c r="A703" s="147"/>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row>
    <row r="704">
      <c r="A704" s="147"/>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row>
    <row r="705">
      <c r="A705" s="147"/>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row>
    <row r="706">
      <c r="A706" s="147"/>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row>
    <row r="707">
      <c r="A707" s="147"/>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row>
    <row r="708">
      <c r="A708" s="147"/>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row>
    <row r="709">
      <c r="A709" s="147"/>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row>
    <row r="710">
      <c r="A710" s="147"/>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row>
    <row r="711">
      <c r="A711" s="147"/>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row>
    <row r="712">
      <c r="A712" s="147"/>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row>
    <row r="713">
      <c r="A713" s="147"/>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row>
    <row r="714">
      <c r="A714" s="147"/>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row>
    <row r="715">
      <c r="A715" s="147"/>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row>
    <row r="716">
      <c r="A716" s="147"/>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row>
    <row r="717">
      <c r="A717" s="147"/>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row>
    <row r="718">
      <c r="A718" s="147"/>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row>
    <row r="719">
      <c r="A719" s="147"/>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row>
    <row r="720">
      <c r="A720" s="147"/>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row>
    <row r="721">
      <c r="A721" s="147"/>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row>
    <row r="722">
      <c r="A722" s="147"/>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row>
    <row r="723">
      <c r="A723" s="147"/>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row>
    <row r="724">
      <c r="A724" s="147"/>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row>
    <row r="725">
      <c r="A725" s="147"/>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row>
    <row r="726">
      <c r="A726" s="147"/>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row>
    <row r="727">
      <c r="A727" s="147"/>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row>
    <row r="728">
      <c r="A728" s="147"/>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row>
    <row r="729">
      <c r="A729" s="147"/>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row>
    <row r="730">
      <c r="A730" s="147"/>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row>
    <row r="731">
      <c r="A731" s="147"/>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row>
    <row r="732">
      <c r="A732" s="147"/>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row>
    <row r="733">
      <c r="A733" s="147"/>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row>
    <row r="734">
      <c r="A734" s="147"/>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row>
    <row r="735">
      <c r="A735" s="147"/>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row>
    <row r="736">
      <c r="A736" s="147"/>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row>
    <row r="737">
      <c r="A737" s="147"/>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row>
    <row r="738">
      <c r="A738" s="147"/>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row>
    <row r="739">
      <c r="A739" s="147"/>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row>
    <row r="740">
      <c r="A740" s="147"/>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row>
    <row r="741">
      <c r="A741" s="147"/>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row>
    <row r="742">
      <c r="A742" s="147"/>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row>
    <row r="743">
      <c r="A743" s="147"/>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row>
    <row r="744">
      <c r="A744" s="147"/>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row>
    <row r="745">
      <c r="A745" s="147"/>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row>
    <row r="746">
      <c r="A746" s="147"/>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row>
    <row r="747">
      <c r="A747" s="147"/>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row>
    <row r="748">
      <c r="A748" s="147"/>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row>
    <row r="749">
      <c r="A749" s="147"/>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row>
    <row r="750">
      <c r="A750" s="147"/>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row>
    <row r="751">
      <c r="A751" s="147"/>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row>
    <row r="752">
      <c r="A752" s="147"/>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row>
    <row r="753">
      <c r="A753" s="147"/>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row>
    <row r="754">
      <c r="A754" s="147"/>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row>
    <row r="755">
      <c r="A755" s="147"/>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row>
    <row r="756">
      <c r="A756" s="147"/>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row>
    <row r="757">
      <c r="A757" s="147"/>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row>
    <row r="758">
      <c r="A758" s="147"/>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row>
    <row r="759">
      <c r="A759" s="147"/>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row>
    <row r="760">
      <c r="A760" s="147"/>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row>
    <row r="761">
      <c r="A761" s="147"/>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row>
    <row r="762">
      <c r="A762" s="147"/>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row>
    <row r="763">
      <c r="A763" s="147"/>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row>
    <row r="764">
      <c r="A764" s="147"/>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row>
    <row r="765">
      <c r="A765" s="147"/>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row>
    <row r="766">
      <c r="A766" s="147"/>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row>
    <row r="767">
      <c r="A767" s="147"/>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row>
    <row r="768">
      <c r="A768" s="147"/>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row>
    <row r="769">
      <c r="A769" s="147"/>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row>
    <row r="770">
      <c r="A770" s="147"/>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row>
    <row r="771">
      <c r="A771" s="147"/>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row>
    <row r="772">
      <c r="A772" s="147"/>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row>
    <row r="773">
      <c r="A773" s="147"/>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row>
    <row r="774">
      <c r="A774" s="147"/>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row>
    <row r="775">
      <c r="A775" s="147"/>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row>
    <row r="776">
      <c r="A776" s="147"/>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row>
    <row r="777">
      <c r="A777" s="147"/>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row>
    <row r="778">
      <c r="A778" s="147"/>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row>
    <row r="779">
      <c r="A779" s="147"/>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row>
    <row r="780">
      <c r="A780" s="147"/>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row>
    <row r="781">
      <c r="A781" s="147"/>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row>
    <row r="782">
      <c r="A782" s="147"/>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row>
    <row r="783">
      <c r="A783" s="147"/>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row>
    <row r="784">
      <c r="A784" s="147"/>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row>
    <row r="785">
      <c r="A785" s="147"/>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row>
    <row r="786">
      <c r="A786" s="147"/>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row>
    <row r="787">
      <c r="A787" s="147"/>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row>
    <row r="788">
      <c r="A788" s="147"/>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row>
    <row r="789">
      <c r="A789" s="147"/>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row>
    <row r="790">
      <c r="A790" s="147"/>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row>
    <row r="791">
      <c r="A791" s="147"/>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row>
    <row r="792">
      <c r="A792" s="147"/>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row>
    <row r="793">
      <c r="A793" s="147"/>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row>
    <row r="794">
      <c r="A794" s="147"/>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row>
    <row r="795">
      <c r="A795" s="147"/>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row>
    <row r="796">
      <c r="A796" s="147"/>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row>
    <row r="797">
      <c r="A797" s="147"/>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row>
    <row r="798">
      <c r="A798" s="147"/>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row>
    <row r="799">
      <c r="A799" s="147"/>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row>
    <row r="800">
      <c r="A800" s="147"/>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row>
    <row r="801">
      <c r="A801" s="147"/>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row>
    <row r="802">
      <c r="A802" s="147"/>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row>
    <row r="803">
      <c r="A803" s="147"/>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row>
    <row r="804">
      <c r="A804" s="147"/>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row>
    <row r="805">
      <c r="A805" s="147"/>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row>
    <row r="806">
      <c r="A806" s="147"/>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row>
    <row r="807">
      <c r="A807" s="147"/>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row>
    <row r="808">
      <c r="A808" s="147"/>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row>
    <row r="809">
      <c r="A809" s="147"/>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row>
    <row r="810">
      <c r="A810" s="147"/>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row>
    <row r="811">
      <c r="A811" s="147"/>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row>
    <row r="812">
      <c r="A812" s="147"/>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row>
    <row r="813">
      <c r="A813" s="147"/>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row>
    <row r="814">
      <c r="A814" s="147"/>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row>
    <row r="815">
      <c r="A815" s="147"/>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row>
    <row r="816">
      <c r="A816" s="147"/>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row>
    <row r="817">
      <c r="A817" s="147"/>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row>
    <row r="818">
      <c r="A818" s="147"/>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row>
    <row r="819">
      <c r="A819" s="147"/>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row>
    <row r="820">
      <c r="A820" s="147"/>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row>
    <row r="821">
      <c r="A821" s="147"/>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row>
    <row r="822">
      <c r="A822" s="147"/>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row>
    <row r="823">
      <c r="A823" s="147"/>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row>
    <row r="824">
      <c r="A824" s="147"/>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row>
    <row r="825">
      <c r="A825" s="147"/>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row>
    <row r="826">
      <c r="A826" s="147"/>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row>
    <row r="827">
      <c r="A827" s="147"/>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row>
    <row r="828">
      <c r="A828" s="147"/>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row>
    <row r="829">
      <c r="A829" s="147"/>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row>
    <row r="830">
      <c r="A830" s="147"/>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row>
    <row r="831">
      <c r="A831" s="147"/>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row>
    <row r="832">
      <c r="A832" s="147"/>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row>
    <row r="833">
      <c r="A833" s="147"/>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row>
    <row r="834">
      <c r="A834" s="147"/>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row>
    <row r="835">
      <c r="A835" s="147"/>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row>
    <row r="836">
      <c r="A836" s="147"/>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row>
    <row r="837">
      <c r="A837" s="147"/>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row>
    <row r="838">
      <c r="A838" s="147"/>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row>
    <row r="839">
      <c r="A839" s="147"/>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row>
    <row r="840">
      <c r="A840" s="147"/>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row>
    <row r="841">
      <c r="A841" s="147"/>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row>
    <row r="842">
      <c r="A842" s="147"/>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row>
    <row r="843">
      <c r="A843" s="147"/>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row>
    <row r="844">
      <c r="A844" s="147"/>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row>
    <row r="845">
      <c r="A845" s="147"/>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row>
    <row r="846">
      <c r="A846" s="147"/>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row>
    <row r="847">
      <c r="A847" s="147"/>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row>
    <row r="848">
      <c r="A848" s="147"/>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row>
    <row r="849">
      <c r="A849" s="147"/>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row>
    <row r="850">
      <c r="A850" s="147"/>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row>
    <row r="851">
      <c r="A851" s="147"/>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row>
    <row r="852">
      <c r="A852" s="147"/>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row>
    <row r="853">
      <c r="A853" s="147"/>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row>
    <row r="854">
      <c r="A854" s="147"/>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row>
    <row r="855">
      <c r="A855" s="147"/>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row>
    <row r="856">
      <c r="A856" s="147"/>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row>
    <row r="857">
      <c r="A857" s="147"/>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row>
    <row r="858">
      <c r="A858" s="147"/>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row>
    <row r="859">
      <c r="A859" s="147"/>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row>
    <row r="860">
      <c r="A860" s="147"/>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row>
    <row r="861">
      <c r="A861" s="147"/>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row>
    <row r="862">
      <c r="A862" s="147"/>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row>
    <row r="863">
      <c r="A863" s="147"/>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row>
    <row r="864">
      <c r="A864" s="147"/>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row>
    <row r="865">
      <c r="A865" s="147"/>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row>
    <row r="866">
      <c r="A866" s="147"/>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row>
    <row r="867">
      <c r="A867" s="147"/>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row>
    <row r="868">
      <c r="A868" s="147"/>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row>
    <row r="869">
      <c r="A869" s="147"/>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row>
    <row r="870">
      <c r="A870" s="147"/>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row>
    <row r="871">
      <c r="A871" s="147"/>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row>
    <row r="872">
      <c r="A872" s="147"/>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row>
    <row r="873">
      <c r="A873" s="147"/>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row>
    <row r="874">
      <c r="A874" s="147"/>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row>
    <row r="875">
      <c r="A875" s="147"/>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row>
    <row r="876">
      <c r="A876" s="147"/>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row>
    <row r="877">
      <c r="A877" s="147"/>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row>
    <row r="878">
      <c r="A878" s="147"/>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row>
    <row r="879">
      <c r="A879" s="147"/>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row>
    <row r="880">
      <c r="A880" s="147"/>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row>
    <row r="881">
      <c r="A881" s="147"/>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row>
    <row r="882">
      <c r="A882" s="147"/>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row>
    <row r="883">
      <c r="A883" s="147"/>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row>
    <row r="884">
      <c r="A884" s="147"/>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row>
    <row r="885">
      <c r="A885" s="147"/>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row>
    <row r="886">
      <c r="A886" s="147"/>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row>
    <row r="887">
      <c r="A887" s="147"/>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row>
    <row r="888">
      <c r="A888" s="147"/>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row>
    <row r="889">
      <c r="A889" s="147"/>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row>
    <row r="890">
      <c r="A890" s="147"/>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row>
    <row r="891">
      <c r="A891" s="147"/>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row>
    <row r="892">
      <c r="A892" s="147"/>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row>
    <row r="893">
      <c r="A893" s="147"/>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row>
    <row r="894">
      <c r="A894" s="147"/>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row>
    <row r="895">
      <c r="A895" s="147"/>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row>
    <row r="896">
      <c r="A896" s="147"/>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row>
    <row r="897">
      <c r="A897" s="147"/>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row>
    <row r="898">
      <c r="A898" s="147"/>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row>
    <row r="899">
      <c r="A899" s="147"/>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row>
    <row r="900">
      <c r="A900" s="147"/>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row>
    <row r="901">
      <c r="A901" s="147"/>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row>
    <row r="902">
      <c r="A902" s="147"/>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row>
    <row r="903">
      <c r="A903" s="147"/>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row>
    <row r="904">
      <c r="A904" s="147"/>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row>
    <row r="905">
      <c r="A905" s="147"/>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row>
    <row r="906">
      <c r="A906" s="147"/>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row>
    <row r="907">
      <c r="A907" s="147"/>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row>
    <row r="908">
      <c r="A908" s="147"/>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row>
    <row r="909">
      <c r="A909" s="147"/>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row>
    <row r="910">
      <c r="A910" s="147"/>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row>
    <row r="911">
      <c r="A911" s="147"/>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row>
    <row r="912">
      <c r="A912" s="147"/>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row>
    <row r="913">
      <c r="A913" s="147"/>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row>
    <row r="914">
      <c r="A914" s="147"/>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row>
    <row r="915">
      <c r="A915" s="147"/>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row>
    <row r="916">
      <c r="A916" s="147"/>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row>
    <row r="917">
      <c r="A917" s="147"/>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row>
    <row r="918">
      <c r="A918" s="147"/>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row>
    <row r="919">
      <c r="A919" s="147"/>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row>
    <row r="920">
      <c r="A920" s="147"/>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row>
    <row r="921">
      <c r="A921" s="147"/>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row>
    <row r="922">
      <c r="A922" s="147"/>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row>
    <row r="923">
      <c r="A923" s="147"/>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row>
    <row r="924">
      <c r="A924" s="147"/>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row>
    <row r="925">
      <c r="A925" s="147"/>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row>
    <row r="926">
      <c r="A926" s="147"/>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row>
    <row r="927">
      <c r="A927" s="147"/>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row>
    <row r="928">
      <c r="A928" s="147"/>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row>
    <row r="929">
      <c r="A929" s="147"/>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row>
    <row r="930">
      <c r="A930" s="147"/>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row>
    <row r="931">
      <c r="A931" s="147"/>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row>
    <row r="932">
      <c r="A932" s="147"/>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row>
    <row r="933">
      <c r="A933" s="147"/>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row>
    <row r="934">
      <c r="A934" s="147"/>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row>
    <row r="935">
      <c r="A935" s="147"/>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row>
    <row r="936">
      <c r="A936" s="147"/>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row>
    <row r="937">
      <c r="A937" s="147"/>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row>
    <row r="938">
      <c r="A938" s="147"/>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row>
    <row r="939">
      <c r="A939" s="147"/>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row>
    <row r="940">
      <c r="A940" s="147"/>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row>
    <row r="941">
      <c r="A941" s="147"/>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row>
    <row r="942">
      <c r="A942" s="147"/>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row>
    <row r="943">
      <c r="A943" s="147"/>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row>
    <row r="944">
      <c r="A944" s="147"/>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row>
    <row r="945">
      <c r="A945" s="147"/>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row>
    <row r="946">
      <c r="A946" s="147"/>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row>
    <row r="947">
      <c r="A947" s="147"/>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row>
    <row r="948">
      <c r="A948" s="147"/>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row>
    <row r="949">
      <c r="A949" s="147"/>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row>
    <row r="950">
      <c r="A950" s="147"/>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row>
    <row r="951">
      <c r="A951" s="147"/>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row>
    <row r="952">
      <c r="A952" s="147"/>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row>
    <row r="953">
      <c r="A953" s="147"/>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row>
    <row r="954">
      <c r="A954" s="147"/>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row>
    <row r="955">
      <c r="A955" s="147"/>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row>
    <row r="956">
      <c r="A956" s="147"/>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row>
    <row r="957">
      <c r="A957" s="147"/>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row>
    <row r="958">
      <c r="A958" s="147"/>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row>
    <row r="959">
      <c r="A959" s="147"/>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row>
    <row r="960">
      <c r="A960" s="147"/>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row>
    <row r="961">
      <c r="A961" s="147"/>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row>
    <row r="962">
      <c r="A962" s="147"/>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row>
    <row r="963">
      <c r="A963" s="147"/>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row>
    <row r="964">
      <c r="A964" s="147"/>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row>
    <row r="965">
      <c r="A965" s="147"/>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row>
    <row r="966">
      <c r="A966" s="147"/>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row>
    <row r="967">
      <c r="A967" s="147"/>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row>
    <row r="968">
      <c r="A968" s="147"/>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row>
    <row r="969">
      <c r="A969" s="147"/>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row>
    <row r="970">
      <c r="A970" s="147"/>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row>
    <row r="971">
      <c r="A971" s="147"/>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row>
    <row r="972">
      <c r="A972" s="147"/>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row>
    <row r="973">
      <c r="A973" s="147"/>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row>
    <row r="974">
      <c r="A974" s="147"/>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row>
    <row r="975">
      <c r="A975" s="147"/>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row>
    <row r="976">
      <c r="A976" s="147"/>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row>
    <row r="977">
      <c r="A977" s="147"/>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row>
    <row r="978">
      <c r="A978" s="147"/>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row>
    <row r="979">
      <c r="A979" s="147"/>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row>
    <row r="980">
      <c r="A980" s="147"/>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row>
    <row r="981">
      <c r="A981" s="147"/>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row>
    <row r="982">
      <c r="A982" s="147"/>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row>
    <row r="983">
      <c r="A983" s="147"/>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row>
    <row r="984">
      <c r="A984" s="147"/>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row>
    <row r="985">
      <c r="A985" s="147"/>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row>
    <row r="986">
      <c r="A986" s="147"/>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row>
    <row r="987">
      <c r="A987" s="147"/>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row>
    <row r="988">
      <c r="A988" s="147"/>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row>
    <row r="989">
      <c r="A989" s="147"/>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row>
    <row r="990">
      <c r="A990" s="147"/>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row>
    <row r="991">
      <c r="A991" s="147"/>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row>
    <row r="992">
      <c r="A992" s="147"/>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row>
    <row r="993">
      <c r="A993" s="147"/>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row>
    <row r="994">
      <c r="A994" s="147"/>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row>
    <row r="995">
      <c r="A995" s="147"/>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row>
    <row r="996">
      <c r="A996" s="147"/>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row>
    <row r="997">
      <c r="A997" s="147"/>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row>
    <row r="998">
      <c r="A998" s="147"/>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row>
    <row r="999">
      <c r="A999" s="147"/>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row>
    <row r="1000">
      <c r="A1000" s="147"/>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row>
  </sheetData>
  <mergeCells count="1">
    <mergeCell ref="B1:E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4.86"/>
    <col customWidth="1" min="2" max="2" width="18.14"/>
    <col customWidth="1" min="3" max="3" width="39.71"/>
    <col customWidth="1" min="4" max="4" width="16.0"/>
    <col customWidth="1" min="5" max="5" width="41.57"/>
    <col customWidth="1" min="6" max="6" width="59.0"/>
    <col customWidth="1" min="7" max="27" width="35.86"/>
  </cols>
  <sheetData>
    <row r="1">
      <c r="A1" s="107">
        <v>3.0</v>
      </c>
    </row>
    <row r="2">
      <c r="A2" s="180" t="s">
        <v>779</v>
      </c>
      <c r="B2" s="180" t="s">
        <v>780</v>
      </c>
      <c r="C2" s="180" t="s">
        <v>781</v>
      </c>
      <c r="D2" s="180" t="s">
        <v>782</v>
      </c>
      <c r="E2" s="180" t="s">
        <v>783</v>
      </c>
      <c r="F2" s="180" t="s">
        <v>7</v>
      </c>
    </row>
    <row r="3">
      <c r="A3" s="181"/>
      <c r="B3" s="181" t="s">
        <v>784</v>
      </c>
      <c r="C3" s="181" t="s">
        <v>785</v>
      </c>
      <c r="D3" s="181" t="s">
        <v>786</v>
      </c>
      <c r="E3" s="182"/>
      <c r="F3" s="182"/>
    </row>
    <row r="4">
      <c r="A4" s="181" t="s">
        <v>787</v>
      </c>
      <c r="B4" s="181" t="s">
        <v>788</v>
      </c>
      <c r="C4" s="181" t="s">
        <v>789</v>
      </c>
      <c r="D4" s="181">
        <v>123456.0</v>
      </c>
      <c r="E4" s="181" t="s">
        <v>790</v>
      </c>
      <c r="F4" s="181" t="s">
        <v>791</v>
      </c>
    </row>
    <row r="5">
      <c r="A5" s="181" t="s">
        <v>792</v>
      </c>
      <c r="B5" s="181" t="s">
        <v>793</v>
      </c>
      <c r="C5" s="181" t="s">
        <v>794</v>
      </c>
      <c r="D5" s="181">
        <v>654321.0</v>
      </c>
      <c r="E5" s="181" t="s">
        <v>795</v>
      </c>
      <c r="F5" s="181" t="s">
        <v>796</v>
      </c>
    </row>
    <row r="6">
      <c r="A6" s="181" t="s">
        <v>797</v>
      </c>
      <c r="B6" s="181" t="s">
        <v>798</v>
      </c>
      <c r="C6" s="181" t="s">
        <v>799</v>
      </c>
      <c r="D6" s="181">
        <v>123456.0</v>
      </c>
      <c r="E6" s="181" t="s">
        <v>800</v>
      </c>
      <c r="F6" s="181" t="s">
        <v>801</v>
      </c>
    </row>
    <row r="7">
      <c r="A7" s="181"/>
      <c r="B7" s="181" t="s">
        <v>802</v>
      </c>
      <c r="C7" s="181" t="s">
        <v>803</v>
      </c>
      <c r="D7" s="181">
        <v>123456.0</v>
      </c>
      <c r="E7" s="181" t="s">
        <v>804</v>
      </c>
      <c r="F7" s="181"/>
    </row>
  </sheetData>
  <drawing r:id="rId1"/>
</worksheet>
</file>