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endário" sheetId="1" r:id="rId3"/>
    <sheet state="visible" name="Faxinas" sheetId="2" r:id="rId4"/>
    <sheet state="hidden" name="Clientes" sheetId="3" r:id="rId5"/>
    <sheet state="hidden" name="Clientes - 1s2018" sheetId="4" r:id="rId6"/>
    <sheet state="visible" name="Informações Colaboradoras" sheetId="5" r:id="rId7"/>
    <sheet state="visible" name="Informações Clientes" sheetId="6" r:id="rId8"/>
    <sheet state="visible" name="Feedbacks Clientes" sheetId="7" r:id="rId9"/>
    <sheet state="visible" name="Gerenciamento - ADM" sheetId="8" r:id="rId10"/>
    <sheet state="visible" name="Rotina Admin" sheetId="9" r:id="rId11"/>
    <sheet state="visible" name="Mensagens Padrão" sheetId="10" r:id="rId12"/>
    <sheet state="visible" name="Senhas" sheetId="11" r:id="rId13"/>
  </sheets>
  <definedNames>
    <definedName name="Faxinas2018">Faxinas!$B$3:$B$143</definedName>
    <definedName hidden="1" localSheetId="1" name="_xlnm._FilterDatabase">Faxinas!$A$2:$A$298</definedName>
    <definedName hidden="1" localSheetId="1" name="Z_C63063F0_7561_47A1_86BE_001EEE792C85_.wvu.FilterData">Faxinas!$C$2:$C$298</definedName>
    <definedName hidden="1" localSheetId="1" name="Z_E1CEEE89_F7A1_47AE_B137_73B005DACA0B_.wvu.FilterData">Faxinas!$B$1:$R$143</definedName>
    <definedName hidden="1" localSheetId="1" name="Z_FAFA893C_32AC_48A2_8C2E_FD99C7146FBA_.wvu.FilterData">Faxinas!$A$1:$R$298</definedName>
    <definedName hidden="1" localSheetId="1" name="Z_90262BAC_295F_4840_B180_F10925D7FD4A_.wvu.FilterData">Faxinas!$C$2:$C$202</definedName>
    <definedName hidden="1" localSheetId="1" name="Z_C465B6D2_61D8_44C9_BCC8_00A41380A5B3_.wvu.FilterData">Faxinas!$A$1:$R$298</definedName>
    <definedName hidden="1" localSheetId="1" name="Z_1F8EA8C6_D25C_4E77_AE7F_C35DD74239F5_.wvu.FilterData">Faxinas!$A$1:$R$298</definedName>
  </definedNames>
  <calcPr/>
  <customWorkbookViews>
    <customWorkbookView activeSheetId="0" maximized="1" tabRatio="600" windowHeight="0" windowWidth="0" guid="{C465B6D2-61D8-44C9-BCC8-00A41380A5B3}" name="Filtro 4"/>
    <customWorkbookView activeSheetId="0" maximized="1" tabRatio="600" windowHeight="0" windowWidth="0" guid="{FAFA893C-32AC-48A2-8C2E-FD99C7146FBA}" name="Filtro 5"/>
    <customWorkbookView activeSheetId="0" maximized="1" tabRatio="600" windowHeight="0" windowWidth="0" guid="{90262BAC-295F-4840-B180-F10925D7FD4A}" name="Filtro 6"/>
    <customWorkbookView activeSheetId="0" maximized="1" tabRatio="600" windowHeight="0" windowWidth="0" guid="{E1CEEE89-F7A1-47AE-B137-73B005DACA0B}" name="Filtro 1"/>
    <customWorkbookView activeSheetId="0" maximized="1" tabRatio="600" windowHeight="0" windowWidth="0" guid="{1F8EA8C6-D25C-4E77-AE7F-C35DD74239F5}" name="Filtro 2"/>
    <customWorkbookView activeSheetId="0" maximized="1" tabRatio="600" windowHeight="0" windowWidth="0" guid="{C63063F0-7561-47A1-86BE-001EEE792C85}" name="Filtro 3"/>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Coluna com o mês. FAVOR NÃO APAGAR POIS PRECISAMOS DISSO PRA FAZER AS FÓRMULAS!</t>
      </text>
    </comment>
    <comment authorId="0" ref="B1">
      <text>
        <t xml:space="preserve">PREENCHIMENTO:
- Evitar preencher poucas colunas e deixar outras em branco.
- Padronizar o espaço entre as palavras escritas nas colunas para que não falte espaço ou sobre espaço entre as palavras, principalmente por causa das anotações de comentários.</t>
      </text>
    </comment>
    <comment authorId="0" ref="A2">
      <text>
        <t xml:space="preserve">Esse filtro serve para achar mais fácil os dados de um determinado mês</t>
      </text>
    </comment>
    <comment authorId="0" ref="F2">
      <text>
        <t xml:space="preserve">Colocar apenas o número</t>
      </text>
    </comment>
    <comment authorId="0" ref="G2">
      <text>
        <t xml:space="preserve">NOME COMPLETO DO CLIENTE
</t>
      </text>
    </comment>
    <comment authorId="0" ref="I2">
      <text>
        <t xml:space="preserve">Preencher da seguinte forma:
XXXXX-XXX</t>
      </text>
    </comment>
    <comment authorId="0" ref="J2">
      <text>
        <t xml:space="preserve">Preencher de maneira PADRONIZADA com nome por extenso do tipo de rua (Rua, Avenida, Travessa...) + nome + vírgula + número:
Ex: Rua Roxo Moreira, 8282
      Avenida Martin Luther King, 101</t>
      </text>
    </comment>
    <comment authorId="0" ref="H4">
      <text>
        <t xml:space="preserve">Já havia pedido uma vez em novembro de 2019
	-Isabela Constantino de Toledo</t>
      </text>
    </comment>
    <comment authorId="0" ref="C122">
      <text>
        <t xml:space="preserve">@tcosta.enactus@gmail.com Pra quando foi remarcada?
_Atribuído a Thaís Mazzo_
	-Juliana Bronqueti</t>
      </text>
    </comment>
    <comment authorId="0" ref="D134">
      <text>
        <t xml:space="preserve">como funciona esse remarcou?
	-Thaís Mazzo
Se a faxina não ocorreu mas foi remarcada dá check nesse quadradinho
	-Juliana Bronqueti
Thais, pra quando foi remarcada?
	-Juliana Bronqueti</t>
      </text>
    </comment>
    <comment authorId="0" ref="G135">
      <text>
        <t xml:space="preserve">faxina com desconto de 20 reais. levar p zilza na visita do dia 03 de novembro
	-Thaís Mazzo</t>
      </text>
    </comment>
  </commentList>
</comments>
</file>

<file path=xl/comments2.xml><?xml version="1.0" encoding="utf-8"?>
<comments xmlns:r="http://schemas.openxmlformats.org/officeDocument/2006/relationships" xmlns="http://schemas.openxmlformats.org/spreadsheetml/2006/main">
  <authors>
    <author/>
  </authors>
  <commentList>
    <comment authorId="0" ref="A7">
      <text>
        <t xml:space="preserve">Alterando as datas, a planilha mostrará somente os feedbacks entre essas duas datas, ou seja, da última passagem de feedback até o dia em que pretende que se passe ele novamente.</t>
      </text>
    </comment>
  </commentList>
</comments>
</file>

<file path=xl/comments3.xml><?xml version="1.0" encoding="utf-8"?>
<comments xmlns:r="http://schemas.openxmlformats.org/officeDocument/2006/relationships" xmlns="http://schemas.openxmlformats.org/spreadsheetml/2006/main">
  <authors>
    <author/>
  </authors>
  <commentList>
    <comment authorId="0" ref="G3">
      <text>
        <t xml:space="preserve">Quando voltar a rotação
	-Juliana Bronqueti</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ALTERAR
	-Isabela Constantino de Toledo</t>
      </text>
    </comment>
  </commentList>
</comments>
</file>

<file path=xl/sharedStrings.xml><?xml version="1.0" encoding="utf-8"?>
<sst xmlns="http://schemas.openxmlformats.org/spreadsheetml/2006/main" count="1057" uniqueCount="577">
  <si>
    <t xml:space="preserve">Calendário de dias disponíveis - Ciclo 2020-2021                                                                                                                                                                                                                                      </t>
  </si>
  <si>
    <t>Julho</t>
  </si>
  <si>
    <t>Agosto</t>
  </si>
  <si>
    <t>Setembro</t>
  </si>
  <si>
    <t>Domingo</t>
  </si>
  <si>
    <t>Segunda</t>
  </si>
  <si>
    <t>Terça</t>
  </si>
  <si>
    <t>Quarta</t>
  </si>
  <si>
    <t>Quinta</t>
  </si>
  <si>
    <t>Sexta</t>
  </si>
  <si>
    <t>sábado</t>
  </si>
  <si>
    <t>Sábado</t>
  </si>
  <si>
    <t>Zilza</t>
  </si>
  <si>
    <t>Outubro</t>
  </si>
  <si>
    <t>Novembro</t>
  </si>
  <si>
    <t>Dezembro</t>
  </si>
  <si>
    <t>Lourdes</t>
  </si>
  <si>
    <t>Terezinha</t>
  </si>
  <si>
    <t>Janeiro</t>
  </si>
  <si>
    <t>Fevereiro</t>
  </si>
  <si>
    <t>Março</t>
  </si>
  <si>
    <t>Vilanir</t>
  </si>
  <si>
    <t>Abril</t>
  </si>
  <si>
    <t>Maio</t>
  </si>
  <si>
    <t>Junho</t>
  </si>
  <si>
    <t xml:space="preserve">Faxinas Pureco - Ciclo 2019-2020                                                                                                                                                                                                                                        </t>
  </si>
  <si>
    <t>Data</t>
  </si>
  <si>
    <t>Ocorreu?</t>
  </si>
  <si>
    <t>Remarcou</t>
  </si>
  <si>
    <t>Colaboradora</t>
  </si>
  <si>
    <t>Valor (R$)</t>
  </si>
  <si>
    <t>Cliente</t>
  </si>
  <si>
    <t>Tipo</t>
  </si>
  <si>
    <t>CEP</t>
  </si>
  <si>
    <t>Endereço</t>
  </si>
  <si>
    <t>Região</t>
  </si>
  <si>
    <t>Feedback Colhido?</t>
  </si>
  <si>
    <t>Onde foi colhido</t>
  </si>
  <si>
    <t>Nota feedback mulher</t>
  </si>
  <si>
    <t>Feedback mulher</t>
  </si>
  <si>
    <t>Nota feedback cliente</t>
  </si>
  <si>
    <t>Feedback cliente</t>
  </si>
  <si>
    <t>Comentários gerais</t>
  </si>
  <si>
    <t>Thiago Bononi Gallinucci</t>
  </si>
  <si>
    <t>Já havia pedido</t>
  </si>
  <si>
    <t>13083-590</t>
  </si>
  <si>
    <t>Rua Roxo Moreira, 644</t>
  </si>
  <si>
    <t>Barão Geraldo</t>
  </si>
  <si>
    <t>Mídias Sociais</t>
  </si>
  <si>
    <t>A casa estava bem suja, e por isso demorou mais de 8h pra realizar a faxina. Pelo fato de o cliente ser antigo e frequente ela se sente grata por ele e acabou ultrapassando o tempo máximo: ponto de atenção</t>
  </si>
  <si>
    <t>"Como sempre, o serviço muito bom, mas as vezes ela limpava sem a máscara, pode ser perigoso para ela."</t>
  </si>
  <si>
    <t>Faxina feita no valor antigo (150,00), o projeto vai tirar do caixa o restante do valor para não prejudicar a colaboradora.</t>
  </si>
  <si>
    <t>Fernando Onodera Orellana</t>
  </si>
  <si>
    <t>13083-780</t>
  </si>
  <si>
    <t>Rua Engenheiro Humberto Soares de Camargo, 202</t>
  </si>
  <si>
    <t>Cliente não respondeu à mensagem de feedback</t>
  </si>
  <si>
    <t>Faxina passada pelo perfil da Maria, será repassado para a Terezinha. Chamei o cliente via Whatsapp
Chegou 7:30 e saiu 18h, ficou muito tempo lá. A faxina foi muito boa. Teve alguns momentos que usou a máscara de jeito inapropriado, mas buscava sempre ficar longe dos clientes. Sempre que tinha que chegar mais perto, arrumava certinho.</t>
  </si>
  <si>
    <t>Victor Ferrão Santolim</t>
  </si>
  <si>
    <t>13083-770</t>
  </si>
  <si>
    <t>Rua Doutor Shigeo Mori, 2020</t>
  </si>
  <si>
    <t>Lourdes seguiu as recomendações de usar máscara.
Em relação à faxina em si, infelizmente achou que ficou aquém do esperado. Ela deixou muita sujeira para trás, que daria tempo de limpar tranquilamente. Durante a faxina, o cliente notou vários desses locais que estavam acumulando poeira e de forma bem educada mostrou a ela, pedindo se ela poderia por favor dar uma uma limpadinha em tal lugar, etc, não adiantou. Daria tempo de ter feito uma limpeza bem mais cuidadosa, que é o que eu espero de uma faxina.  Tem pelo menos uns 10 pontos na kitnet de uns 20 metros quadrados que não foram limpos. Ela chegou as 8:30 e saiu em torno de 13:30, daria tempo de fazer um serviço melhor.</t>
  </si>
  <si>
    <t>Lourdes chegou atrasada, mas foi por erro do adm (Bela).
Lourdes limpou armários (coisa que não estava inclusa na faxina.</t>
  </si>
  <si>
    <t>Andréia Pimentel Gurgueira</t>
  </si>
  <si>
    <t>Novo</t>
  </si>
  <si>
    <t>13084-791</t>
  </si>
  <si>
    <t>Avenida Doutor Romeu Tórtima, 256</t>
  </si>
  <si>
    <t>Embaixo dos móveis continua sujo, no quarto e sala (citou inclusive uma barata morta que não foi retirada).</t>
  </si>
  <si>
    <t>Oferecemos desconto para a cliente.</t>
  </si>
  <si>
    <t>Bruna Bicudo</t>
  </si>
  <si>
    <t>13084-235</t>
  </si>
  <si>
    <t>Rua Edna de Barros Sanches, 170</t>
  </si>
  <si>
    <t>Nota máxima para o serviço, pois elas foram pontuais e muito completas na limpeza, a casa ficou limpa e linda</t>
  </si>
  <si>
    <t>Como nenhum cliente ficou presente no momento da faxina, não foi possível avaliar se as colaboradoras seguiram as normas de segurança.</t>
  </si>
  <si>
    <t>13084-236</t>
  </si>
  <si>
    <t>Guilherme Ferreira Lenzolari</t>
  </si>
  <si>
    <t>13084-723</t>
  </si>
  <si>
    <t>Rua Deusdeti Martins Gomes, 230</t>
  </si>
  <si>
    <t>A casa estava muito suja, era muito grande e ela passou em torno de 10h fazendo a faxina.</t>
  </si>
  <si>
    <t>Faxina muito boa.</t>
  </si>
  <si>
    <t>Se atentar a esse cliente na próxima faxina: aparentemente a casa dele é muito grande, a Terezinha demorou muito para terminar a faxina e tivemos a impressão que ela saiu frustrada/chateada com essa situação</t>
  </si>
  <si>
    <t>Higor de Oliveira</t>
  </si>
  <si>
    <t>13083-520</t>
  </si>
  <si>
    <t>Rua Paulo de Camargo Ferraz, 199</t>
  </si>
  <si>
    <t>Faxina tranquila, terminou 16h</t>
  </si>
  <si>
    <t>Nota 5! Estão de parabéns, tanto em questão de segurança quanto em questão de limpeza.</t>
  </si>
  <si>
    <t>Cliente nos contatou por Facebook, pois tem IPhone. Conheceu o projeto por indicação.</t>
  </si>
  <si>
    <t>João Victor Garcia</t>
  </si>
  <si>
    <t>13083-835</t>
  </si>
  <si>
    <t>Rua Tácito Monteiro de Carvalho e Silva, 385</t>
  </si>
  <si>
    <t>App</t>
  </si>
  <si>
    <t>Comentário: "Numero correto 385. apto13"</t>
  </si>
  <si>
    <t>SEMPRE QUE FOR ADICIONAR LINHAS NA PLANILHA CLIQUE COM O BOTÃO DIREITO NA PENÚLTIMA LINHA COLORIDA E SELECIONE "INSERIR UMA ACIMA". PUXE A FÓRMULA PRESENTE NA COLUNA "A", SE NESSAS NOVAS LINHAS NÃO APARECER O NÚMERO 12.</t>
  </si>
  <si>
    <t>snPdwMPPs7b0cn60RdYBWieKWod2</t>
  </si>
  <si>
    <t>rua"R. Dr. Shigeo Mori"</t>
  </si>
  <si>
    <t>"1887"</t>
  </si>
  <si>
    <t>Quarta-feira, 23 de maio de 2018 às 08:00:41.888</t>
  </si>
  <si>
    <t>Clientes Pureco</t>
  </si>
  <si>
    <t>ID</t>
  </si>
  <si>
    <t>Nome</t>
  </si>
  <si>
    <t>Celular</t>
  </si>
  <si>
    <t>CPF</t>
  </si>
  <si>
    <t>E-mail</t>
  </si>
  <si>
    <t>Endereco</t>
  </si>
  <si>
    <t>Data da faxina</t>
  </si>
  <si>
    <t xml:space="preserve">Dia da semana </t>
  </si>
  <si>
    <t>Prestadora de servico</t>
  </si>
  <si>
    <t>vZZV1OFDMph0qfKAkQXv9YdGxdH3</t>
  </si>
  <si>
    <t>Derick Schauerhuber Nunes</t>
  </si>
  <si>
    <t>derick.schauerhuber@gmail.com</t>
  </si>
  <si>
    <t>mMlgEptWDVRkJsbx3VPsLZwqshZ2</t>
  </si>
  <si>
    <t>R Roxo Moreira 1724</t>
  </si>
  <si>
    <t>Adriana Aparecida Muller</t>
  </si>
  <si>
    <t>muller.adriana01@gmail.com</t>
  </si>
  <si>
    <t>Adriana Brandino da silva</t>
  </si>
  <si>
    <t>dolly.brandino@hotmail.com</t>
  </si>
  <si>
    <t>Alessandra</t>
  </si>
  <si>
    <t>ale.s08@hotmail.com</t>
  </si>
  <si>
    <t>Allan Magalhães Viana</t>
  </si>
  <si>
    <t>allanmagalhaesviana@gmail.com</t>
  </si>
  <si>
    <t>Ana Augusta Odorissi Xavier</t>
  </si>
  <si>
    <t>anaaugustax@gmail.com</t>
  </si>
  <si>
    <t>Ana Carolina Gonzaga</t>
  </si>
  <si>
    <t>anacgonzaga@gmail.com</t>
  </si>
  <si>
    <t>Andrea Tatiana Diesel</t>
  </si>
  <si>
    <t>galegadiesel@hotmail.com</t>
  </si>
  <si>
    <t>Andressa Neves Marchesan</t>
  </si>
  <si>
    <t>amarchesan.enactus@gmail.com</t>
  </si>
  <si>
    <t>Antonio Lucas Goncalves Tomaz</t>
  </si>
  <si>
    <t>antoniolgtomaz@gmail.com</t>
  </si>
  <si>
    <t>Aparecida de Almeida de Freitas</t>
  </si>
  <si>
    <t>cidaalmeida.cuidadora@gmail.com</t>
  </si>
  <si>
    <t>Beatriz Zaparoli</t>
  </si>
  <si>
    <t>biazaparoli@gmail.com</t>
  </si>
  <si>
    <t>Benedita Rosa do Nascimento</t>
  </si>
  <si>
    <t>benerosacps@gmail.com</t>
  </si>
  <si>
    <t>Bruna Cristina Cordeiro</t>
  </si>
  <si>
    <t>bruna.cordeiro.7@gmail.com</t>
  </si>
  <si>
    <t>Bruna Malospirito Villens</t>
  </si>
  <si>
    <t>brunamalos@gmail.com</t>
  </si>
  <si>
    <t>Camila Fernandes Salles</t>
  </si>
  <si>
    <t>camilafernandessalles2172@gmail.com</t>
  </si>
  <si>
    <t>Camila Fonseca</t>
  </si>
  <si>
    <t>cfonseca.enactus@gmail.com</t>
  </si>
  <si>
    <t>Carol</t>
  </si>
  <si>
    <t>carolbeeko2@hotmail.com</t>
  </si>
  <si>
    <t>catia AP Quima</t>
  </si>
  <si>
    <t>catiaquima@gmail.com</t>
  </si>
  <si>
    <t>Celina Jesus dos santos</t>
  </si>
  <si>
    <t>ja_ckao@hotmail.com</t>
  </si>
  <si>
    <t>Celline Gabriele da Silva</t>
  </si>
  <si>
    <t>celline.gss@gmail.com</t>
  </si>
  <si>
    <t>claudio chaves</t>
  </si>
  <si>
    <t>claudio.chaves@gmail.com</t>
  </si>
  <si>
    <t>Cleidionice Santos</t>
  </si>
  <si>
    <t>ale-santos1017@hotmail.com</t>
  </si>
  <si>
    <t>Damiana Neres Benhosi</t>
  </si>
  <si>
    <t>davidneres0@gmail.com</t>
  </si>
  <si>
    <t>Daniel Lobato</t>
  </si>
  <si>
    <t>daniellobato0@gmail.com</t>
  </si>
  <si>
    <t>Daniela Cristina dos Santos</t>
  </si>
  <si>
    <t>da.ni.cb@hotmail.com</t>
  </si>
  <si>
    <t>Daniela Dantas Quintana</t>
  </si>
  <si>
    <t>danieladquintana@gmail.com</t>
  </si>
  <si>
    <t>Danilo Medeiros Galvão</t>
  </si>
  <si>
    <t>danilo-galvao1995@outlook.com</t>
  </si>
  <si>
    <t>deise</t>
  </si>
  <si>
    <t>deiseandrade024@gmail.com</t>
  </si>
  <si>
    <t>Diana Silva</t>
  </si>
  <si>
    <t>dianabrasilina2406@gmail.com</t>
  </si>
  <si>
    <t>Edilene Holanda De Sousa Silva</t>
  </si>
  <si>
    <t>edilene.holanda@yahoo.com.br</t>
  </si>
  <si>
    <t>Edna P. de Lima</t>
  </si>
  <si>
    <t>ednaplima1@gmail.com</t>
  </si>
  <si>
    <t>Eduardo Piovani Dias</t>
  </si>
  <si>
    <t>epiovani@gmail.com</t>
  </si>
  <si>
    <t>Eduardo Rodrigues Quesada</t>
  </si>
  <si>
    <t>edu_r_quesada@hotmail.com</t>
  </si>
  <si>
    <t>Eduardo Terra</t>
  </si>
  <si>
    <t>ejbterra@gmail.com</t>
  </si>
  <si>
    <t>Eloise Fernandes</t>
  </si>
  <si>
    <t>eloisefernandes@gmail.com</t>
  </si>
  <si>
    <t>Everton Oliveira de Melo</t>
  </si>
  <si>
    <t>eoliveirademelo@gmail.com</t>
  </si>
  <si>
    <t>Felipe Colla Pinheiro</t>
  </si>
  <si>
    <t>(11)99630-8817</t>
  </si>
  <si>
    <t>fecopi@hotmail.com</t>
  </si>
  <si>
    <t>Felipe Gripe Belai</t>
  </si>
  <si>
    <t>felipe.belai@hotmail.com</t>
  </si>
  <si>
    <t>fernanda alves de souza</t>
  </si>
  <si>
    <t>favesdesouza@yahoo.com.br</t>
  </si>
  <si>
    <t>Fernanda Gouveia Ferreira</t>
  </si>
  <si>
    <t>fferreira.enactus@gmail.com</t>
  </si>
  <si>
    <t>Fernanda Ripoli Martins</t>
  </si>
  <si>
    <t>fernanda.ripoli30@gmail.com</t>
  </si>
  <si>
    <t>Fernando</t>
  </si>
  <si>
    <t>fernando@jsfernando.com.br</t>
  </si>
  <si>
    <t>Gabriel Alves Tabchoury</t>
  </si>
  <si>
    <t>g.tabchoury@gmail.com</t>
  </si>
  <si>
    <t>Gabriela Marques</t>
  </si>
  <si>
    <t>gabi.ant.marques@gmail.com</t>
  </si>
  <si>
    <t>Geraldo Magela de Almeida Cançado</t>
  </si>
  <si>
    <t>gcancado@gmail.com</t>
  </si>
  <si>
    <t>Gilda Lima Silva Rodrigues</t>
  </si>
  <si>
    <t>gildalima4000@gmail.com</t>
  </si>
  <si>
    <t>Giovane Oliveira de Carvalho</t>
  </si>
  <si>
    <t>degio2009@hotmail.com</t>
  </si>
  <si>
    <t>Giovanna Capeleti de Freitas</t>
  </si>
  <si>
    <t>gicapfreitas@gmail.com</t>
  </si>
  <si>
    <t>Guilherme Chartouni Rodrigues</t>
  </si>
  <si>
    <t>gchartounir@gmail.com</t>
  </si>
  <si>
    <t>Guilherme de Abreu Polizel</t>
  </si>
  <si>
    <t>guipol123@gmail.com</t>
  </si>
  <si>
    <t>Gustavo Fernandes</t>
  </si>
  <si>
    <t>emgustavof@gmail.com</t>
  </si>
  <si>
    <t>Gustavo Ishimoto Evangelista Martins</t>
  </si>
  <si>
    <t>gu_ishimoto@hotmail.com</t>
  </si>
  <si>
    <t>Gustavo Perbone</t>
  </si>
  <si>
    <t>guperbone@yahoo.com.br</t>
  </si>
  <si>
    <t>Helder Lima de Moura</t>
  </si>
  <si>
    <t>heldermoura08@gmail.com</t>
  </si>
  <si>
    <t>Henrique D Angeles</t>
  </si>
  <si>
    <t>henriquedangeles@yahoo.com.br</t>
  </si>
  <si>
    <t>henrique oblack</t>
  </si>
  <si>
    <t>henriqueoblack@gmail.com</t>
  </si>
  <si>
    <t>Humberto A. Jr.</t>
  </si>
  <si>
    <t>humbertoajr@hotmail.com</t>
  </si>
  <si>
    <t>irani moreira dos santos</t>
  </si>
  <si>
    <t>fashion.irani@gmail.com</t>
  </si>
  <si>
    <t>Irineu Santos Bergamo</t>
  </si>
  <si>
    <t>iri.bergamo@hotmail.com</t>
  </si>
  <si>
    <t>Isabel Maria Messias</t>
  </si>
  <si>
    <t>contatoisabelmessias@hotmail.com</t>
  </si>
  <si>
    <t>Janaina Messias</t>
  </si>
  <si>
    <t>messias.janaina@bol.com.br</t>
  </si>
  <si>
    <t>Janina Tiemi Enomoto</t>
  </si>
  <si>
    <t>tiemijanina@gmail.com</t>
  </si>
  <si>
    <t>João Gabriel Urel Alvarez</t>
  </si>
  <si>
    <t>jalvarez.enactus@gmail.com</t>
  </si>
  <si>
    <t>Joe</t>
  </si>
  <si>
    <t>joseribeiro1017@gmail.com</t>
  </si>
  <si>
    <t>José Camilo Carlos Junior</t>
  </si>
  <si>
    <t>juuninhorezende@hotmail.com</t>
  </si>
  <si>
    <t>Júlia Constantino Camilli</t>
  </si>
  <si>
    <t>julicamilli@yahoo.com.br</t>
  </si>
  <si>
    <t>Júlia do Valle Ruibal</t>
  </si>
  <si>
    <t>jruibal96@gmail.com</t>
  </si>
  <si>
    <t>Júlia Scappini</t>
  </si>
  <si>
    <t>julias_machado@hotmail.com</t>
  </si>
  <si>
    <t>Júlia Tulio Gomes</t>
  </si>
  <si>
    <t>julia_tulio@hotmail.com</t>
  </si>
  <si>
    <t>Karin Monteiro</t>
  </si>
  <si>
    <t>karinmmonteiro@gmail.com</t>
  </si>
  <si>
    <t>Karina Kavai</t>
  </si>
  <si>
    <t>karinastahlkavai@gmail.com</t>
  </si>
  <si>
    <t>Karl Andre Vieira</t>
  </si>
  <si>
    <t>andrevieira4@hotmail.com</t>
  </si>
  <si>
    <t>Karla Holzmeister Simon</t>
  </si>
  <si>
    <t>karla_simon@hotmail.com</t>
  </si>
  <si>
    <t>Katia Regina Da Silva</t>
  </si>
  <si>
    <t>katia.regina1974@hotmail.com</t>
  </si>
  <si>
    <t>Kauan Mitsuharu Takeda</t>
  </si>
  <si>
    <t>kauantakeda@hotmail.com</t>
  </si>
  <si>
    <t>kelen Natalino</t>
  </si>
  <si>
    <t>kelennatalino@gmail.com</t>
  </si>
  <si>
    <t>Laís Zago Nogueira</t>
  </si>
  <si>
    <t>laiszn@hotmail.com</t>
  </si>
  <si>
    <t>Larissa Fernandes Catão</t>
  </si>
  <si>
    <t>larissafcatao@gmail.com</t>
  </si>
  <si>
    <t>Larissa Medeiros de Andrade</t>
  </si>
  <si>
    <t>medeiros.andrade.larissa@gmail.com</t>
  </si>
  <si>
    <t>Larissa Toome</t>
  </si>
  <si>
    <t>larissa.toome@gmail.com</t>
  </si>
  <si>
    <t>Laura</t>
  </si>
  <si>
    <t>laura.cyriaco@gmail.com</t>
  </si>
  <si>
    <t>luana Felix da Silve</t>
  </si>
  <si>
    <t>felixlua06@gmail.com</t>
  </si>
  <si>
    <t>Lucas Basaglia Dalpino</t>
  </si>
  <si>
    <t>lucas_dalpino@hotmail.com</t>
  </si>
  <si>
    <t>Lucas de Aquino Marques Luix</t>
  </si>
  <si>
    <t>l.marquesluiz@gmail.com</t>
  </si>
  <si>
    <t>Lucas Katayama</t>
  </si>
  <si>
    <t>lucaskatayama@gmail.com</t>
  </si>
  <si>
    <t>Lucas Marçola</t>
  </si>
  <si>
    <t>lucasmarcola@gmail.com</t>
  </si>
  <si>
    <t>Lucas Moraes Mascarenhas</t>
  </si>
  <si>
    <t>19 997579031</t>
  </si>
  <si>
    <t>lucas2m94@gmail.com</t>
  </si>
  <si>
    <t>lucelia de andrade aeida</t>
  </si>
  <si>
    <t>luceliajdi@gmail.com</t>
  </si>
  <si>
    <t>Luciana Martins de Gouvea Brito</t>
  </si>
  <si>
    <t>lumrgouvea@gmail.com</t>
  </si>
  <si>
    <t>Luis Foiadelli</t>
  </si>
  <si>
    <t>luis_foiadelli2@hotmail.com</t>
  </si>
  <si>
    <t>Luiz Felipe Ferraz</t>
  </si>
  <si>
    <t>luizfelipeferraz1@gmail.com</t>
  </si>
  <si>
    <t>marcela almeida</t>
  </si>
  <si>
    <t>marcelaalmeidamachado@gmail.com</t>
  </si>
  <si>
    <t>Maria angelica vitor candido</t>
  </si>
  <si>
    <t>angelmixvc@hotmail.com</t>
  </si>
  <si>
    <t>maria solange gatti</t>
  </si>
  <si>
    <t>sgsolangegatti@gmail.com</t>
  </si>
  <si>
    <t>maria Sônia biscalchim</t>
  </si>
  <si>
    <t>antonioluciobiscalchim@outlook.com</t>
  </si>
  <si>
    <t>maria vilani Ramos Nonato</t>
  </si>
  <si>
    <t>mariavilani616@gmail.com</t>
  </si>
  <si>
    <t>Mariana Casado</t>
  </si>
  <si>
    <t>mcasado.enactus@gmail.com</t>
  </si>
  <si>
    <t>Mariana Higashi Sakamoto</t>
  </si>
  <si>
    <t>msakamoto.enactus@gmail.com</t>
  </si>
  <si>
    <t>Mariana Tararam</t>
  </si>
  <si>
    <t>marianatararamj@gmail.com</t>
  </si>
  <si>
    <t>marineis Brito barros</t>
  </si>
  <si>
    <t>ricardobarrosazul@Gmail.com</t>
  </si>
  <si>
    <t>Mathias Nehmi Nagy</t>
  </si>
  <si>
    <t>mathias.nehmi@gmail.com</t>
  </si>
  <si>
    <t>mell silva</t>
  </si>
  <si>
    <t>merciapat@bol.com.br</t>
  </si>
  <si>
    <t>Melvin Sant'Ana</t>
  </si>
  <si>
    <t>melvin.santana@yahoo.com.br</t>
  </si>
  <si>
    <t>Milene Barbosa Gomes</t>
  </si>
  <si>
    <t>milenebg@gmail.com</t>
  </si>
  <si>
    <t>Natalia Cruz</t>
  </si>
  <si>
    <t>cruznataliasantos@gmail.com</t>
  </si>
  <si>
    <t>Natália Reis</t>
  </si>
  <si>
    <t>nataaliiareis@gmail.com</t>
  </si>
  <si>
    <t>Natália Soares Gonzalez</t>
  </si>
  <si>
    <t>ngonzalez.enactus@gmail.com</t>
  </si>
  <si>
    <t>Nathalia dos Santos Ferreira</t>
  </si>
  <si>
    <t>nathysantos213@gmail.com</t>
  </si>
  <si>
    <t>Patrícia</t>
  </si>
  <si>
    <t>patriciapinheiro758@gmail.com</t>
  </si>
  <si>
    <t>Paulo Ricchini Villalobos</t>
  </si>
  <si>
    <t>(19)995140070</t>
  </si>
  <si>
    <t>paulo_villalobos@yahoo.com.br</t>
  </si>
  <si>
    <t>Priscila Zanardo Polli Marques Barcelos</t>
  </si>
  <si>
    <t>priscila.barcelos.pb@gmail.com</t>
  </si>
  <si>
    <t>Rafael</t>
  </si>
  <si>
    <t>grisotto@hotmail.com</t>
  </si>
  <si>
    <t>Rafael Andrade Ribeiro</t>
  </si>
  <si>
    <t>rafael.aribeiro@gmail.com</t>
  </si>
  <si>
    <t>Rafael Guedes Postal</t>
  </si>
  <si>
    <t>rafaguedes89@hotmail.com</t>
  </si>
  <si>
    <t>Raphael Moreira Zinsly</t>
  </si>
  <si>
    <t>rajntmail@gmail.com</t>
  </si>
  <si>
    <t>Raphael Petena</t>
  </si>
  <si>
    <t>raphateixeira.petena@gmail.com</t>
  </si>
  <si>
    <t>Raphael Pontes</t>
  </si>
  <si>
    <t>raphaellpontess@gmail.com</t>
  </si>
  <si>
    <t>Regina Célia da Conceição</t>
  </si>
  <si>
    <t>regina.con@hotmail.com</t>
  </si>
  <si>
    <t>Renato Cantatore</t>
  </si>
  <si>
    <t>recant22@gmail.com</t>
  </si>
  <si>
    <t>Renê Grottoli Siqueira</t>
  </si>
  <si>
    <t>renegrottoli@gmail.com</t>
  </si>
  <si>
    <t>Rodrigo Alves Viana da Silva</t>
  </si>
  <si>
    <t>digoviana@gmail.com</t>
  </si>
  <si>
    <t>Rodrigo Giovanini de Lima</t>
  </si>
  <si>
    <t>arcgiovanini@gmail.com</t>
  </si>
  <si>
    <t>Ronaldo Yeung</t>
  </si>
  <si>
    <t>rndyeung@yahoo.com.br</t>
  </si>
  <si>
    <t>Rosana Lopes Pereira</t>
  </si>
  <si>
    <t>rosanapereira59@hotmail.com</t>
  </si>
  <si>
    <t>rosana Martins</t>
  </si>
  <si>
    <t>rosana.martins.moreira1234@gmail.com</t>
  </si>
  <si>
    <t>Rosângela</t>
  </si>
  <si>
    <t>rosangelapellisson@gmail.com</t>
  </si>
  <si>
    <t>Samira de Oliveira Santin</t>
  </si>
  <si>
    <t>samirasantin@yahoo.com.br</t>
  </si>
  <si>
    <t>Silvia Regina de Toledo Valentini</t>
  </si>
  <si>
    <t>srtvalentini@gmail.com</t>
  </si>
  <si>
    <t>simone</t>
  </si>
  <si>
    <t>rsfranco20@gmail.com</t>
  </si>
  <si>
    <t>Talita De Almeida Costa</t>
  </si>
  <si>
    <t>talitinhapa@gmail.com</t>
  </si>
  <si>
    <t>Tayna Zanete Garcia</t>
  </si>
  <si>
    <t>tayna.garcia@hotmail.com</t>
  </si>
  <si>
    <t>Thaís Braga Baker</t>
  </si>
  <si>
    <t>taizbaker@hotmail.com</t>
  </si>
  <si>
    <t>Thalita Sordi</t>
  </si>
  <si>
    <t>thalifo@gmail.com</t>
  </si>
  <si>
    <t>Thiago Mendes Cardoso</t>
  </si>
  <si>
    <t>thi0668@gmail.com</t>
  </si>
  <si>
    <t>Vinicius Dantas</t>
  </si>
  <si>
    <t>vinidantas98@gmail.com</t>
  </si>
  <si>
    <t>Vinícius de Oliveira Civali</t>
  </si>
  <si>
    <t>viniciuscivali@gmail.com</t>
  </si>
  <si>
    <t>Vitor Lopes Dos Santos</t>
  </si>
  <si>
    <t>vitor_lopes_santos@hotmail.com</t>
  </si>
  <si>
    <t>vivian Carolina Francisco Augusto</t>
  </si>
  <si>
    <t>viviancarolina_2015@hotmail.com</t>
  </si>
  <si>
    <t>yohana carol messias de lima</t>
  </si>
  <si>
    <t>yohanalimalima17@gmail.com</t>
  </si>
  <si>
    <t>Yuji Samuel Sugahara</t>
  </si>
  <si>
    <t>yuji148258@gmail.com</t>
  </si>
  <si>
    <t>Renata Scolese</t>
  </si>
  <si>
    <t>LISTA DE CLIENTES - 1S2018</t>
  </si>
  <si>
    <t>n.</t>
  </si>
  <si>
    <t xml:space="preserve">ID </t>
  </si>
  <si>
    <t>Fone</t>
  </si>
  <si>
    <t>Email</t>
  </si>
  <si>
    <t>Numero</t>
  </si>
  <si>
    <t>Timestamp</t>
  </si>
  <si>
    <t>Num Quartos</t>
  </si>
  <si>
    <t>Num Banheiros</t>
  </si>
  <si>
    <t>Faxineira</t>
  </si>
  <si>
    <t>Guilherme Vinco dos Santos</t>
  </si>
  <si>
    <t>gvinco@live.com</t>
  </si>
  <si>
    <t>R. Dr. Shigeo Mori</t>
  </si>
  <si>
    <t>pHvMBbzAyCgjuo4MRdKxO6qmh252</t>
  </si>
  <si>
    <t>Rua Jerônimo pattaro</t>
  </si>
  <si>
    <t>Sábado, 12 de maio de 2018 às 09:30</t>
  </si>
  <si>
    <t>R. Roxo Moreira</t>
  </si>
  <si>
    <t>Sexta-feira, 18 de maio de 2018 às 08:30</t>
  </si>
  <si>
    <t>VZeJj2CXyWdpByFLTAtESIEUZDq2</t>
  </si>
  <si>
    <t>R. Alberto de Salvo</t>
  </si>
  <si>
    <t>Sexta-feira, 18 de maio de 2018 às 13:30</t>
  </si>
  <si>
    <t>NIJQyy2cGpQo3f8w8FOKlPezY6b2</t>
  </si>
  <si>
    <t>R. Cecílio Feltrim</t>
  </si>
  <si>
    <t>Segunda-feira, 11 de junho de 2018 às 12:30</t>
  </si>
  <si>
    <t>LhqrxDFn5LNUSvKcJbNMEOhxviE2</t>
  </si>
  <si>
    <t>Laís Conte Zanardo</t>
  </si>
  <si>
    <t>laisczanardo@gmail.com</t>
  </si>
  <si>
    <t xml:space="preserve">Rua José Cantusio </t>
  </si>
  <si>
    <t>Terça-feira, 8 de maio de 2018 às 08:00</t>
  </si>
  <si>
    <t>L6toIbrPwsT97ndES3zMK0U51aM2</t>
  </si>
  <si>
    <t>Conrado Lourenço</t>
  </si>
  <si>
    <t>conrado.unicamp@gmail.com</t>
  </si>
  <si>
    <t>Av Santa Isabel</t>
  </si>
  <si>
    <t>Sábado, 26 de maio de 2018 às 14:00</t>
  </si>
  <si>
    <t>JAmdQGtEQXXREBmL5gH8YvizGaA3</t>
  </si>
  <si>
    <t>Rua Plínio Aveniente</t>
  </si>
  <si>
    <t>8, apto 215</t>
  </si>
  <si>
    <t>Quinta-feira, 17 de maio de 2018 às 11:30</t>
  </si>
  <si>
    <t>HGHuFekW0bVusrXke5LK9QymsR73</t>
  </si>
  <si>
    <t>tbgallinucci@gmail.com</t>
  </si>
  <si>
    <t>Quarta-feira, 30 de maio de 2018 às 09:00</t>
  </si>
  <si>
    <t>Quarta-feira, 13 de junho de 2018 às 09:00</t>
  </si>
  <si>
    <t>andersondduarte@gmail.com</t>
  </si>
  <si>
    <t>W4teNMztDZhiW7Qp9LpPrPLwyKO2</t>
  </si>
  <si>
    <t>Sophia Clari Csatlos</t>
  </si>
  <si>
    <t>sophiacsatlos@gmail.com</t>
  </si>
  <si>
    <t>R. Dr. Luciano Venere Decourt</t>
  </si>
  <si>
    <t>Cancelou</t>
  </si>
  <si>
    <t>Dados gerais</t>
  </si>
  <si>
    <t>Controle Pureco - Ciclo 2020-2021</t>
  </si>
  <si>
    <t>Mês</t>
  </si>
  <si>
    <t>Valor total 
arrecadado 
nos meses (R$)</t>
  </si>
  <si>
    <t>Renda inicial</t>
  </si>
  <si>
    <t>Dias disponíveis</t>
  </si>
  <si>
    <t>Faxinas Realizadas</t>
  </si>
  <si>
    <t>Faxinas Canceladas</t>
  </si>
  <si>
    <t>Dinheiro recebido (R$)</t>
  </si>
  <si>
    <t>Aumento de renda</t>
  </si>
  <si>
    <t>Valor médio por faxina (R$)</t>
  </si>
  <si>
    <t>Efetividade diária (R$)</t>
  </si>
  <si>
    <t>Feedback Médio</t>
  </si>
  <si>
    <t>TOTAL NO CICLO 20-21</t>
  </si>
  <si>
    <t>Histórico (R$)</t>
  </si>
  <si>
    <t>Total 2018</t>
  </si>
  <si>
    <t>Total 2019.1</t>
  </si>
  <si>
    <t>Total 2019.2 ~2020.1</t>
  </si>
  <si>
    <t>Total acumulado</t>
  </si>
  <si>
    <t>Número de faxinas realizadas</t>
  </si>
  <si>
    <t>Nome Colaboradora</t>
  </si>
  <si>
    <t>Histórico</t>
  </si>
  <si>
    <t>Total até junho de 2019</t>
  </si>
  <si>
    <t>Controle Clientes Pureco - Ciclo 2020-2021</t>
  </si>
  <si>
    <t>Dados Gerais</t>
  </si>
  <si>
    <t>Mês/Clientes</t>
  </si>
  <si>
    <t>Total Novos</t>
  </si>
  <si>
    <t>Já tinham pedido</t>
  </si>
  <si>
    <t>Barão</t>
  </si>
  <si>
    <t>PUC</t>
  </si>
  <si>
    <t>Clientes novos</t>
  </si>
  <si>
    <t>Clientes que já tinham pedido no mês anterior</t>
  </si>
  <si>
    <t>Total de faxinas</t>
  </si>
  <si>
    <t>Total Barão</t>
  </si>
  <si>
    <t>Total PUC</t>
  </si>
  <si>
    <t>FEEDBACK CLIENTES</t>
  </si>
  <si>
    <t>Nota feedback</t>
  </si>
  <si>
    <t>Feedback</t>
  </si>
  <si>
    <t>Última passagem de feedback</t>
  </si>
  <si>
    <t>Visita</t>
  </si>
  <si>
    <t>GERENCIAMENTO DE ADMINISTRADORES</t>
  </si>
  <si>
    <t>Semana</t>
  </si>
  <si>
    <t>Status</t>
  </si>
  <si>
    <t>Inicio</t>
  </si>
  <si>
    <t>Fim</t>
  </si>
  <si>
    <t>Responsável pelo gerenciamento (adm)</t>
  </si>
  <si>
    <t>Responsável pela passagem de feedback</t>
  </si>
  <si>
    <t>Observações antes de assumir</t>
  </si>
  <si>
    <t>Observações após sair</t>
  </si>
  <si>
    <t>Bela e Ju</t>
  </si>
  <si>
    <t>Retorno pós pandemia, aplicativo com bug, utilização da firebase pra algumas informações</t>
  </si>
  <si>
    <t>Aplicativo atualizado</t>
  </si>
  <si>
    <t>ROTINA DO ADMINISTRADOR</t>
  </si>
  <si>
    <t>Atividade</t>
  </si>
  <si>
    <t>Plataforma</t>
  </si>
  <si>
    <t>Quando</t>
  </si>
  <si>
    <t>Conferir novas faxinas, clicar em cada faxineira: faxineira&gt; faxinas&gt;agendados</t>
  </si>
  <si>
    <t>Pureco Admin</t>
  </si>
  <si>
    <t>2 x por dia</t>
  </si>
  <si>
    <t>Mandar mensagem no chat: "Obrigada por agendar uma faxina, qualquer duvida estou a disposicao"</t>
  </si>
  <si>
    <t>Pureco Faxineira</t>
  </si>
  <si>
    <t>Cada nova faxina</t>
  </si>
  <si>
    <t xml:space="preserve">Stalkear o cliente para ver se tem perfil de cliente </t>
  </si>
  <si>
    <t>Facebook</t>
  </si>
  <si>
    <t>Se em duvida se é realmente um cliente, investigar no chat</t>
  </si>
  <si>
    <t>Cada faxina suspeita</t>
  </si>
  <si>
    <t>Se cliente suspeito não responde pelo chat, pegar numero de cliente na firebase</t>
  </si>
  <si>
    <t>Firebase</t>
  </si>
  <si>
    <t>Entrar em contato com cliente caso 5 se aplicar</t>
  </si>
  <si>
    <t>Whatsapp</t>
  </si>
  <si>
    <t>Caso o cliente não responda nada no chat, pegar email dele na firebase</t>
  </si>
  <si>
    <t>Um dia antes da faxina</t>
  </si>
  <si>
    <t>Um dia antes da faxina enviar email lembrando o cliente, caso ele não tenha dito nada no chat</t>
  </si>
  <si>
    <t>Gmail</t>
  </si>
  <si>
    <t>Checar  e responder SAC</t>
  </si>
  <si>
    <t>1 x dia</t>
  </si>
  <si>
    <t>Setar a proxima semana de cada faxineira (2 semanas posteriores devem sempre estar setadas)</t>
  </si>
  <si>
    <t>1x semana</t>
  </si>
  <si>
    <t>TUTORIAL: BUSCA NA FIREBASE</t>
  </si>
  <si>
    <t>1. LOGAR NA FIREBASE COM DADOS DO PURECO LIMPEZA &gt; CLICAR EM PURECO</t>
  </si>
  <si>
    <t xml:space="preserve">2. CLICAR EM AUTHENTICATION E ORDENAR POR "CONECTADO". </t>
  </si>
  <si>
    <t>3. DEDUZIR PELO NOME DO EMAIL O USUARIO PROCURADO E COPIAR O ID CLICANDO NO ICONE</t>
  </si>
  <si>
    <t>4. CLICAR NA DATABASE &gt; CLICAR EM CLOUD FIRESTORE</t>
  </si>
  <si>
    <t>5. CLICAR EM CLIENTES &gt; O ID ESTARA ORDENADO ALFABETICAMENTE, PROCURAR O ID COPIADO</t>
  </si>
  <si>
    <t>MENSAGENS PADRÃO PARA CLIENTES</t>
  </si>
  <si>
    <t>Quando usar/pergunta frequente</t>
  </si>
  <si>
    <t>Mensagem</t>
  </si>
  <si>
    <t>Envio de Feedback padrão via redes sociais</t>
  </si>
  <si>
    <t>Bom dia/boa tarde/boa noite, @cliente! Tudo bem?
O Pureco valoriza muito sua opinião e gostaríamos de saber como foi sua experiência com a @colaboradora.  Poderia nos dar uma nota de 0 a 5? 
Por estarmos em meio a uma pandemia, o acompanhamento de como estão sendo as faxinas do ponto de vista de segurança da saúde é vital para mantermos todos seguros. Então pedimos que sua nota leve em conta esses parâmetros. Aceitamos comentários sobre pontos a melhorar e elogios também :)</t>
  </si>
  <si>
    <r>
      <rPr>
        <rFont val="Source Sans Pro"/>
        <sz val="12.0"/>
      </rPr>
      <t xml:space="preserve">Ao receber feedbacks negativos de </t>
    </r>
    <r>
      <rPr>
        <rFont val="Source Sans Pro"/>
        <b/>
        <sz val="12.0"/>
      </rPr>
      <t>CLIENTES QUE NUNCA PEDIRAM FAXINA ANTERIORMENTE</t>
    </r>
    <r>
      <rPr>
        <rFont val="Source Sans Pro"/>
        <sz val="12.0"/>
      </rPr>
      <t xml:space="preserve">. 
</t>
    </r>
    <r>
      <rPr>
        <rFont val="Source Sans Pro"/>
        <b/>
        <sz val="12.0"/>
      </rPr>
      <t xml:space="preserve">ATENÇÃO: </t>
    </r>
    <r>
      <rPr>
        <rFont val="Source Sans Pro"/>
        <sz val="12.0"/>
      </rPr>
      <t xml:space="preserve">reembolso somente para CLIENTES NOVOS, para clientes que já pediram anteriormente somente oferecemos o desconto na próxima faxina. 
</t>
    </r>
    <r>
      <rPr>
        <rFont val="Source Sans Pro"/>
        <b/>
        <sz val="12.0"/>
      </rPr>
      <t>ATENÇÃO: repassar para o Projeto o ocorrido</t>
    </r>
  </si>
  <si>
    <t>Bom dia/boa tarde/boa noite @cliente! Nos desculpe pela demora
Agradecemos muito o feedback passado e sentimos muito que sua experiência com a @colaboradora não tenha sido boa. Vamos repassar essas situações para ela para que possamos corrigi-las o quanto antes. 
Como procedimento padrão nesses casos, propomos o reembolso de 30% do valor da faxina ou 30% de desconto na próxima faxina caso contrate o serviço nos próximos 6 meses.
Gostaríamos de reforçar que trabalhamos com outras colaboradoras e que caso você queira marcar uma faxina novamente com desconto, pode nos chamar pelo WhatsApp do projeto (19 98139-6422) para agendá-la.
Lamentamos novamente o ocorrido com a @colaboradora e agradecemos o feedback e o apoio ao projeto, pois entendemos que a questão financeira não está fácil para ninguém. Estaremos trabalhando para melhorar!</t>
  </si>
  <si>
    <r>
      <rPr>
        <rFont val="Source Sans Pro"/>
        <sz val="12.0"/>
      </rPr>
      <t xml:space="preserve">Ao receber feedbacks negativos de </t>
    </r>
    <r>
      <rPr>
        <rFont val="Source Sans Pro"/>
        <b/>
        <sz val="12.0"/>
      </rPr>
      <t>CLIENTES QUE JÁ PEDIRAM ANTERIORMENTE</t>
    </r>
    <r>
      <rPr>
        <rFont val="Source Sans Pro"/>
        <sz val="12.0"/>
      </rPr>
      <t xml:space="preserve">. 
</t>
    </r>
    <r>
      <rPr>
        <rFont val="Source Sans Pro"/>
        <b/>
        <sz val="12.0"/>
      </rPr>
      <t>ATENÇÃO: repassar para o Projeto o ocorrido</t>
    </r>
  </si>
  <si>
    <t>Bom dia/boa tarde/boa noite @cliente! Nos desculpe pela demora
Agradecemos muito o feedback passado e sentimos muito que sua experiência com a @colaboradora não tenha sido boa. Vamos repassar essas situações para ela para que possamos corrigi-las o quanto antes. 
Como procedimento padrão nesses casos, propomos 30% de desconto na próxima faxina caso contrate o serviço nos próximos 6 meses.
Gostaríamos de reforçar que trabalhamos com outras colaboradoras e que caso você queira marcar uma faxina novamente com desconto, pode nos chamar pelo WhatsApp do projeto (19 98139-6422) para agendá-la.
Lamentamos novamente o ocorrido com a @colaboradora e agradecemos o feedback e o apoio ao projeto, pois entendemos que a questão financeira não está fácil para ninguém. Estaremos trabalhando para melhorar!</t>
  </si>
  <si>
    <t>O que está incluso na faxina comum?</t>
  </si>
  <si>
    <t>O serviço de faxina comum compreende: limpeza de paredes, chão, vidros, móveis, azulejos e quintal, dentro de no máximo 8 horas de trabalho.
Caso queira limpeza de geladeira ou armários podemos estipular uma taxa extra :)</t>
  </si>
  <si>
    <t>As colaboradoras levam os produtos ou eu (cliente) preciso comprar?</t>
  </si>
  <si>
    <t>Olá @cliente! Não levamos os produtos, as colaboradoras trabalham com os que são disponibilizados pelos clientes. Caso haja algum produto que você possua que tenha algum uso especial, recomendamos que seja explicado para quem for fazer a faxina como se usa :)</t>
  </si>
  <si>
    <t>Quais são os produtos de limpeza necessários?</t>
  </si>
  <si>
    <t>Olá @cliente! Os produtos de limpeza indicados para uso pelas nossas colaboradoras são: detergente, água sanitária, limpa vidro e limpador multiuso/desengordurante.</t>
  </si>
  <si>
    <t>Para casas de tamanho G a EXG, oferecer duas colaboradoras em vez de uma, a fim de evitar que as colaboradoras ultrapassem as 8h de faxina e façam um bom serviço.</t>
  </si>
  <si>
    <t>Olá @cliente! Como sua casa possui tamanho grande, discutimos sobre ir duas colaboradoras, mesmo que a faxina seja do tipo comum. 
Prezamos por um bom serviço e acreditamos que a faxina seria melhor feita em dupla
O preço não seria alterado!</t>
  </si>
  <si>
    <t>Qual a diferença entre faxina comum e pós-festa?</t>
  </si>
  <si>
    <t>Qual a diferença entre faxina comum e pós-mudança?</t>
  </si>
  <si>
    <t>Se o cliente for novo, perguntar como conheceu o Pureco?</t>
  </si>
  <si>
    <t>Id Firebase</t>
  </si>
  <si>
    <t>Usuaria</t>
  </si>
  <si>
    <t xml:space="preserve">Contas </t>
  </si>
  <si>
    <t>Senhas</t>
  </si>
  <si>
    <t>Disponibilidade Usual</t>
  </si>
  <si>
    <t>Pureco</t>
  </si>
  <si>
    <t>pureco.aplicativo@gmail.com</t>
  </si>
  <si>
    <t>limpeza*pureco</t>
  </si>
  <si>
    <t xml:space="preserve">1Y4BUnrtKQWwe1wy9Agi7AGR7kK2 </t>
  </si>
  <si>
    <t>Maria José</t>
  </si>
  <si>
    <t>mariajoseguedi@gmail.com</t>
  </si>
  <si>
    <t>Segunda a quinta ate 14h30</t>
  </si>
  <si>
    <t>R Gustavo Stuart 247</t>
  </si>
  <si>
    <t>TK494QcFbUUZWab7XZzQtRWF5Vl2</t>
  </si>
  <si>
    <t>Adalgisa</t>
  </si>
  <si>
    <t>rochaadalgisa@gmail.com</t>
  </si>
  <si>
    <t>Todos os dias, exceto sexta</t>
  </si>
  <si>
    <t>R áurea eliza Pereira valadão, N 132 (antiga 31), Vila esperança</t>
  </si>
  <si>
    <t>F7voOgDWsCTpJzmBKF2vCfTDLIc2</t>
  </si>
  <si>
    <t>Maria de Lourdes</t>
  </si>
  <si>
    <t>mariadelourdesdasilva905@gmail.com</t>
  </si>
  <si>
    <t>Terça, Quarta, Quinta e Sexta  e domingo</t>
  </si>
  <si>
    <t>Rua Caminho Dois, 387</t>
  </si>
  <si>
    <t>HKNnaJwp8LeGfewVqwEb8F62To33</t>
  </si>
  <si>
    <t>Maria Vilanir</t>
  </si>
  <si>
    <t>vilanir08@gmail.com</t>
  </si>
  <si>
    <t>Faxina fixa na sexta</t>
  </si>
  <si>
    <t>AqOmNmOc9UMUvv3IEjp1O0z37pz2</t>
  </si>
  <si>
    <t xml:space="preserve">Terezinha </t>
  </si>
  <si>
    <t>craibaterezinha@gmail.com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</si>
</sst>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R$ -416]#,##0.00"/>
    <numFmt numFmtId="165" formatCode="dd/MM/yyyy"/>
    <numFmt numFmtId="166" formatCode="dd/mm/yyyy"/>
    <numFmt numFmtId="167" formatCode="d/m/yyyy"/>
    <numFmt numFmtId="168" formatCode="hh:mm"/>
  </numFmts>
  <fonts count="35">
    <font>
      <sz val="10.0"/>
      <color rgb="FF000000"/>
      <name val="Arial"/>
    </font>
    <font>
      <b/>
      <sz val="24.0"/>
      <color rgb="FFF1C232"/>
      <name val="Source Sans Pro"/>
    </font>
    <font/>
    <font>
      <name val="Source Sans Pro"/>
    </font>
    <font>
      <b/>
      <sz val="12.0"/>
      <color rgb="FFFFC222"/>
      <name val="Source Sans Pro"/>
    </font>
    <font>
      <b/>
      <color rgb="FFFFFFFF"/>
      <name val="Source Sans Pro"/>
    </font>
    <font>
      <b/>
      <name val="Source Sans Pro"/>
    </font>
    <font>
      <b/>
      <sz val="11.0"/>
      <color rgb="FFFFC222"/>
      <name val="Source Sans Pro"/>
    </font>
    <font>
      <color rgb="FF000000"/>
      <name val="Source Sans Pro"/>
    </font>
    <font>
      <color rgb="FF000E38"/>
      <name val="Source Sans Pro"/>
    </font>
    <font>
      <sz val="12.0"/>
      <color rgb="FF000E38"/>
      <name val="Source Sans Pro"/>
    </font>
    <font>
      <b/>
      <sz val="14.0"/>
      <color rgb="FFFFFFFF"/>
      <name val="Source Sans Pro"/>
    </font>
    <font>
      <sz val="11.0"/>
      <color rgb="FF000000"/>
      <name val="Arial"/>
    </font>
    <font>
      <sz val="11.0"/>
      <color rgb="FF000000"/>
      <name val="Roboto"/>
    </font>
    <font>
      <b/>
      <sz val="18.0"/>
      <color rgb="FFFFFFFF"/>
      <name val="Source Sans Pro"/>
    </font>
    <font>
      <b/>
      <sz val="12.0"/>
      <color rgb="FFF3F3F3"/>
      <name val="Source Sans Pro"/>
    </font>
    <font>
      <sz val="12.0"/>
      <name val="Source Sans Pro"/>
    </font>
    <font>
      <sz val="11.0"/>
      <color rgb="FF000000"/>
      <name val="Source Sans Pro"/>
    </font>
    <font>
      <b/>
      <sz val="18.0"/>
      <color rgb="FFFFC222"/>
      <name val="Source Sans Pro"/>
    </font>
    <font>
      <name val="Arial"/>
    </font>
    <font>
      <b/>
      <sz val="12.0"/>
      <color rgb="FF000E38"/>
      <name val="Source Sans Pro"/>
    </font>
    <font>
      <b/>
      <color rgb="FFFFC222"/>
      <name val="Source Sans Pro"/>
    </font>
    <font>
      <b/>
      <sz val="12.0"/>
      <color rgb="FFFFFFFF"/>
      <name val="Source Sans Pro"/>
    </font>
    <font>
      <b/>
      <sz val="11.0"/>
      <color rgb="FFF1C232"/>
      <name val="Source Sans Pro"/>
    </font>
    <font>
      <b/>
      <sz val="12.0"/>
      <color rgb="FFF1C232"/>
      <name val="Source Sans Pro"/>
    </font>
    <font>
      <b/>
      <sz val="11.0"/>
      <color rgb="FF000E38"/>
      <name val="Source Sans Pro"/>
    </font>
    <font>
      <sz val="11.0"/>
      <color rgb="FFFFFFFF"/>
      <name val="Source Sans Pro"/>
    </font>
    <font>
      <sz val="11.0"/>
      <color rgb="FFF1C232"/>
      <name val="Source Sans Pro"/>
    </font>
    <font>
      <sz val="11.0"/>
      <color rgb="FF000E38"/>
      <name val="Source Sans Pro"/>
    </font>
    <font>
      <sz val="11.0"/>
      <name val="Source Sans Pro"/>
    </font>
    <font>
      <b/>
      <sz val="24.0"/>
      <color rgb="FFFFC222"/>
      <name val="Source Sans Pro"/>
    </font>
    <font>
      <b/>
      <sz val="11.0"/>
      <color rgb="FFFFFFFF"/>
      <name val="Source Sans Pro"/>
    </font>
    <font>
      <b/>
      <color rgb="FF000000"/>
      <name val="Source Sans Pro"/>
    </font>
    <font>
      <sz val="14.0"/>
      <name val="Source Sans Pro"/>
    </font>
    <font>
      <sz val="14.0"/>
    </font>
  </fonts>
  <fills count="11">
    <fill>
      <patternFill patternType="none"/>
    </fill>
    <fill>
      <patternFill patternType="lightGray"/>
    </fill>
    <fill>
      <patternFill patternType="solid">
        <fgColor rgb="FF000E38"/>
        <bgColor rgb="FF000E38"/>
      </patternFill>
    </fill>
    <fill>
      <patternFill patternType="solid">
        <fgColor rgb="FFF1C232"/>
        <bgColor rgb="FFF1C232"/>
      </patternFill>
    </fill>
    <fill>
      <patternFill patternType="solid">
        <fgColor rgb="FFFFD966"/>
        <bgColor rgb="FFFFD966"/>
      </patternFill>
    </fill>
    <fill>
      <patternFill patternType="solid">
        <fgColor rgb="FFFFC222"/>
        <bgColor rgb="FFFFC222"/>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FFFF00"/>
        <bgColor rgb="FFFFFF00"/>
      </patternFill>
    </fill>
    <fill>
      <patternFill patternType="solid">
        <fgColor rgb="FFFF0000"/>
        <bgColor rgb="FFFF0000"/>
      </patternFill>
    </fill>
  </fills>
  <borders count="46">
    <border/>
    <border>
      <left style="thick">
        <color rgb="FFFFFFFF"/>
      </left>
      <top style="thick">
        <color rgb="FFFFFFFF"/>
      </top>
    </border>
    <border>
      <top style="thick">
        <color rgb="FFFFFFFF"/>
      </top>
    </border>
    <border>
      <right style="thick">
        <color rgb="FFFFFFFF"/>
      </right>
      <top style="thick">
        <color rgb="FFFFFFFF"/>
      </top>
    </border>
    <border>
      <left style="thick">
        <color rgb="FFFFFFFF"/>
      </left>
      <bottom style="thick">
        <color rgb="FFFFFFFF"/>
      </bottom>
    </border>
    <border>
      <bottom style="thick">
        <color rgb="FFFFFFFF"/>
      </bottom>
    </border>
    <border>
      <right style="thick">
        <color rgb="FFFFFFFF"/>
      </right>
      <bottom style="thick">
        <color rgb="FFFFFFFF"/>
      </bottom>
    </border>
    <border>
      <left style="thin">
        <color rgb="FFFFFFFF"/>
      </left>
      <right style="thin">
        <color rgb="FFFFFFFF"/>
      </right>
      <top style="thin">
        <color rgb="FFFFFFFF"/>
      </top>
      <bottom style="thin">
        <color rgb="FFFFFFFF"/>
      </bottom>
    </border>
    <border>
      <top style="thin">
        <color rgb="FFFFFFFF"/>
      </top>
      <bottom style="thin">
        <color rgb="FFFFFFFF"/>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top style="thin">
        <color rgb="FFFFFFFF"/>
      </top>
    </border>
    <border>
      <right style="thin">
        <color rgb="FFFFFFFF"/>
      </right>
    </border>
    <border>
      <left style="thin">
        <color rgb="FFFFFFFF"/>
      </left>
      <right style="thin">
        <color rgb="FFFFFFFF"/>
      </right>
    </border>
    <border>
      <right style="thin">
        <color rgb="FFFFFFFF"/>
      </right>
      <top style="thin">
        <color rgb="FFFFFFFF"/>
      </top>
      <bottom style="thin">
        <color rgb="FFFFFFFF"/>
      </bottom>
    </border>
    <border>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ck">
        <color rgb="FFFFFFFF"/>
      </left>
      <right style="thick">
        <color rgb="FFFFFFFF"/>
      </right>
      <bottom style="thick">
        <color rgb="FFFFFFFF"/>
      </bottom>
    </border>
    <border>
      <right style="thick">
        <color rgb="FFFFFFFF"/>
      </right>
    </border>
    <border>
      <left style="thick">
        <color rgb="FFFFFFFF"/>
      </left>
      <right style="thick">
        <color rgb="FFFFFFFF"/>
      </right>
      <top style="thick">
        <color rgb="FFFFFFFF"/>
      </top>
    </border>
    <border>
      <left style="thick">
        <color rgb="FFFFFFFF"/>
      </left>
    </border>
    <border>
      <left style="thick">
        <color rgb="FFFFFFFF"/>
      </left>
      <right style="thick">
        <color rgb="FFFFFFFF"/>
      </right>
    </border>
    <border>
      <right style="thin">
        <color rgb="FFFFFFFF"/>
      </right>
      <bottom style="thin">
        <color rgb="FFFFFFFF"/>
      </bottom>
    </border>
    <border>
      <left style="medium">
        <color rgb="FFFFFFFF"/>
      </left>
      <right style="medium">
        <color rgb="FFFFFFFF"/>
      </right>
      <bottom style="medium">
        <color rgb="FFFFFFFF"/>
      </bottom>
    </border>
    <border>
      <left style="medium">
        <color rgb="FFFFFFFF"/>
      </left>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top style="medium">
        <color rgb="FFFFFFFF"/>
      </top>
    </border>
    <border>
      <left style="thick">
        <color rgb="FFFFFFFF"/>
      </left>
      <top style="thick">
        <color rgb="FFFFFFFF"/>
      </top>
      <bottom style="medium">
        <color rgb="FFFFFFFF"/>
      </bottom>
    </border>
    <border>
      <top style="thick">
        <color rgb="FFFFFFFF"/>
      </top>
      <bottom style="medium">
        <color rgb="FFFFFFFF"/>
      </bottom>
    </border>
    <border>
      <right style="thick">
        <color rgb="FFFFFFFF"/>
      </right>
      <top style="thick">
        <color rgb="FFFFFFFF"/>
      </top>
      <bottom style="medium">
        <color rgb="FFFFFFFF"/>
      </bottom>
    </border>
    <border>
      <left style="thick">
        <color rgb="FFFFFFFF"/>
      </left>
      <right style="thick">
        <color rgb="FFFFFFFF"/>
      </right>
      <top style="thick">
        <color rgb="FFFFFFFF"/>
      </top>
      <bottom style="medium">
        <color rgb="FFFFFFFF"/>
      </bottom>
    </border>
    <border>
      <bottom style="medium">
        <color rgb="FFFFFFFF"/>
      </bottom>
    </border>
    <border>
      <left style="medium">
        <color rgb="FFFFFFFF"/>
      </left>
      <top style="medium">
        <color rgb="FFFFFFFF"/>
      </top>
      <bottom style="medium">
        <color rgb="FFFFFFFF"/>
      </bottom>
    </border>
    <border>
      <left style="thick">
        <color rgb="FFFFFFFF"/>
      </left>
      <right style="medium">
        <color rgb="FFFFFFFF"/>
      </right>
      <top style="medium">
        <color rgb="FFFFFFFF"/>
      </top>
      <bottom style="medium">
        <color rgb="FFFFFFFF"/>
      </bottom>
    </border>
    <border>
      <left style="medium">
        <color rgb="FFFFFFFF"/>
      </left>
      <right style="thick">
        <color rgb="FFFFFFFF"/>
      </righ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thick">
        <color rgb="FFFFFFFF"/>
      </left>
      <right style="medium">
        <color rgb="FFFFFFFF"/>
      </right>
      <top style="medium">
        <color rgb="FFFFFFFF"/>
      </top>
      <bottom style="thick">
        <color rgb="FFFFFFFF"/>
      </bottom>
    </border>
    <border>
      <left style="medium">
        <color rgb="FFFFFFFF"/>
      </left>
      <right style="medium">
        <color rgb="FFFFFFFF"/>
      </right>
      <top style="medium">
        <color rgb="FFFFFFFF"/>
      </top>
      <bottom style="thick">
        <color rgb="FFFFFFFF"/>
      </bottom>
    </border>
    <border>
      <left style="medium">
        <color rgb="FFFFFFFF"/>
      </left>
      <right style="thick">
        <color rgb="FFFFFFFF"/>
      </right>
      <top style="medium">
        <color rgb="FFFFFFFF"/>
      </top>
      <bottom style="thick">
        <color rgb="FFFFFFFF"/>
      </bottom>
    </border>
    <border>
      <top style="medium">
        <color rgb="FFFFFFFF"/>
      </top>
      <bottom style="thick">
        <color rgb="FFFFFFFF"/>
      </bottom>
    </border>
    <border>
      <top style="medium">
        <color rgb="FFFFFFFF"/>
      </top>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3" numFmtId="0" xfId="0" applyAlignment="1" applyBorder="1" applyFont="1">
      <alignment horizontal="center" vertical="center"/>
    </xf>
    <xf borderId="9" fillId="2" fontId="4" numFmtId="0" xfId="0" applyAlignment="1" applyBorder="1" applyFont="1">
      <alignment horizontal="center" readingOrder="0" vertical="center"/>
    </xf>
    <xf borderId="10" fillId="0" fontId="2" numFmtId="0" xfId="0" applyBorder="1" applyFont="1"/>
    <xf borderId="11" fillId="0" fontId="2" numFmtId="0" xfId="0" applyBorder="1" applyFont="1"/>
    <xf borderId="12" fillId="2" fontId="5" numFmtId="0" xfId="0" applyAlignment="1" applyBorder="1" applyFont="1">
      <alignment horizontal="center" readingOrder="0" vertical="center"/>
    </xf>
    <xf borderId="12" fillId="3" fontId="6" numFmtId="0" xfId="0" applyAlignment="1" applyBorder="1" applyFill="1" applyFont="1">
      <alignment horizontal="center" readingOrder="0" vertical="center"/>
    </xf>
    <xf borderId="12" fillId="4" fontId="3" numFmtId="0" xfId="0" applyAlignment="1" applyBorder="1" applyFill="1" applyFont="1">
      <alignment horizontal="center" vertical="center"/>
    </xf>
    <xf borderId="12" fillId="4" fontId="3" numFmtId="0" xfId="0" applyAlignment="1" applyBorder="1" applyFont="1">
      <alignment horizontal="center" readingOrder="0" vertical="center"/>
    </xf>
    <xf borderId="12" fillId="5" fontId="6" numFmtId="0" xfId="0" applyAlignment="1" applyBorder="1" applyFill="1" applyFont="1">
      <alignment horizontal="center" readingOrder="0" vertical="center"/>
    </xf>
    <xf borderId="13" fillId="0" fontId="3" numFmtId="0" xfId="0" applyAlignment="1" applyBorder="1" applyFont="1">
      <alignment horizontal="center" vertical="center"/>
    </xf>
    <xf borderId="12" fillId="6" fontId="3" numFmtId="0" xfId="0" applyAlignment="1" applyBorder="1" applyFill="1" applyFont="1">
      <alignment horizontal="center" vertical="center"/>
    </xf>
    <xf borderId="14" fillId="0" fontId="3" numFmtId="0" xfId="0" applyAlignment="1" applyBorder="1" applyFont="1">
      <alignment horizontal="center" vertical="center"/>
    </xf>
    <xf borderId="15" fillId="0" fontId="3" numFmtId="0" xfId="0" applyAlignment="1" applyBorder="1" applyFont="1">
      <alignment horizontal="center" vertical="center"/>
    </xf>
    <xf borderId="16" fillId="0" fontId="3" numFmtId="0" xfId="0" applyAlignment="1" applyBorder="1" applyFont="1">
      <alignment horizontal="center" vertical="center"/>
    </xf>
    <xf borderId="17" fillId="0" fontId="3" numFmtId="0" xfId="0" applyAlignment="1" applyBorder="1" applyFont="1">
      <alignment horizontal="center" vertical="center"/>
    </xf>
    <xf borderId="12" fillId="4" fontId="3" numFmtId="0" xfId="0" applyAlignment="1" applyBorder="1" applyFont="1">
      <alignment horizontal="center" readingOrder="0" shrinkToFit="0" vertical="center" wrapText="1"/>
    </xf>
    <xf borderId="12" fillId="6" fontId="6" numFmtId="0" xfId="0" applyAlignment="1" applyBorder="1" applyFont="1">
      <alignment horizontal="center" readingOrder="0" vertical="center"/>
    </xf>
    <xf borderId="12" fillId="6" fontId="3" numFmtId="0" xfId="0" applyAlignment="1" applyBorder="1" applyFont="1">
      <alignment horizontal="center" readingOrder="0" vertical="center"/>
    </xf>
    <xf borderId="18" fillId="0" fontId="3" numFmtId="0" xfId="0" applyAlignment="1" applyBorder="1" applyFont="1">
      <alignment horizontal="center" vertical="center"/>
    </xf>
    <xf borderId="19" fillId="0" fontId="3" numFmtId="0" xfId="0" applyAlignment="1" applyBorder="1" applyFont="1">
      <alignment horizontal="center" vertical="center"/>
    </xf>
    <xf borderId="12"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12" fillId="6" fontId="1" numFmtId="0" xfId="0" applyAlignment="1" applyBorder="1" applyFont="1">
      <alignment horizontal="center" readingOrder="0" shrinkToFit="0" vertical="center" wrapText="1"/>
    </xf>
    <xf borderId="12" fillId="2" fontId="7" numFmtId="0" xfId="0" applyAlignment="1" applyBorder="1" applyFont="1">
      <alignment horizontal="center" readingOrder="0" shrinkToFit="0" vertical="center" wrapText="1"/>
    </xf>
    <xf borderId="12" fillId="2" fontId="7" numFmtId="164" xfId="0" applyAlignment="1" applyBorder="1" applyFont="1" applyNumberFormat="1">
      <alignment horizontal="center" readingOrder="0" shrinkToFit="0" vertical="center" wrapText="1"/>
    </xf>
    <xf borderId="9" fillId="2" fontId="7" numFmtId="0" xfId="0" applyAlignment="1" applyBorder="1" applyFont="1">
      <alignment horizontal="center" readingOrder="0" shrinkToFit="0" vertical="center" wrapText="1"/>
    </xf>
    <xf borderId="12" fillId="6" fontId="7" numFmtId="0" xfId="0" applyAlignment="1" applyBorder="1" applyFont="1">
      <alignment horizontal="center" readingOrder="0" shrinkToFit="0" vertical="center" wrapText="1"/>
    </xf>
    <xf borderId="12" fillId="2" fontId="5" numFmtId="0" xfId="0" applyAlignment="1" applyBorder="1" applyFont="1">
      <alignment horizontal="center" vertical="center"/>
    </xf>
    <xf borderId="12" fillId="7" fontId="3" numFmtId="165" xfId="0" applyAlignment="1" applyBorder="1" applyFill="1" applyFont="1" applyNumberFormat="1">
      <alignment horizontal="center" readingOrder="0" shrinkToFit="0" vertical="center" wrapText="1"/>
    </xf>
    <xf borderId="12" fillId="5" fontId="3" numFmtId="0" xfId="0" applyAlignment="1" applyBorder="1" applyFont="1">
      <alignment horizontal="center" readingOrder="0" shrinkToFit="0" vertical="center" wrapText="1"/>
    </xf>
    <xf borderId="12" fillId="5" fontId="8" numFmtId="0" xfId="0" applyAlignment="1" applyBorder="1" applyFont="1">
      <alignment horizontal="center" readingOrder="0" shrinkToFit="0" vertical="center" wrapText="1"/>
    </xf>
    <xf borderId="12" fillId="5" fontId="3" numFmtId="4" xfId="0" applyAlignment="1" applyBorder="1" applyFont="1" applyNumberFormat="1">
      <alignment horizontal="center" readingOrder="0" shrinkToFit="0" vertical="center" wrapText="1"/>
    </xf>
    <xf borderId="12" fillId="5" fontId="3" numFmtId="164" xfId="0" applyAlignment="1" applyBorder="1" applyFont="1" applyNumberFormat="1">
      <alignment horizontal="center" readingOrder="0" shrinkToFit="0" vertical="center" wrapText="1"/>
    </xf>
    <xf borderId="12" fillId="5" fontId="3" numFmtId="0" xfId="0" applyAlignment="1" applyBorder="1" applyFont="1">
      <alignment horizontal="center" vertical="center"/>
    </xf>
    <xf borderId="12" fillId="5" fontId="3" numFmtId="0" xfId="0" applyAlignment="1" applyBorder="1" applyFont="1">
      <alignment horizontal="left" readingOrder="0" shrinkToFit="0" vertical="center" wrapText="0"/>
    </xf>
    <xf borderId="12" fillId="5" fontId="3" numFmtId="0" xfId="0" applyAlignment="1" applyBorder="1" applyFont="1">
      <alignment horizontal="center" readingOrder="0" vertical="center"/>
    </xf>
    <xf borderId="9" fillId="5" fontId="3" numFmtId="0" xfId="0" applyAlignment="1" applyBorder="1" applyFont="1">
      <alignment horizontal="center" readingOrder="0" vertical="center"/>
    </xf>
    <xf borderId="12" fillId="6" fontId="9" numFmtId="0" xfId="0" applyAlignment="1" applyBorder="1" applyFont="1">
      <alignment horizontal="center" vertical="center"/>
    </xf>
    <xf borderId="9" fillId="5" fontId="3" numFmtId="0" xfId="0" applyAlignment="1" applyBorder="1" applyFont="1">
      <alignment horizontal="center" readingOrder="0" shrinkToFit="0" vertical="center" wrapText="1"/>
    </xf>
    <xf borderId="12" fillId="5" fontId="3" numFmtId="0" xfId="0" applyAlignment="1" applyBorder="1" applyFont="1">
      <alignment horizontal="left" readingOrder="0" vertical="center"/>
    </xf>
    <xf borderId="0" fillId="5" fontId="8" numFmtId="0" xfId="0" applyAlignment="1" applyFont="1">
      <alignment horizontal="center" readingOrder="0"/>
    </xf>
    <xf borderId="12" fillId="5" fontId="3" numFmtId="0" xfId="0" applyAlignment="1" applyBorder="1" applyFont="1">
      <alignment horizontal="center" shrinkToFit="0" vertical="center" wrapText="1"/>
    </xf>
    <xf borderId="12" fillId="7" fontId="3" numFmtId="165" xfId="0" applyAlignment="1" applyBorder="1" applyFont="1" applyNumberFormat="1">
      <alignment horizontal="center" shrinkToFit="0" vertical="center" wrapText="1"/>
    </xf>
    <xf borderId="12" fillId="5" fontId="8" numFmtId="0" xfId="0" applyAlignment="1" applyBorder="1" applyFont="1">
      <alignment horizontal="center" shrinkToFit="0" vertical="center" wrapText="1"/>
    </xf>
    <xf borderId="12" fillId="5" fontId="3" numFmtId="4" xfId="0" applyAlignment="1" applyBorder="1" applyFont="1" applyNumberFormat="1">
      <alignment horizontal="center" shrinkToFit="0" vertical="center" wrapText="1"/>
    </xf>
    <xf borderId="12" fillId="5" fontId="3" numFmtId="164" xfId="0" applyAlignment="1" applyBorder="1" applyFont="1" applyNumberFormat="1">
      <alignment horizontal="center" shrinkToFit="0" vertical="center" wrapText="1"/>
    </xf>
    <xf borderId="9" fillId="5" fontId="3" numFmtId="0" xfId="0" applyAlignment="1" applyBorder="1" applyFont="1">
      <alignment horizontal="center" shrinkToFit="0" vertical="center" wrapText="1"/>
    </xf>
    <xf borderId="9" fillId="5" fontId="3" numFmtId="0" xfId="0" applyAlignment="1" applyBorder="1" applyFont="1">
      <alignment horizontal="center" vertical="center"/>
    </xf>
    <xf borderId="12" fillId="6" fontId="10" numFmtId="0" xfId="0" applyAlignment="1" applyBorder="1" applyFont="1">
      <alignment horizontal="center" vertical="center"/>
    </xf>
    <xf borderId="12" fillId="7" fontId="3" numFmtId="166" xfId="0" applyAlignment="1" applyBorder="1" applyFont="1" applyNumberFormat="1">
      <alignment horizontal="center" shrinkToFit="0" vertical="center" wrapText="1"/>
    </xf>
    <xf borderId="12" fillId="5" fontId="3" numFmtId="165" xfId="0" applyAlignment="1" applyBorder="1" applyFont="1" applyNumberFormat="1">
      <alignment horizontal="center" shrinkToFit="0" vertical="center" wrapText="1"/>
    </xf>
    <xf borderId="12" fillId="5" fontId="3" numFmtId="165" xfId="0" applyAlignment="1" applyBorder="1" applyFont="1" applyNumberFormat="1">
      <alignment horizontal="center" readingOrder="0" shrinkToFit="0" vertical="center" wrapText="1"/>
    </xf>
    <xf borderId="9" fillId="5" fontId="3" numFmtId="164" xfId="0" applyAlignment="1" applyBorder="1" applyFont="1" applyNumberFormat="1">
      <alignment horizontal="center" readingOrder="0" shrinkToFit="0" vertical="center" wrapText="1"/>
    </xf>
    <xf borderId="12" fillId="5" fontId="3" numFmtId="167" xfId="0" applyAlignment="1" applyBorder="1" applyFont="1" applyNumberFormat="1">
      <alignment horizontal="center" readingOrder="0" shrinkToFit="0" vertical="center" wrapText="1"/>
    </xf>
    <xf borderId="12" fillId="8" fontId="3" numFmtId="165" xfId="0" applyAlignment="1" applyBorder="1" applyFill="1" applyFont="1" applyNumberFormat="1">
      <alignment horizontal="center" shrinkToFit="0" vertical="center" wrapText="1"/>
    </xf>
    <xf borderId="12" fillId="8" fontId="8" numFmtId="167" xfId="0" applyAlignment="1" applyBorder="1" applyFont="1" applyNumberFormat="1">
      <alignment horizontal="center" readingOrder="0" vertical="center"/>
    </xf>
    <xf borderId="11" fillId="5" fontId="3" numFmtId="0" xfId="0" applyAlignment="1" applyBorder="1" applyFont="1">
      <alignment horizontal="center" readingOrder="0" vertical="center"/>
    </xf>
    <xf borderId="11" fillId="5" fontId="3" numFmtId="0" xfId="0" applyAlignment="1" applyBorder="1" applyFont="1">
      <alignment horizontal="center" vertical="center"/>
    </xf>
    <xf borderId="11" fillId="5" fontId="8" numFmtId="0" xfId="0" applyAlignment="1" applyBorder="1" applyFont="1">
      <alignment horizontal="center" shrinkToFit="0" vertical="center" wrapText="1"/>
    </xf>
    <xf borderId="11" fillId="5" fontId="3" numFmtId="164" xfId="0" applyAlignment="1" applyBorder="1" applyFont="1" applyNumberFormat="1">
      <alignment horizontal="center" shrinkToFit="0" vertical="center" wrapText="1"/>
    </xf>
    <xf borderId="10" fillId="5" fontId="3" numFmtId="0" xfId="0" applyAlignment="1" applyBorder="1" applyFont="1">
      <alignment horizontal="center" vertical="center"/>
    </xf>
    <xf borderId="12" fillId="9" fontId="8" numFmtId="167" xfId="0" applyAlignment="1" applyBorder="1" applyFill="1" applyFont="1" applyNumberFormat="1">
      <alignment horizontal="center" readingOrder="0" vertical="center"/>
    </xf>
    <xf borderId="12" fillId="8" fontId="3" numFmtId="165" xfId="0" applyAlignment="1" applyBorder="1" applyFont="1" applyNumberFormat="1">
      <alignment horizontal="center" readingOrder="0" shrinkToFit="0" wrapText="1"/>
    </xf>
    <xf borderId="11" fillId="5" fontId="3" numFmtId="0" xfId="0" applyAlignment="1" applyBorder="1" applyFont="1">
      <alignment readingOrder="0"/>
    </xf>
    <xf borderId="11" fillId="5" fontId="8" numFmtId="0" xfId="0" applyAlignment="1" applyBorder="1" applyFont="1">
      <alignment horizontal="center" readingOrder="0" shrinkToFit="0" wrapText="1"/>
    </xf>
    <xf borderId="12" fillId="8" fontId="3" numFmtId="165" xfId="0" applyAlignment="1" applyBorder="1" applyFont="1" applyNumberFormat="1">
      <alignment horizontal="center" shrinkToFit="0" wrapText="1"/>
    </xf>
    <xf borderId="11" fillId="5" fontId="3" numFmtId="0" xfId="0" applyBorder="1" applyFont="1"/>
    <xf borderId="11" fillId="5" fontId="8" numFmtId="0" xfId="0" applyAlignment="1" applyBorder="1" applyFont="1">
      <alignment horizontal="center" shrinkToFit="0" wrapText="1"/>
    </xf>
    <xf borderId="11" fillId="5" fontId="3" numFmtId="4" xfId="0" applyAlignment="1" applyBorder="1" applyFont="1" applyNumberFormat="1">
      <alignment horizontal="center" shrinkToFit="0" wrapText="1"/>
    </xf>
    <xf borderId="11" fillId="5" fontId="3" numFmtId="164" xfId="0" applyAlignment="1" applyBorder="1" applyFont="1" applyNumberFormat="1">
      <alignment horizontal="center" shrinkToFit="0" wrapText="1"/>
    </xf>
    <xf borderId="11" fillId="5" fontId="3" numFmtId="0" xfId="0" applyAlignment="1" applyBorder="1" applyFont="1">
      <alignment horizontal="center" shrinkToFit="0" wrapText="1"/>
    </xf>
    <xf borderId="20" fillId="8" fontId="3" numFmtId="165" xfId="0" applyAlignment="1" applyBorder="1" applyFont="1" applyNumberFormat="1">
      <alignment horizontal="center" readingOrder="0" shrinkToFit="0" wrapText="1"/>
    </xf>
    <xf borderId="6" fillId="5" fontId="3" numFmtId="0" xfId="0" applyAlignment="1" applyBorder="1" applyFont="1">
      <alignment readingOrder="0"/>
    </xf>
    <xf borderId="6" fillId="5" fontId="3" numFmtId="0" xfId="0" applyBorder="1" applyFont="1"/>
    <xf borderId="6" fillId="5" fontId="8" numFmtId="0" xfId="0" applyAlignment="1" applyBorder="1" applyFont="1">
      <alignment horizontal="center" shrinkToFit="0" wrapText="1"/>
    </xf>
    <xf borderId="6" fillId="5" fontId="3" numFmtId="4" xfId="0" applyAlignment="1" applyBorder="1" applyFont="1" applyNumberFormat="1">
      <alignment horizontal="center" readingOrder="0" shrinkToFit="0" wrapText="1"/>
    </xf>
    <xf borderId="6" fillId="5" fontId="3" numFmtId="164" xfId="0" applyAlignment="1" applyBorder="1" applyFont="1" applyNumberFormat="1">
      <alignment horizontal="center" readingOrder="0" shrinkToFit="0" wrapText="1"/>
    </xf>
    <xf borderId="6" fillId="5" fontId="3" numFmtId="164" xfId="0" applyAlignment="1" applyBorder="1" applyFont="1" applyNumberFormat="1">
      <alignment horizontal="center" shrinkToFit="0" wrapText="1"/>
    </xf>
    <xf borderId="20" fillId="8" fontId="3" numFmtId="165" xfId="0" applyAlignment="1" applyBorder="1" applyFont="1" applyNumberFormat="1">
      <alignment horizontal="center" shrinkToFit="0" wrapText="1"/>
    </xf>
    <xf borderId="6" fillId="5" fontId="3" numFmtId="4" xfId="0" applyAlignment="1" applyBorder="1" applyFont="1" applyNumberFormat="1">
      <alignment horizontal="center" shrinkToFit="0" wrapText="1"/>
    </xf>
    <xf borderId="12" fillId="5" fontId="3" numFmtId="166" xfId="0" applyAlignment="1" applyBorder="1" applyFont="1" applyNumberFormat="1">
      <alignment horizontal="center" readingOrder="0" shrinkToFit="0" vertical="center" wrapText="1"/>
    </xf>
    <xf borderId="12" fillId="0" fontId="9" numFmtId="0" xfId="0" applyAlignment="1" applyBorder="1" applyFont="1">
      <alignment horizontal="center" vertical="center"/>
    </xf>
    <xf borderId="12" fillId="0" fontId="3" numFmtId="165" xfId="0" applyAlignment="1" applyBorder="1" applyFont="1" applyNumberFormat="1">
      <alignment horizontal="center" readingOrder="0" shrinkToFit="0" vertical="center" wrapText="1"/>
    </xf>
    <xf borderId="12" fillId="0" fontId="3"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2" fillId="0" fontId="3" numFmtId="4" xfId="0" applyAlignment="1" applyBorder="1" applyFont="1" applyNumberFormat="1">
      <alignment horizontal="center" readingOrder="0" shrinkToFit="0" vertical="center" wrapText="1"/>
    </xf>
    <xf borderId="12" fillId="0" fontId="3" numFmtId="164" xfId="0" applyAlignment="1" applyBorder="1" applyFont="1" applyNumberFormat="1">
      <alignment horizontal="center" readingOrder="0" shrinkToFit="0" vertical="center" wrapText="1"/>
    </xf>
    <xf borderId="9" fillId="0" fontId="3" numFmtId="0" xfId="0" applyAlignment="1" applyBorder="1" applyFont="1">
      <alignment horizontal="center" shrinkToFit="0" vertical="center" wrapText="1"/>
    </xf>
    <xf borderId="12" fillId="10" fontId="3" numFmtId="0" xfId="0" applyAlignment="1" applyBorder="1" applyFill="1" applyFont="1">
      <alignment horizontal="center" vertical="center"/>
    </xf>
    <xf borderId="9" fillId="10" fontId="11" numFmtId="0" xfId="0" applyAlignment="1" applyBorder="1" applyFont="1">
      <alignment horizontal="center" readingOrder="0" shrinkToFit="0" vertical="center" wrapText="1"/>
    </xf>
    <xf borderId="0" fillId="0" fontId="2" numFmtId="0" xfId="0" applyAlignment="1" applyFont="1">
      <alignment readingOrder="0"/>
    </xf>
    <xf borderId="0" fillId="6" fontId="12" numFmtId="0" xfId="0" applyAlignment="1" applyFont="1">
      <alignment readingOrder="0"/>
    </xf>
    <xf borderId="0" fillId="6" fontId="13" numFmtId="0" xfId="0" applyAlignment="1" applyFont="1">
      <alignment readingOrder="0"/>
    </xf>
    <xf borderId="0" fillId="6" fontId="12" numFmtId="0" xfId="0" applyAlignment="1" applyFont="1">
      <alignment readingOrder="0"/>
    </xf>
    <xf borderId="0" fillId="0" fontId="2" numFmtId="168" xfId="0" applyAlignment="1" applyFont="1" applyNumberFormat="1">
      <alignment readingOrder="0"/>
    </xf>
    <xf borderId="0" fillId="0" fontId="3" numFmtId="0" xfId="0" applyFont="1"/>
    <xf borderId="0" fillId="2" fontId="14" numFmtId="0" xfId="0" applyAlignment="1" applyFont="1">
      <alignment horizontal="center" readingOrder="0"/>
    </xf>
    <xf borderId="12" fillId="2" fontId="15" numFmtId="0" xfId="0" applyAlignment="1" applyBorder="1" applyFont="1">
      <alignment readingOrder="0"/>
    </xf>
    <xf borderId="0" fillId="0" fontId="16" numFmtId="0" xfId="0" applyFont="1"/>
    <xf borderId="12" fillId="5" fontId="3" numFmtId="0" xfId="0" applyAlignment="1" applyBorder="1" applyFont="1">
      <alignment readingOrder="0"/>
    </xf>
    <xf borderId="12" fillId="5" fontId="17" numFmtId="0" xfId="0" applyAlignment="1" applyBorder="1" applyFont="1">
      <alignment readingOrder="0"/>
    </xf>
    <xf borderId="12" fillId="5" fontId="3" numFmtId="0" xfId="0" applyBorder="1" applyFont="1"/>
    <xf borderId="0" fillId="0" fontId="3" numFmtId="0" xfId="0" applyAlignment="1" applyFont="1">
      <alignment readingOrder="0"/>
    </xf>
    <xf borderId="0" fillId="2" fontId="1" numFmtId="0" xfId="0" applyAlignment="1" applyFont="1">
      <alignment horizontal="center" shrinkToFit="0" wrapText="1"/>
    </xf>
    <xf borderId="21" fillId="2" fontId="1" numFmtId="0" xfId="0" applyAlignment="1" applyBorder="1" applyFont="1">
      <alignment horizontal="center" shrinkToFit="0" wrapText="1"/>
    </xf>
    <xf borderId="9" fillId="2" fontId="1" numFmtId="0" xfId="0" applyAlignment="1" applyBorder="1" applyFont="1">
      <alignment horizontal="center" readingOrder="0" shrinkToFit="0" wrapText="1"/>
    </xf>
    <xf borderId="11" fillId="2" fontId="1" numFmtId="0" xfId="0" applyAlignment="1" applyBorder="1" applyFont="1">
      <alignment horizontal="center" readingOrder="0" shrinkToFit="0" wrapText="1"/>
    </xf>
    <xf borderId="0" fillId="2" fontId="18" numFmtId="164" xfId="0" applyAlignment="1" applyFont="1" applyNumberFormat="1">
      <alignment horizontal="center" readingOrder="0" shrinkToFit="0" vertical="center" wrapText="1"/>
    </xf>
    <xf borderId="21" fillId="2" fontId="18" numFmtId="164" xfId="0" applyAlignment="1" applyBorder="1" applyFont="1" applyNumberFormat="1">
      <alignment horizontal="center" readingOrder="0" shrinkToFit="0" vertical="center" wrapText="1"/>
    </xf>
    <xf borderId="10" fillId="2" fontId="18" numFmtId="164" xfId="0" applyAlignment="1" applyBorder="1" applyFont="1" applyNumberFormat="1">
      <alignment horizontal="center" readingOrder="0" shrinkToFit="0" vertical="center" wrapText="1"/>
    </xf>
    <xf borderId="0" fillId="2" fontId="19" numFmtId="0" xfId="0" applyAlignment="1" applyFont="1">
      <alignment vertical="bottom"/>
    </xf>
    <xf borderId="22" fillId="2" fontId="4" numFmtId="164" xfId="0" applyAlignment="1" applyBorder="1" applyFont="1" applyNumberFormat="1">
      <alignment horizontal="center" readingOrder="0" shrinkToFit="0" vertical="center" wrapText="1"/>
    </xf>
    <xf borderId="1" fillId="2" fontId="18" numFmtId="164" xfId="0" applyAlignment="1" applyBorder="1" applyFont="1" applyNumberFormat="1">
      <alignment horizontal="center" readingOrder="0" shrinkToFit="0" vertical="center" wrapText="1"/>
    </xf>
    <xf borderId="21" fillId="2" fontId="19" numFmtId="0" xfId="0" applyAlignment="1" applyBorder="1" applyFont="1">
      <alignment vertical="bottom"/>
    </xf>
    <xf borderId="20" fillId="0" fontId="2" numFmtId="0" xfId="0" applyBorder="1" applyFont="1"/>
    <xf borderId="12" fillId="2" fontId="4" numFmtId="0" xfId="0" applyAlignment="1" applyBorder="1" applyFont="1">
      <alignment horizontal="center" readingOrder="0" shrinkToFit="0" vertical="center" wrapText="1"/>
    </xf>
    <xf borderId="12" fillId="2" fontId="4" numFmtId="4" xfId="0" applyAlignment="1" applyBorder="1" applyFont="1" applyNumberFormat="1">
      <alignment horizontal="center" readingOrder="0" shrinkToFit="0" vertical="center" wrapText="1"/>
    </xf>
    <xf borderId="1" fillId="5" fontId="20" numFmtId="164" xfId="0" applyAlignment="1" applyBorder="1" applyFont="1" applyNumberFormat="1">
      <alignment horizontal="center" readingOrder="0" shrinkToFit="0" vertical="center" wrapText="1"/>
    </xf>
    <xf borderId="2" fillId="5" fontId="20" numFmtId="164" xfId="0" applyAlignment="1" applyBorder="1" applyFont="1" applyNumberFormat="1">
      <alignment horizontal="center" readingOrder="0" shrinkToFit="0" vertical="center" wrapText="1"/>
    </xf>
    <xf borderId="0" fillId="2" fontId="2" numFmtId="0" xfId="0" applyFont="1"/>
    <xf borderId="23" fillId="2" fontId="4" numFmtId="164" xfId="0" applyAlignment="1" applyBorder="1" applyFont="1" applyNumberFormat="1">
      <alignment horizontal="center" readingOrder="0" shrinkToFit="0" vertical="center" wrapText="1"/>
    </xf>
    <xf borderId="21" fillId="0" fontId="2" numFmtId="0" xfId="0" applyBorder="1" applyFont="1"/>
    <xf borderId="21" fillId="2" fontId="21" numFmtId="164" xfId="0" applyAlignment="1" applyBorder="1" applyFont="1" applyNumberFormat="1">
      <alignment horizontal="center" readingOrder="0" shrinkToFit="0" vertical="center" wrapText="1"/>
    </xf>
    <xf borderId="24" fillId="2" fontId="21" numFmtId="164" xfId="0" applyAlignment="1" applyBorder="1" applyFont="1" applyNumberFormat="1">
      <alignment horizontal="center" readingOrder="0" shrinkToFit="0" vertical="center" wrapText="1"/>
    </xf>
    <xf borderId="22" fillId="2" fontId="21" numFmtId="164" xfId="0" applyAlignment="1" applyBorder="1" applyFont="1" applyNumberFormat="1">
      <alignment horizontal="center" shrinkToFit="0" vertical="center" wrapText="1"/>
    </xf>
    <xf borderId="21" fillId="2" fontId="21" numFmtId="164" xfId="0" applyAlignment="1" applyBorder="1" applyFont="1" applyNumberFormat="1">
      <alignment horizontal="center" shrinkToFit="0" vertical="center" wrapText="1"/>
    </xf>
    <xf borderId="0" fillId="2" fontId="4" numFmtId="164" xfId="0" applyAlignment="1" applyFont="1" applyNumberFormat="1">
      <alignment horizontal="center" readingOrder="0" shrinkToFit="0" vertical="center" wrapText="1"/>
    </xf>
    <xf borderId="21" fillId="2" fontId="4" numFmtId="0" xfId="0" applyAlignment="1" applyBorder="1" applyFont="1">
      <alignment horizontal="center" readingOrder="0" shrinkToFit="0" vertical="center" wrapText="1"/>
    </xf>
    <xf borderId="0" fillId="2" fontId="4" numFmtId="0" xfId="0" applyAlignment="1" applyFont="1">
      <alignment horizontal="center" readingOrder="0" shrinkToFit="0" vertical="center" wrapText="1"/>
    </xf>
    <xf borderId="24" fillId="2" fontId="4" numFmtId="0" xfId="0" applyAlignment="1" applyBorder="1" applyFont="1">
      <alignment horizontal="center" readingOrder="0" shrinkToFit="0" vertical="center" wrapText="1"/>
    </xf>
    <xf borderId="21" fillId="2" fontId="4" numFmtId="164" xfId="0" applyAlignment="1" applyBorder="1" applyFont="1" applyNumberFormat="1">
      <alignment horizontal="center" shrinkToFit="0" vertical="center" wrapText="1"/>
    </xf>
    <xf borderId="21" fillId="5" fontId="17" numFmtId="3" xfId="0" applyAlignment="1" applyBorder="1" applyFont="1" applyNumberFormat="1">
      <alignment horizontal="center" readingOrder="0" shrinkToFit="0" vertical="center" wrapText="1"/>
    </xf>
    <xf borderId="21" fillId="5" fontId="17" numFmtId="3" xfId="0" applyAlignment="1" applyBorder="1" applyFont="1" applyNumberFormat="1">
      <alignment horizontal="center" shrinkToFit="0" vertical="center" wrapText="1"/>
    </xf>
    <xf borderId="21" fillId="5" fontId="17" numFmtId="4" xfId="0" applyAlignment="1" applyBorder="1" applyFont="1" applyNumberFormat="1">
      <alignment horizontal="center" shrinkToFit="0" vertical="center" wrapText="1"/>
    </xf>
    <xf borderId="21" fillId="5" fontId="17" numFmtId="10" xfId="0" applyAlignment="1" applyBorder="1" applyFont="1" applyNumberFormat="1">
      <alignment horizontal="center" shrinkToFit="0" vertical="center" wrapText="1"/>
    </xf>
    <xf borderId="21" fillId="2" fontId="4" numFmtId="164" xfId="0" applyAlignment="1" applyBorder="1" applyFont="1" applyNumberFormat="1">
      <alignment horizontal="center" readingOrder="0" shrinkToFit="0" vertical="center" wrapText="1"/>
    </xf>
    <xf borderId="22" fillId="2" fontId="4" numFmtId="0" xfId="0" applyAlignment="1" applyBorder="1" applyFont="1">
      <alignment horizontal="center" readingOrder="0" shrinkToFit="0" vertical="center" wrapText="1"/>
    </xf>
    <xf borderId="22" fillId="2" fontId="4" numFmtId="4" xfId="0" applyAlignment="1" applyBorder="1" applyFont="1" applyNumberFormat="1">
      <alignment horizontal="center" readingOrder="0" shrinkToFit="0" vertical="center" wrapText="1"/>
    </xf>
    <xf borderId="9" fillId="2" fontId="22" numFmtId="0" xfId="0" applyAlignment="1" applyBorder="1" applyFont="1">
      <alignment horizontal="center" readingOrder="0" shrinkToFit="0" vertical="center" wrapText="1"/>
    </xf>
    <xf borderId="20" fillId="2" fontId="22" numFmtId="0" xfId="0" applyAlignment="1" applyBorder="1" applyFont="1">
      <alignment horizontal="center" readingOrder="0" shrinkToFit="0" vertical="center" wrapText="1"/>
    </xf>
    <xf borderId="20" fillId="2" fontId="22" numFmtId="4" xfId="0" applyAlignment="1" applyBorder="1" applyFont="1" applyNumberFormat="1">
      <alignment horizontal="center" readingOrder="0" shrinkToFit="0" vertical="center" wrapText="1"/>
    </xf>
    <xf borderId="12" fillId="2" fontId="22" numFmtId="0" xfId="0" applyAlignment="1" applyBorder="1" applyFont="1">
      <alignment horizontal="center" readingOrder="0" shrinkToFit="0" vertical="center" wrapText="1"/>
    </xf>
    <xf borderId="12" fillId="2" fontId="22" numFmtId="4" xfId="0" applyAlignment="1" applyBorder="1" applyFont="1" applyNumberFormat="1">
      <alignment horizontal="center" readingOrder="0" shrinkToFit="0" vertical="center" wrapText="1"/>
    </xf>
    <xf borderId="22" fillId="2" fontId="22" numFmtId="0" xfId="0" applyAlignment="1" applyBorder="1" applyFont="1">
      <alignment horizontal="center" readingOrder="0" shrinkToFit="0" vertical="center" wrapText="1"/>
    </xf>
    <xf borderId="22" fillId="2" fontId="22" numFmtId="4" xfId="0" applyAlignment="1" applyBorder="1" applyFont="1" applyNumberFormat="1">
      <alignment horizontal="center" readingOrder="0" shrinkToFit="0" vertical="center" wrapText="1"/>
    </xf>
    <xf borderId="24" fillId="2" fontId="22" numFmtId="0" xfId="0" applyAlignment="1" applyBorder="1" applyFont="1">
      <alignment horizontal="center" readingOrder="0" shrinkToFit="0" vertical="center" wrapText="1"/>
    </xf>
    <xf borderId="24" fillId="2" fontId="22" numFmtId="4" xfId="0" applyAlignment="1" applyBorder="1" applyFont="1" applyNumberFormat="1">
      <alignment horizontal="center" readingOrder="0" shrinkToFit="0" vertical="center" wrapText="1"/>
    </xf>
    <xf borderId="12" fillId="2" fontId="4" numFmtId="3" xfId="0" applyAlignment="1" applyBorder="1" applyFont="1" applyNumberFormat="1">
      <alignment horizontal="center" readingOrder="0" shrinkToFit="0" vertical="center" wrapText="1"/>
    </xf>
    <xf borderId="0" fillId="2" fontId="4" numFmtId="0" xfId="0" applyAlignment="1" applyFont="1">
      <alignment horizontal="center" shrinkToFit="0" vertical="center" wrapText="1"/>
    </xf>
    <xf borderId="21" fillId="2" fontId="4" numFmtId="0" xfId="0" applyAlignment="1" applyBorder="1" applyFont="1">
      <alignment horizontal="center" shrinkToFit="0" vertical="center" wrapText="1"/>
    </xf>
    <xf borderId="22" fillId="2" fontId="4" numFmtId="3" xfId="0" applyAlignment="1" applyBorder="1" applyFont="1" applyNumberFormat="1">
      <alignment horizontal="center" shrinkToFit="0" vertical="center" wrapText="1"/>
    </xf>
    <xf borderId="22" fillId="2" fontId="4" numFmtId="4" xfId="0" applyAlignment="1" applyBorder="1" applyFont="1" applyNumberFormat="1">
      <alignment horizontal="center" shrinkToFit="0" vertical="center" wrapText="1"/>
    </xf>
    <xf borderId="22" fillId="2" fontId="4" numFmtId="10" xfId="0" applyAlignment="1" applyBorder="1" applyFont="1" applyNumberFormat="1">
      <alignment horizontal="center" shrinkToFit="0" vertical="center" wrapText="1"/>
    </xf>
    <xf borderId="0" fillId="2" fontId="4" numFmtId="0" xfId="0" applyAlignment="1" applyFont="1">
      <alignment horizontal="center" shrinkToFit="0" vertical="bottom" wrapText="1"/>
    </xf>
    <xf borderId="21" fillId="2" fontId="4" numFmtId="0" xfId="0" applyAlignment="1" applyBorder="1" applyFont="1">
      <alignment horizontal="center" shrinkToFit="0" vertical="bottom" wrapText="1"/>
    </xf>
    <xf borderId="0" fillId="2" fontId="4" numFmtId="164" xfId="0" applyAlignment="1" applyFont="1" applyNumberFormat="1">
      <alignment horizontal="center" shrinkToFit="0" vertical="bottom" wrapText="1"/>
    </xf>
    <xf borderId="0" fillId="2" fontId="4" numFmtId="10" xfId="0" applyAlignment="1" applyFont="1" applyNumberFormat="1">
      <alignment horizontal="center" shrinkToFit="0" vertical="bottom" wrapText="1"/>
    </xf>
    <xf borderId="22" fillId="2" fontId="4" numFmtId="3" xfId="0" applyAlignment="1" applyBorder="1" applyFont="1" applyNumberFormat="1">
      <alignment horizontal="center" readingOrder="0" shrinkToFit="0" vertical="center" wrapText="1"/>
    </xf>
    <xf borderId="24" fillId="2" fontId="22" numFmtId="3" xfId="0" applyAlignment="1" applyBorder="1" applyFont="1" applyNumberFormat="1">
      <alignment horizontal="center" readingOrder="0" shrinkToFit="0" vertical="center" wrapText="1"/>
    </xf>
    <xf borderId="22" fillId="2" fontId="22" numFmtId="3" xfId="0" applyAlignment="1" applyBorder="1" applyFont="1" applyNumberFormat="1">
      <alignment horizontal="center" readingOrder="0" shrinkToFit="0" vertical="center" wrapText="1"/>
    </xf>
    <xf borderId="0" fillId="2" fontId="4" numFmtId="164" xfId="0" applyAlignment="1" applyFont="1" applyNumberFormat="1">
      <alignment horizontal="center" shrinkToFit="0" vertical="center" wrapText="1"/>
    </xf>
    <xf borderId="0" fillId="2" fontId="4" numFmtId="10" xfId="0" applyAlignment="1" applyFont="1" applyNumberFormat="1">
      <alignment horizontal="center" shrinkToFit="0" vertical="center" wrapText="1"/>
    </xf>
    <xf borderId="0" fillId="2" fontId="23" numFmtId="0" xfId="0" applyAlignment="1" applyFont="1">
      <alignment horizontal="center" shrinkToFit="0" vertical="center" wrapText="1"/>
    </xf>
    <xf borderId="0" fillId="2" fontId="23" numFmtId="0" xfId="0" applyAlignment="1" applyFont="1">
      <alignment horizontal="center" shrinkToFit="0" vertical="center" wrapText="0"/>
    </xf>
    <xf borderId="9" fillId="2" fontId="24" numFmtId="0" xfId="0" applyAlignment="1" applyBorder="1" applyFont="1">
      <alignment horizontal="center" readingOrder="0" shrinkToFit="0" vertical="center" wrapText="1"/>
    </xf>
    <xf borderId="0" fillId="2" fontId="23" numFmtId="0" xfId="0" applyAlignment="1" applyFont="1">
      <alignment horizontal="center" readingOrder="0" shrinkToFit="0" vertical="center" wrapText="0"/>
    </xf>
    <xf borderId="17" fillId="2" fontId="23" numFmtId="0" xfId="0" applyAlignment="1" applyBorder="1" applyFont="1">
      <alignment horizontal="center" shrinkToFit="0" vertical="center" wrapText="0"/>
    </xf>
    <xf borderId="0" fillId="2" fontId="24" numFmtId="0" xfId="0" applyAlignment="1" applyFont="1">
      <alignment horizontal="center" shrinkToFit="0" vertical="center" wrapText="1"/>
    </xf>
    <xf borderId="22" fillId="2" fontId="23" numFmtId="0" xfId="0" applyAlignment="1" applyBorder="1" applyFont="1">
      <alignment horizontal="center" readingOrder="0" shrinkToFit="0" vertical="center" wrapText="1"/>
    </xf>
    <xf borderId="9" fillId="2" fontId="23" numFmtId="0" xfId="0" applyAlignment="1" applyBorder="1" applyFont="1">
      <alignment horizontal="center" readingOrder="0" shrinkToFit="0" vertical="center" wrapText="1"/>
    </xf>
    <xf borderId="7" fillId="2" fontId="23" numFmtId="0" xfId="0" applyAlignment="1" applyBorder="1" applyFont="1">
      <alignment horizontal="center" readingOrder="0" shrinkToFit="0" vertical="center" wrapText="0"/>
    </xf>
    <xf borderId="19" fillId="2" fontId="24" numFmtId="0" xfId="0" applyAlignment="1" applyBorder="1" applyFont="1">
      <alignment horizontal="center" readingOrder="0" shrinkToFit="0" vertical="center" wrapText="1"/>
    </xf>
    <xf borderId="8" fillId="0" fontId="2" numFmtId="0" xfId="0" applyBorder="1" applyFont="1"/>
    <xf borderId="16" fillId="0" fontId="2" numFmtId="0" xfId="0" applyBorder="1" applyFont="1"/>
    <xf borderId="15" fillId="2" fontId="19" numFmtId="0" xfId="0" applyAlignment="1" applyBorder="1" applyFont="1">
      <alignment horizontal="center" vertical="center"/>
    </xf>
    <xf borderId="25" fillId="2" fontId="23" numFmtId="0" xfId="0" applyAlignment="1" applyBorder="1" applyFont="1">
      <alignment horizontal="center" readingOrder="0" shrinkToFit="0" vertical="center" wrapText="0"/>
    </xf>
    <xf borderId="17" fillId="2" fontId="24" numFmtId="0" xfId="0" applyAlignment="1" applyBorder="1" applyFont="1">
      <alignment horizontal="center" readingOrder="0" shrinkToFit="0" vertical="center" wrapText="1"/>
    </xf>
    <xf borderId="17" fillId="0" fontId="2" numFmtId="0" xfId="0" applyBorder="1" applyFont="1"/>
    <xf borderId="25" fillId="0" fontId="2" numFmtId="0" xfId="0" applyBorder="1" applyFont="1"/>
    <xf borderId="12" fillId="2" fontId="23" numFmtId="0" xfId="0" applyAlignment="1" applyBorder="1" applyFont="1">
      <alignment horizontal="center" readingOrder="0" shrinkToFit="0" vertical="center" wrapText="1"/>
    </xf>
    <xf borderId="7" fillId="2" fontId="23" numFmtId="0" xfId="0" applyAlignment="1" applyBorder="1" applyFont="1">
      <alignment horizontal="center" readingOrder="0" shrinkToFit="0" vertical="center" wrapText="1"/>
    </xf>
    <xf borderId="25" fillId="2" fontId="23" numFmtId="0" xfId="0" applyAlignment="1" applyBorder="1" applyFont="1">
      <alignment horizontal="center" shrinkToFit="0" vertical="center" wrapText="1"/>
    </xf>
    <xf borderId="12" fillId="5" fontId="25" numFmtId="0" xfId="0" applyAlignment="1" applyBorder="1" applyFont="1">
      <alignment horizontal="center" shrinkToFit="0" vertical="center" wrapText="1"/>
    </xf>
    <xf borderId="7" fillId="2" fontId="26" numFmtId="0" xfId="0" applyAlignment="1" applyBorder="1" applyFont="1">
      <alignment horizontal="center" readingOrder="0" shrinkToFit="0" vertical="center" wrapText="1"/>
    </xf>
    <xf borderId="7" fillId="2" fontId="26" numFmtId="0" xfId="0" applyAlignment="1" applyBorder="1" applyFont="1">
      <alignment horizontal="center" shrinkToFit="0" vertical="center" wrapText="1"/>
    </xf>
    <xf borderId="25" fillId="2" fontId="26" numFmtId="164" xfId="0" applyAlignment="1" applyBorder="1" applyFont="1" applyNumberFormat="1">
      <alignment horizontal="center" shrinkToFit="0" vertical="center" wrapText="1"/>
    </xf>
    <xf borderId="25" fillId="2" fontId="26" numFmtId="0" xfId="0" applyAlignment="1" applyBorder="1" applyFont="1">
      <alignment horizontal="center" shrinkToFit="0" vertical="center" wrapText="1"/>
    </xf>
    <xf borderId="0" fillId="2" fontId="26" numFmtId="0" xfId="0" applyAlignment="1" applyFont="1">
      <alignment horizontal="center" shrinkToFit="0" vertical="center" wrapText="1"/>
    </xf>
    <xf borderId="26" fillId="2" fontId="23" numFmtId="0" xfId="0" applyAlignment="1" applyBorder="1" applyFont="1">
      <alignment horizontal="center" readingOrder="0" shrinkToFit="0" vertical="center" wrapText="1"/>
    </xf>
    <xf borderId="27" fillId="2" fontId="23" numFmtId="0" xfId="0" applyAlignment="1" applyBorder="1" applyFont="1">
      <alignment horizontal="center" readingOrder="0" shrinkToFit="0" vertical="center" wrapText="1"/>
    </xf>
    <xf borderId="28" fillId="0" fontId="2" numFmtId="0" xfId="0" applyBorder="1" applyFont="1"/>
    <xf borderId="29" fillId="2" fontId="27" numFmtId="0" xfId="0" applyAlignment="1" applyBorder="1" applyFont="1">
      <alignment horizontal="center" readingOrder="0" shrinkToFit="0" vertical="center" wrapText="1"/>
    </xf>
    <xf borderId="29" fillId="5" fontId="28" numFmtId="0" xfId="0" applyAlignment="1" applyBorder="1" applyFont="1">
      <alignment horizontal="center" shrinkToFit="0" vertical="center" wrapText="1"/>
    </xf>
    <xf borderId="29" fillId="5" fontId="28" numFmtId="10" xfId="0" applyAlignment="1" applyBorder="1" applyFont="1" applyNumberFormat="1">
      <alignment horizontal="center" shrinkToFit="0" vertical="center" wrapText="1"/>
    </xf>
    <xf borderId="7" fillId="2" fontId="26" numFmtId="164" xfId="0" applyAlignment="1" applyBorder="1" applyFont="1" applyNumberFormat="1">
      <alignment horizontal="center" shrinkToFit="0" vertical="center" wrapText="1"/>
    </xf>
    <xf borderId="30" fillId="0" fontId="29" numFmtId="0" xfId="0" applyAlignment="1" applyBorder="1" applyFont="1">
      <alignment horizontal="center" shrinkToFit="0" vertical="center" wrapText="1"/>
    </xf>
    <xf borderId="1" fillId="2" fontId="30" numFmtId="164" xfId="0" applyAlignment="1" applyBorder="1" applyFont="1" applyNumberFormat="1">
      <alignment horizontal="center" readingOrder="0" shrinkToFit="0" vertical="center" wrapText="1"/>
    </xf>
    <xf borderId="12" fillId="6" fontId="29" numFmtId="0" xfId="0" applyAlignment="1" applyBorder="1" applyFont="1">
      <alignment horizontal="center" shrinkToFit="0" vertical="center" wrapText="1"/>
    </xf>
    <xf borderId="12" fillId="6" fontId="29" numFmtId="0" xfId="0" applyAlignment="1" applyBorder="1" applyFont="1">
      <alignment horizontal="center" readingOrder="0" vertical="center"/>
    </xf>
    <xf borderId="12" fillId="6" fontId="7" numFmtId="164" xfId="0" applyAlignment="1" applyBorder="1" applyFont="1" applyNumberFormat="1">
      <alignment horizontal="center" readingOrder="0" shrinkToFit="0" vertical="center" wrapText="1"/>
    </xf>
    <xf borderId="26" fillId="0" fontId="29" numFmtId="0" xfId="0" applyAlignment="1" applyBorder="1" applyFont="1">
      <alignment horizontal="center" shrinkToFit="0" vertical="center" wrapText="1"/>
    </xf>
    <xf borderId="27" fillId="0" fontId="29" numFmtId="0" xfId="0" applyAlignment="1" applyBorder="1" applyFont="1">
      <alignment horizontal="center" readingOrder="0" vertical="center"/>
    </xf>
    <xf borderId="31" fillId="2" fontId="7" numFmtId="164" xfId="0" applyAlignment="1" applyBorder="1" applyFont="1" applyNumberFormat="1">
      <alignment horizontal="center" readingOrder="0" shrinkToFit="0" vertical="center" wrapText="1"/>
    </xf>
    <xf borderId="32" fillId="0" fontId="2" numFmtId="0" xfId="0" applyBorder="1" applyFont="1"/>
    <xf borderId="33" fillId="0" fontId="2" numFmtId="0" xfId="0" applyBorder="1" applyFont="1"/>
    <xf borderId="34" fillId="6" fontId="7" numFmtId="164" xfId="0" applyAlignment="1" applyBorder="1" applyFont="1" applyNumberFormat="1">
      <alignment horizontal="center" readingOrder="0" shrinkToFit="0" vertical="center" wrapText="1"/>
    </xf>
    <xf borderId="35" fillId="6" fontId="7" numFmtId="164" xfId="0" applyAlignment="1" applyBorder="1" applyFont="1" applyNumberFormat="1">
      <alignment horizontal="center" readingOrder="0" shrinkToFit="0" vertical="center" wrapText="1"/>
    </xf>
    <xf borderId="35" fillId="2" fontId="7" numFmtId="164" xfId="0" applyAlignment="1" applyBorder="1" applyFont="1" applyNumberFormat="1">
      <alignment horizontal="center" readingOrder="0" shrinkToFit="0" vertical="center" wrapText="1"/>
    </xf>
    <xf borderId="35" fillId="0" fontId="2" numFmtId="0" xfId="0" applyBorder="1" applyFont="1"/>
    <xf borderId="28" fillId="6" fontId="7" numFmtId="164" xfId="0" applyAlignment="1" applyBorder="1" applyFont="1" applyNumberFormat="1">
      <alignment horizontal="center" readingOrder="0" shrinkToFit="0" vertical="center" wrapText="1"/>
    </xf>
    <xf borderId="27" fillId="2" fontId="7" numFmtId="164" xfId="0" applyAlignment="1" applyBorder="1" applyFont="1" applyNumberFormat="1">
      <alignment horizontal="center" readingOrder="0" shrinkToFit="0" vertical="center" wrapText="1"/>
    </xf>
    <xf borderId="26" fillId="6" fontId="7" numFmtId="164" xfId="0" applyAlignment="1" applyBorder="1" applyFont="1" applyNumberFormat="1">
      <alignment horizontal="center" readingOrder="0" shrinkToFit="0" vertical="center" wrapText="1"/>
    </xf>
    <xf borderId="29" fillId="0" fontId="29" numFmtId="0" xfId="0" applyAlignment="1" applyBorder="1" applyFont="1">
      <alignment horizontal="center" vertical="center"/>
    </xf>
    <xf borderId="36" fillId="0" fontId="29" numFmtId="0" xfId="0" applyAlignment="1" applyBorder="1" applyFont="1">
      <alignment horizontal="center" readingOrder="0" shrinkToFit="0" vertical="center" wrapText="1"/>
    </xf>
    <xf borderId="12" fillId="2" fontId="27" numFmtId="0" xfId="0" applyAlignment="1" applyBorder="1" applyFont="1">
      <alignment horizontal="center" readingOrder="0" shrinkToFit="0" vertical="center" wrapText="1"/>
    </xf>
    <xf borderId="12" fillId="6" fontId="27" numFmtId="0" xfId="0" applyAlignment="1" applyBorder="1" applyFont="1">
      <alignment horizontal="center" readingOrder="0" shrinkToFit="0" vertical="center" wrapText="1"/>
    </xf>
    <xf borderId="29" fillId="0" fontId="29" numFmtId="0" xfId="0" applyAlignment="1" applyBorder="1" applyFont="1">
      <alignment horizontal="center" shrinkToFit="0" vertical="center" wrapText="1"/>
    </xf>
    <xf borderId="36" fillId="0" fontId="29" numFmtId="0" xfId="0" applyAlignment="1" applyBorder="1" applyFont="1">
      <alignment horizontal="center" vertical="center"/>
    </xf>
    <xf borderId="37" fillId="5" fontId="29" numFmtId="165" xfId="0" applyAlignment="1" applyBorder="1" applyFont="1" applyNumberFormat="1">
      <alignment horizontal="center" shrinkToFit="0" vertical="center" wrapText="1"/>
    </xf>
    <xf borderId="29" fillId="5" fontId="17" numFmtId="0" xfId="0" applyAlignment="1" applyBorder="1" applyFont="1">
      <alignment horizontal="center" vertical="center"/>
    </xf>
    <xf borderId="38" fillId="5" fontId="17" numFmtId="0" xfId="0" applyAlignment="1" applyBorder="1" applyFont="1">
      <alignment horizontal="center" vertical="center"/>
    </xf>
    <xf borderId="39" fillId="6" fontId="17" numFmtId="0" xfId="0" applyAlignment="1" applyBorder="1" applyFont="1">
      <alignment horizontal="center" vertical="center"/>
    </xf>
    <xf borderId="29" fillId="5" fontId="17" numFmtId="164" xfId="0" applyAlignment="1" applyBorder="1" applyFont="1" applyNumberFormat="1">
      <alignment horizontal="center" vertical="center"/>
    </xf>
    <xf borderId="38" fillId="5" fontId="17" numFmtId="0" xfId="0" applyAlignment="1" applyBorder="1" applyFont="1">
      <alignment horizontal="center" shrinkToFit="0" vertical="center" wrapText="1"/>
    </xf>
    <xf borderId="40" fillId="5" fontId="29" numFmtId="0" xfId="0" applyAlignment="1" applyBorder="1" applyFont="1">
      <alignment horizontal="center" shrinkToFit="0" vertical="center" wrapText="1"/>
    </xf>
    <xf borderId="29" fillId="5" fontId="29" numFmtId="0" xfId="0" applyAlignment="1" applyBorder="1" applyFont="1">
      <alignment horizontal="center" shrinkToFit="0" vertical="center" wrapText="1"/>
    </xf>
    <xf borderId="29" fillId="6" fontId="29" numFmtId="0" xfId="0" applyAlignment="1" applyBorder="1" applyFont="1">
      <alignment horizontal="center" shrinkToFit="0" vertical="center" wrapText="1"/>
    </xf>
    <xf borderId="29" fillId="5" fontId="29" numFmtId="165" xfId="0" applyAlignment="1" applyBorder="1" applyFont="1" applyNumberFormat="1">
      <alignment horizontal="center" shrinkToFit="0" vertical="center" wrapText="1"/>
    </xf>
    <xf borderId="29" fillId="5" fontId="29" numFmtId="164" xfId="0" applyAlignment="1" applyBorder="1" applyFont="1" applyNumberFormat="1">
      <alignment horizontal="center" shrinkToFit="0" vertical="center" wrapText="1"/>
    </xf>
    <xf borderId="38" fillId="5" fontId="29" numFmtId="0" xfId="0" applyAlignment="1" applyBorder="1" applyFont="1">
      <alignment horizontal="center" shrinkToFit="0" vertical="center" wrapText="1"/>
    </xf>
    <xf borderId="39" fillId="6" fontId="29" numFmtId="0" xfId="0" applyAlignment="1" applyBorder="1" applyFont="1">
      <alignment horizontal="center" shrinkToFit="0" vertical="center" wrapText="1"/>
    </xf>
    <xf borderId="22" fillId="2" fontId="31" numFmtId="0" xfId="0" applyAlignment="1" applyBorder="1" applyFont="1">
      <alignment horizontal="center" readingOrder="0" shrinkToFit="0" vertical="center" wrapText="1"/>
    </xf>
    <xf borderId="36" fillId="0" fontId="29" numFmtId="0" xfId="0" applyAlignment="1" applyBorder="1" applyFont="1">
      <alignment horizontal="center" shrinkToFit="0" vertical="center" wrapText="1"/>
    </xf>
    <xf borderId="24" fillId="0" fontId="2" numFmtId="0" xfId="0" applyBorder="1" applyFont="1"/>
    <xf borderId="37" fillId="5" fontId="29" numFmtId="0" xfId="0" applyAlignment="1" applyBorder="1" applyFont="1">
      <alignment horizontal="center" shrinkToFit="0" vertical="center" wrapText="1"/>
    </xf>
    <xf borderId="29" fillId="5" fontId="29" numFmtId="165" xfId="0" applyAlignment="1" applyBorder="1" applyFont="1" applyNumberFormat="1">
      <alignment horizontal="center" readingOrder="0" vertical="center"/>
    </xf>
    <xf borderId="12" fillId="2" fontId="31" numFmtId="0" xfId="0" applyAlignment="1" applyBorder="1" applyFont="1">
      <alignment horizontal="center" readingOrder="0" shrinkToFit="0" vertical="center" wrapText="1"/>
    </xf>
    <xf borderId="29" fillId="5" fontId="29" numFmtId="165" xfId="0" applyAlignment="1" applyBorder="1" applyFont="1" applyNumberFormat="1">
      <alignment horizontal="center" readingOrder="0" shrinkToFit="0" vertical="center" wrapText="1"/>
    </xf>
    <xf borderId="41" fillId="5" fontId="29" numFmtId="165" xfId="0" applyAlignment="1" applyBorder="1" applyFont="1" applyNumberFormat="1">
      <alignment horizontal="center" shrinkToFit="0" vertical="center" wrapText="1"/>
    </xf>
    <xf borderId="42" fillId="5" fontId="29" numFmtId="0" xfId="0" applyAlignment="1" applyBorder="1" applyFont="1">
      <alignment horizontal="center" shrinkToFit="0" vertical="center" wrapText="1"/>
    </xf>
    <xf borderId="43" fillId="5" fontId="29" numFmtId="0" xfId="0" applyAlignment="1" applyBorder="1" applyFont="1">
      <alignment horizontal="center" shrinkToFit="0" vertical="center" wrapText="1"/>
    </xf>
    <xf borderId="44" fillId="6" fontId="29" numFmtId="0" xfId="0" applyAlignment="1" applyBorder="1" applyFont="1">
      <alignment horizontal="center" shrinkToFit="0" vertical="center" wrapText="1"/>
    </xf>
    <xf borderId="41" fillId="5" fontId="29" numFmtId="0" xfId="0" applyAlignment="1" applyBorder="1" applyFont="1">
      <alignment horizontal="center" shrinkToFit="0" vertical="center" wrapText="1"/>
    </xf>
    <xf borderId="45" fillId="6" fontId="29" numFmtId="0" xfId="0" applyAlignment="1" applyBorder="1" applyFont="1">
      <alignment horizontal="center" shrinkToFit="0" vertical="center" wrapText="1"/>
    </xf>
    <xf borderId="26" fillId="6" fontId="29" numFmtId="0" xfId="0" applyAlignment="1" applyBorder="1" applyFont="1">
      <alignment horizontal="center" shrinkToFit="0" vertical="center" wrapText="1"/>
    </xf>
    <xf borderId="0" fillId="0" fontId="29" numFmtId="0" xfId="0" applyAlignment="1" applyFont="1">
      <alignment horizontal="center" shrinkToFit="0" vertical="center" wrapText="1"/>
    </xf>
    <xf borderId="0" fillId="6" fontId="29" numFmtId="0" xfId="0" applyAlignment="1" applyFont="1">
      <alignment horizontal="center" shrinkToFit="0" vertical="center" wrapText="1"/>
    </xf>
    <xf borderId="0" fillId="6" fontId="30" numFmtId="0" xfId="0" applyAlignment="1" applyFont="1">
      <alignment horizontal="center" readingOrder="0" shrinkToFit="0" vertical="center" wrapText="1"/>
    </xf>
    <xf borderId="0" fillId="6" fontId="3" numFmtId="0" xfId="0" applyAlignment="1" applyFont="1">
      <alignment horizontal="center" vertical="center"/>
    </xf>
    <xf borderId="1" fillId="2" fontId="30" numFmtId="0" xfId="0" applyAlignment="1" applyBorder="1" applyFont="1">
      <alignment horizontal="center" readingOrder="0" shrinkToFit="0" vertical="center" wrapText="1"/>
    </xf>
    <xf borderId="16" fillId="6" fontId="3" numFmtId="0" xfId="0" applyAlignment="1" applyBorder="1" applyFont="1">
      <alignment horizontal="center" vertical="center"/>
    </xf>
    <xf borderId="0" fillId="6" fontId="7" numFmtId="0" xfId="0" applyAlignment="1" applyFont="1">
      <alignment horizontal="center" readingOrder="0" shrinkToFit="0" vertical="center" wrapText="1"/>
    </xf>
    <xf borderId="12" fillId="2" fontId="7" numFmtId="0" xfId="0" applyAlignment="1" applyBorder="1" applyFont="1">
      <alignment horizontal="center" shrinkToFit="0" vertical="center" wrapText="1"/>
    </xf>
    <xf borderId="12" fillId="10" fontId="32" numFmtId="0" xfId="0" applyAlignment="1" applyBorder="1" applyFont="1">
      <alignment horizontal="center" shrinkToFit="0" vertical="center" wrapText="1"/>
    </xf>
    <xf borderId="12" fillId="5" fontId="8" numFmtId="166" xfId="0" applyAlignment="1" applyBorder="1" applyFont="1" applyNumberFormat="1">
      <alignment horizontal="center" readingOrder="0" shrinkToFit="0" vertical="center" wrapText="1"/>
    </xf>
    <xf borderId="12" fillId="5" fontId="8" numFmtId="166" xfId="0" applyAlignment="1" applyBorder="1" applyFont="1" applyNumberFormat="1">
      <alignment horizontal="center" shrinkToFit="0" vertical="center" wrapText="1"/>
    </xf>
    <xf borderId="12" fillId="5" fontId="8" numFmtId="0" xfId="0" applyAlignment="1" applyBorder="1" applyFont="1">
      <alignment horizontal="center" shrinkToFit="0" vertical="center" wrapText="1"/>
    </xf>
    <xf borderId="0" fillId="0" fontId="3" numFmtId="0" xfId="0" applyAlignment="1" applyFont="1">
      <alignment horizontal="center" vertical="center"/>
    </xf>
    <xf borderId="22" fillId="5" fontId="8" numFmtId="0" xfId="0" applyAlignment="1" applyBorder="1" applyFont="1">
      <alignment horizontal="center" readingOrder="0" shrinkToFit="0" vertical="center" wrapText="1"/>
    </xf>
    <xf borderId="0" fillId="0" fontId="33" numFmtId="0" xfId="0" applyFont="1"/>
    <xf borderId="36" fillId="2" fontId="14" numFmtId="0" xfId="0" applyAlignment="1" applyBorder="1" applyFont="1">
      <alignment horizontal="center" readingOrder="0"/>
    </xf>
    <xf borderId="39" fillId="0" fontId="2" numFmtId="0" xfId="0" applyBorder="1" applyFont="1"/>
    <xf borderId="40" fillId="0" fontId="2" numFmtId="0" xfId="0" applyBorder="1" applyFont="1"/>
    <xf borderId="0" fillId="0" fontId="33" numFmtId="0" xfId="0" applyAlignment="1" applyFont="1">
      <alignment horizontal="center"/>
    </xf>
    <xf borderId="29" fillId="2" fontId="11" numFmtId="0" xfId="0" applyAlignment="1" applyBorder="1" applyFont="1">
      <alignment horizontal="center"/>
    </xf>
    <xf borderId="29" fillId="2" fontId="11" numFmtId="0" xfId="0" applyAlignment="1" applyBorder="1" applyFont="1">
      <alignment horizontal="center" readingOrder="0"/>
    </xf>
    <xf borderId="29" fillId="2" fontId="11" numFmtId="0" xfId="0" applyBorder="1" applyFont="1"/>
    <xf borderId="29" fillId="5" fontId="33" numFmtId="0" xfId="0" applyAlignment="1" applyBorder="1" applyFont="1">
      <alignment readingOrder="0"/>
    </xf>
    <xf borderId="29" fillId="5" fontId="33" numFmtId="0" xfId="0" applyBorder="1" applyFont="1"/>
    <xf borderId="0" fillId="0" fontId="34" numFmtId="0" xfId="0" applyFont="1"/>
    <xf borderId="29" fillId="5" fontId="33" numFmtId="0" xfId="0" applyAlignment="1" applyBorder="1" applyFont="1">
      <alignment readingOrder="0" shrinkToFit="0" wrapText="1"/>
    </xf>
    <xf borderId="29" fillId="2" fontId="11" numFmtId="0" xfId="0" applyAlignment="1" applyBorder="1" applyFont="1">
      <alignment horizontal="center" readingOrder="0" vertical="center"/>
    </xf>
    <xf borderId="29" fillId="5" fontId="16" numFmtId="0" xfId="0" applyAlignment="1" applyBorder="1" applyFont="1">
      <alignment readingOrder="0" shrinkToFit="0" vertical="center" wrapText="1"/>
    </xf>
    <xf borderId="12" fillId="2" fontId="11" numFmtId="0" xfId="0" applyAlignment="1" applyBorder="1" applyFont="1">
      <alignment horizontal="center" readingOrder="0"/>
    </xf>
    <xf borderId="12" fillId="5" fontId="16" numFmtId="0" xfId="0" applyAlignment="1" applyBorder="1" applyFont="1">
      <alignment readingOrder="0"/>
    </xf>
    <xf borderId="12" fillId="5" fontId="16" numFmtId="0" xfId="0" applyBorder="1" applyFont="1"/>
    <xf borderId="0" fillId="5" fontId="16" numFmtId="0" xfId="0" applyAlignment="1" applyFont="1">
      <alignment readingOrder="0"/>
    </xf>
  </cellXfs>
  <cellStyles count="1">
    <cellStyle xfId="0" name="Normal" builtinId="0"/>
  </cellStyles>
  <dxfs count="6">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F0000"/>
          <bgColor rgb="FFFF0000"/>
        </patternFill>
      </fill>
      <border/>
    </dxf>
    <dxf>
      <font/>
      <fill>
        <patternFill patternType="solid">
          <fgColor rgb="FF00FF00"/>
          <bgColor rgb="FF00FF00"/>
        </patternFill>
      </fill>
      <border/>
    </dxf>
    <dxf>
      <font/>
      <fill>
        <patternFill patternType="solid">
          <fgColor rgb="FF6AA84F"/>
          <bgColor rgb="FF6AA84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0</xdr:rowOff>
    </xdr:from>
    <xdr:ext cx="3514725" cy="6229350"/>
    <xdr:pic>
      <xdr:nvPicPr>
        <xdr:cNvPr id="0" name="image1.jp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14</xdr:row>
      <xdr:rowOff>276225</xdr:rowOff>
    </xdr:from>
    <xdr:ext cx="6457950" cy="29527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190500</xdr:colOff>
      <xdr:row>30</xdr:row>
      <xdr:rowOff>447675</xdr:rowOff>
    </xdr:from>
    <xdr:ext cx="6477000" cy="309562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219075</xdr:colOff>
      <xdr:row>49</xdr:row>
      <xdr:rowOff>66675</xdr:rowOff>
    </xdr:from>
    <xdr:ext cx="6496050" cy="30003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171450</xdr:colOff>
      <xdr:row>66</xdr:row>
      <xdr:rowOff>114300</xdr:rowOff>
    </xdr:from>
    <xdr:ext cx="6600825" cy="226695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190500</xdr:colOff>
      <xdr:row>80</xdr:row>
      <xdr:rowOff>123825</xdr:rowOff>
    </xdr:from>
    <xdr:ext cx="6600825" cy="31146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222"/>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86"/>
    <col customWidth="1" min="9" max="9" width="4.43"/>
    <col customWidth="1" min="17" max="17" width="4.57"/>
  </cols>
  <sheetData>
    <row r="1">
      <c r="A1" s="1" t="s">
        <v>0</v>
      </c>
      <c r="B1" s="2"/>
      <c r="C1" s="2"/>
      <c r="D1" s="2"/>
      <c r="E1" s="2"/>
      <c r="F1" s="2"/>
      <c r="G1" s="2"/>
      <c r="H1" s="2"/>
      <c r="I1" s="2"/>
      <c r="J1" s="2"/>
      <c r="K1" s="2"/>
      <c r="L1" s="2"/>
      <c r="M1" s="2"/>
      <c r="N1" s="2"/>
      <c r="O1" s="2"/>
      <c r="P1" s="2"/>
      <c r="Q1" s="2"/>
      <c r="R1" s="2"/>
      <c r="S1" s="2"/>
      <c r="T1" s="2"/>
      <c r="U1" s="2"/>
      <c r="V1" s="2"/>
      <c r="W1" s="2"/>
      <c r="X1" s="2"/>
      <c r="Y1" s="3"/>
    </row>
    <row r="2" ht="28.5" customHeight="1">
      <c r="A2" s="4"/>
      <c r="B2" s="5"/>
      <c r="C2" s="5"/>
      <c r="D2" s="5"/>
      <c r="E2" s="5"/>
      <c r="F2" s="5"/>
      <c r="G2" s="5"/>
      <c r="H2" s="5"/>
      <c r="I2" s="5"/>
      <c r="J2" s="5"/>
      <c r="K2" s="5"/>
      <c r="L2" s="5"/>
      <c r="M2" s="5"/>
      <c r="N2" s="5"/>
      <c r="O2" s="5"/>
      <c r="P2" s="5"/>
      <c r="Q2" s="5"/>
      <c r="R2" s="5"/>
      <c r="S2" s="5"/>
      <c r="T2" s="5"/>
      <c r="U2" s="5"/>
      <c r="V2" s="5"/>
      <c r="W2" s="5"/>
      <c r="X2" s="5"/>
      <c r="Y2" s="6"/>
    </row>
    <row r="3">
      <c r="A3" s="7"/>
      <c r="B3" s="7"/>
      <c r="C3" s="7"/>
      <c r="D3" s="7"/>
      <c r="E3" s="7"/>
      <c r="F3" s="7"/>
      <c r="G3" s="7"/>
      <c r="H3" s="7"/>
      <c r="I3" s="7"/>
      <c r="J3" s="7"/>
      <c r="K3" s="7"/>
      <c r="L3" s="7"/>
      <c r="M3" s="7"/>
      <c r="N3" s="7"/>
      <c r="O3" s="7"/>
      <c r="P3" s="7"/>
      <c r="Q3" s="7"/>
      <c r="R3" s="7"/>
      <c r="S3" s="7"/>
      <c r="T3" s="7"/>
      <c r="U3" s="7"/>
      <c r="V3" s="7"/>
      <c r="W3" s="7"/>
      <c r="X3" s="7"/>
      <c r="Y3" s="7"/>
    </row>
    <row r="4">
      <c r="A4" s="8"/>
      <c r="B4" s="9" t="s">
        <v>1</v>
      </c>
      <c r="C4" s="10"/>
      <c r="D4" s="10"/>
      <c r="E4" s="10"/>
      <c r="F4" s="10"/>
      <c r="G4" s="10"/>
      <c r="H4" s="11"/>
      <c r="I4" s="8"/>
      <c r="J4" s="9" t="s">
        <v>2</v>
      </c>
      <c r="K4" s="10"/>
      <c r="L4" s="10"/>
      <c r="M4" s="10"/>
      <c r="N4" s="10"/>
      <c r="O4" s="10"/>
      <c r="P4" s="11"/>
      <c r="Q4" s="8"/>
      <c r="R4" s="9" t="s">
        <v>3</v>
      </c>
      <c r="S4" s="10"/>
      <c r="T4" s="10"/>
      <c r="U4" s="10"/>
      <c r="V4" s="10"/>
      <c r="W4" s="10"/>
      <c r="X4" s="11"/>
      <c r="Y4" s="8"/>
    </row>
    <row r="5">
      <c r="A5" s="8"/>
      <c r="B5" s="12" t="s">
        <v>4</v>
      </c>
      <c r="C5" s="12" t="s">
        <v>5</v>
      </c>
      <c r="D5" s="12" t="s">
        <v>6</v>
      </c>
      <c r="E5" s="12" t="s">
        <v>7</v>
      </c>
      <c r="F5" s="12" t="s">
        <v>8</v>
      </c>
      <c r="G5" s="12" t="s">
        <v>9</v>
      </c>
      <c r="H5" s="12" t="s">
        <v>10</v>
      </c>
      <c r="I5" s="8"/>
      <c r="J5" s="12" t="s">
        <v>4</v>
      </c>
      <c r="K5" s="12" t="s">
        <v>5</v>
      </c>
      <c r="L5" s="12" t="s">
        <v>6</v>
      </c>
      <c r="M5" s="12" t="s">
        <v>7</v>
      </c>
      <c r="N5" s="12" t="s">
        <v>8</v>
      </c>
      <c r="O5" s="12" t="s">
        <v>9</v>
      </c>
      <c r="P5" s="12" t="s">
        <v>11</v>
      </c>
      <c r="Q5" s="8"/>
      <c r="R5" s="12" t="s">
        <v>4</v>
      </c>
      <c r="S5" s="12" t="s">
        <v>5</v>
      </c>
      <c r="T5" s="12" t="s">
        <v>6</v>
      </c>
      <c r="U5" s="12" t="s">
        <v>7</v>
      </c>
      <c r="V5" s="12" t="s">
        <v>8</v>
      </c>
      <c r="W5" s="12" t="s">
        <v>9</v>
      </c>
      <c r="X5" s="12" t="s">
        <v>11</v>
      </c>
      <c r="Y5" s="8"/>
    </row>
    <row r="6">
      <c r="A6" s="8"/>
      <c r="B6" s="13"/>
      <c r="C6" s="13"/>
      <c r="D6" s="13"/>
      <c r="E6" s="13">
        <v>1.0</v>
      </c>
      <c r="F6" s="13">
        <f t="shared" ref="F6:H6" si="1">IF(ISBLANK(E6),1,E6+1)</f>
        <v>2</v>
      </c>
      <c r="G6" s="13">
        <f t="shared" si="1"/>
        <v>3</v>
      </c>
      <c r="H6" s="13">
        <f t="shared" si="1"/>
        <v>4</v>
      </c>
      <c r="I6" s="8"/>
      <c r="J6" s="13"/>
      <c r="K6" s="13"/>
      <c r="L6" s="13"/>
      <c r="M6" s="13"/>
      <c r="N6" s="13"/>
      <c r="O6" s="13"/>
      <c r="P6" s="13">
        <v>1.0</v>
      </c>
      <c r="Q6" s="8"/>
      <c r="R6" s="13"/>
      <c r="S6" s="13">
        <v>1.0</v>
      </c>
      <c r="T6" s="13">
        <f t="shared" ref="T6:X6" si="2">IF(ISBLANK(S6),1,S6+1)</f>
        <v>2</v>
      </c>
      <c r="U6" s="13">
        <f t="shared" si="2"/>
        <v>3</v>
      </c>
      <c r="V6" s="13">
        <f t="shared" si="2"/>
        <v>4</v>
      </c>
      <c r="W6" s="13">
        <f t="shared" si="2"/>
        <v>5</v>
      </c>
      <c r="X6" s="13">
        <f t="shared" si="2"/>
        <v>6</v>
      </c>
      <c r="Y6" s="8"/>
    </row>
    <row r="7">
      <c r="A7" s="8"/>
      <c r="B7" s="14"/>
      <c r="C7" s="15"/>
      <c r="D7" s="14"/>
      <c r="E7" s="14"/>
      <c r="F7" s="14"/>
      <c r="G7" s="14"/>
      <c r="H7" s="14"/>
      <c r="I7" s="8"/>
      <c r="J7" s="14"/>
      <c r="K7" s="15"/>
      <c r="L7" s="14"/>
      <c r="M7" s="14"/>
      <c r="N7" s="15"/>
      <c r="O7" s="14"/>
      <c r="P7" s="14"/>
      <c r="Q7" s="8"/>
      <c r="R7" s="14"/>
      <c r="S7" s="15"/>
      <c r="T7" s="15"/>
      <c r="U7" s="15"/>
      <c r="V7" s="15"/>
      <c r="W7" s="14"/>
      <c r="X7" s="14"/>
      <c r="Y7" s="8"/>
    </row>
    <row r="8">
      <c r="A8" s="8"/>
      <c r="B8" s="14"/>
      <c r="C8" s="15"/>
      <c r="D8" s="14"/>
      <c r="E8" s="15"/>
      <c r="F8" s="14"/>
      <c r="G8" s="14"/>
      <c r="H8" s="14"/>
      <c r="I8" s="8"/>
      <c r="J8" s="14"/>
      <c r="K8" s="15"/>
      <c r="L8" s="14"/>
      <c r="M8" s="15"/>
      <c r="N8" s="15"/>
      <c r="O8" s="15"/>
      <c r="P8" s="15"/>
      <c r="Q8" s="8"/>
      <c r="R8" s="14"/>
      <c r="S8" s="15"/>
      <c r="T8" s="15"/>
      <c r="U8" s="15"/>
      <c r="V8" s="15"/>
      <c r="W8" s="15"/>
      <c r="X8" s="15"/>
      <c r="Y8" s="8"/>
    </row>
    <row r="9">
      <c r="A9" s="8"/>
      <c r="B9" s="14"/>
      <c r="C9" s="14"/>
      <c r="D9" s="14"/>
      <c r="E9" s="14"/>
      <c r="F9" s="14"/>
      <c r="G9" s="14"/>
      <c r="H9" s="14"/>
      <c r="I9" s="8"/>
      <c r="J9" s="14"/>
      <c r="K9" s="14"/>
      <c r="L9" s="14"/>
      <c r="M9" s="14"/>
      <c r="N9" s="15"/>
      <c r="O9" s="14"/>
      <c r="P9" s="14"/>
      <c r="Q9" s="8"/>
      <c r="R9" s="14"/>
      <c r="S9" s="14"/>
      <c r="T9" s="15"/>
      <c r="U9" s="15"/>
      <c r="V9" s="14"/>
      <c r="W9" s="14"/>
      <c r="X9" s="14"/>
      <c r="Y9" s="8"/>
    </row>
    <row r="10">
      <c r="A10" s="8"/>
      <c r="B10" s="14"/>
      <c r="C10" s="14"/>
      <c r="D10" s="14"/>
      <c r="E10" s="14"/>
      <c r="F10" s="14"/>
      <c r="G10" s="14"/>
      <c r="H10" s="14"/>
      <c r="I10" s="8"/>
      <c r="J10" s="14"/>
      <c r="K10" s="14"/>
      <c r="L10" s="14"/>
      <c r="M10" s="14"/>
      <c r="N10" s="14"/>
      <c r="O10" s="14"/>
      <c r="P10" s="14"/>
      <c r="Q10" s="8"/>
      <c r="R10" s="14"/>
      <c r="S10" s="14"/>
      <c r="T10" s="14"/>
      <c r="U10" s="14"/>
      <c r="V10" s="14"/>
      <c r="W10" s="14"/>
      <c r="X10" s="14"/>
      <c r="Y10" s="8"/>
    </row>
    <row r="11">
      <c r="A11" s="8"/>
      <c r="B11" s="14"/>
      <c r="C11" s="14"/>
      <c r="D11" s="14"/>
      <c r="E11" s="14"/>
      <c r="F11" s="14"/>
      <c r="G11" s="14"/>
      <c r="H11" s="14"/>
      <c r="I11" s="8"/>
      <c r="J11" s="14"/>
      <c r="K11" s="14"/>
      <c r="L11" s="14"/>
      <c r="M11" s="14"/>
      <c r="N11" s="14"/>
      <c r="O11" s="14"/>
      <c r="P11" s="14"/>
      <c r="Q11" s="8"/>
      <c r="R11" s="14"/>
      <c r="S11" s="14"/>
      <c r="T11" s="14"/>
      <c r="U11" s="14"/>
      <c r="V11" s="14"/>
      <c r="W11" s="14"/>
      <c r="X11" s="14"/>
      <c r="Y11" s="8"/>
    </row>
    <row r="12">
      <c r="A12" s="8"/>
      <c r="B12" s="16">
        <f>IF(ISBLANK(B6),H6+1,B6+7)</f>
        <v>5</v>
      </c>
      <c r="C12" s="16">
        <f t="shared" ref="C12:H12" si="3">B12+1</f>
        <v>6</v>
      </c>
      <c r="D12" s="16">
        <f t="shared" si="3"/>
        <v>7</v>
      </c>
      <c r="E12" s="16">
        <f t="shared" si="3"/>
        <v>8</v>
      </c>
      <c r="F12" s="16">
        <f t="shared" si="3"/>
        <v>9</v>
      </c>
      <c r="G12" s="16">
        <f t="shared" si="3"/>
        <v>10</v>
      </c>
      <c r="H12" s="16">
        <f t="shared" si="3"/>
        <v>11</v>
      </c>
      <c r="I12" s="8"/>
      <c r="J12" s="16">
        <f>IF(ISBLANK(J6),P6+1,J6+7)</f>
        <v>2</v>
      </c>
      <c r="K12" s="16">
        <f t="shared" ref="K12:P12" si="4">IF(ISBLANK(K6),J12+1,K6+7)</f>
        <v>3</v>
      </c>
      <c r="L12" s="16">
        <f t="shared" si="4"/>
        <v>4</v>
      </c>
      <c r="M12" s="16">
        <f t="shared" si="4"/>
        <v>5</v>
      </c>
      <c r="N12" s="16">
        <f t="shared" si="4"/>
        <v>6</v>
      </c>
      <c r="O12" s="16">
        <f t="shared" si="4"/>
        <v>7</v>
      </c>
      <c r="P12" s="16">
        <f t="shared" si="4"/>
        <v>8</v>
      </c>
      <c r="Q12" s="8"/>
      <c r="R12" s="16">
        <f>IF(ISBLANK(R6),X6+1,R6+7)</f>
        <v>7</v>
      </c>
      <c r="S12" s="16">
        <f t="shared" ref="S12:X12" si="5">IF(ISBLANK(S6),R12+1,S6+7)</f>
        <v>8</v>
      </c>
      <c r="T12" s="16">
        <f t="shared" si="5"/>
        <v>9</v>
      </c>
      <c r="U12" s="16">
        <f t="shared" si="5"/>
        <v>10</v>
      </c>
      <c r="V12" s="16">
        <f t="shared" si="5"/>
        <v>11</v>
      </c>
      <c r="W12" s="16">
        <f t="shared" si="5"/>
        <v>12</v>
      </c>
      <c r="X12" s="16">
        <f t="shared" si="5"/>
        <v>13</v>
      </c>
      <c r="Y12" s="8"/>
    </row>
    <row r="13">
      <c r="A13" s="8"/>
      <c r="B13" s="15"/>
      <c r="C13" s="14"/>
      <c r="D13" s="14"/>
      <c r="E13" s="14"/>
      <c r="F13" s="14"/>
      <c r="G13" s="14"/>
      <c r="H13" s="14"/>
      <c r="I13" s="8"/>
      <c r="J13" s="15"/>
      <c r="K13" s="15"/>
      <c r="L13" s="15"/>
      <c r="M13" s="15"/>
      <c r="N13" s="15"/>
      <c r="O13" s="14"/>
      <c r="P13" s="14"/>
      <c r="Q13" s="8"/>
      <c r="R13" s="15"/>
      <c r="S13" s="15"/>
      <c r="T13" s="15"/>
      <c r="U13" s="15"/>
      <c r="V13" s="15"/>
      <c r="W13" s="14"/>
      <c r="X13" s="14"/>
      <c r="Y13" s="8"/>
    </row>
    <row r="14">
      <c r="A14" s="8"/>
      <c r="B14" s="15"/>
      <c r="C14" s="14"/>
      <c r="D14" s="14"/>
      <c r="E14" s="14"/>
      <c r="F14" s="14"/>
      <c r="G14" s="14"/>
      <c r="H14" s="14"/>
      <c r="I14" s="8"/>
      <c r="J14" s="15"/>
      <c r="K14" s="15"/>
      <c r="L14" s="15"/>
      <c r="M14" s="15"/>
      <c r="N14" s="15"/>
      <c r="O14" s="15"/>
      <c r="P14" s="15"/>
      <c r="Q14" s="8"/>
      <c r="R14" s="15"/>
      <c r="S14" s="15"/>
      <c r="T14" s="15"/>
      <c r="U14" s="15"/>
      <c r="V14" s="15"/>
      <c r="W14" s="15"/>
      <c r="X14" s="15"/>
      <c r="Y14" s="8"/>
    </row>
    <row r="15">
      <c r="A15" s="8"/>
      <c r="B15" s="15"/>
      <c r="C15" s="14"/>
      <c r="D15" s="14"/>
      <c r="E15" s="14"/>
      <c r="F15" s="14"/>
      <c r="G15" s="14"/>
      <c r="H15" s="14"/>
      <c r="I15" s="8"/>
      <c r="J15" s="15"/>
      <c r="K15" s="14"/>
      <c r="L15" s="15"/>
      <c r="M15" s="15"/>
      <c r="N15" s="14"/>
      <c r="O15" s="14"/>
      <c r="P15" s="14"/>
      <c r="Q15" s="8"/>
      <c r="R15" s="15"/>
      <c r="S15" s="14"/>
      <c r="T15" s="15"/>
      <c r="U15" s="15"/>
      <c r="V15" s="14"/>
      <c r="W15" s="14"/>
      <c r="X15" s="14"/>
      <c r="Y15" s="8"/>
    </row>
    <row r="16">
      <c r="A16" s="8"/>
      <c r="B16" s="15"/>
      <c r="C16" s="14"/>
      <c r="D16" s="14"/>
      <c r="E16" s="14"/>
      <c r="F16" s="14"/>
      <c r="G16" s="14"/>
      <c r="H16" s="14"/>
      <c r="I16" s="8"/>
      <c r="J16" s="15"/>
      <c r="K16" s="14"/>
      <c r="L16" s="14"/>
      <c r="M16" s="14"/>
      <c r="N16" s="14"/>
      <c r="O16" s="14"/>
      <c r="P16" s="14"/>
      <c r="Q16" s="8"/>
      <c r="R16" s="15"/>
      <c r="S16" s="14"/>
      <c r="T16" s="14"/>
      <c r="U16" s="14"/>
      <c r="V16" s="14"/>
      <c r="W16" s="14"/>
      <c r="X16" s="14"/>
      <c r="Y16" s="8"/>
    </row>
    <row r="17">
      <c r="A17" s="8"/>
      <c r="B17" s="15"/>
      <c r="C17" s="14"/>
      <c r="D17" s="14"/>
      <c r="E17" s="14"/>
      <c r="F17" s="14"/>
      <c r="G17" s="14"/>
      <c r="H17" s="14"/>
      <c r="I17" s="8"/>
      <c r="J17" s="15"/>
      <c r="K17" s="14"/>
      <c r="L17" s="14"/>
      <c r="M17" s="14"/>
      <c r="N17" s="14"/>
      <c r="O17" s="14"/>
      <c r="P17" s="14"/>
      <c r="Q17" s="8"/>
      <c r="R17" s="15"/>
      <c r="S17" s="14"/>
      <c r="T17" s="14"/>
      <c r="U17" s="14"/>
      <c r="V17" s="14"/>
      <c r="W17" s="14"/>
      <c r="X17" s="14"/>
      <c r="Y17" s="8"/>
    </row>
    <row r="18">
      <c r="A18" s="8"/>
      <c r="B18" s="16">
        <f t="shared" ref="B18:H18" si="6">IF(ISBLANK(B12),H12+1,B12+7)</f>
        <v>12</v>
      </c>
      <c r="C18" s="16">
        <f t="shared" si="6"/>
        <v>13</v>
      </c>
      <c r="D18" s="16">
        <f t="shared" si="6"/>
        <v>14</v>
      </c>
      <c r="E18" s="16">
        <f t="shared" si="6"/>
        <v>15</v>
      </c>
      <c r="F18" s="16">
        <f t="shared" si="6"/>
        <v>16</v>
      </c>
      <c r="G18" s="16">
        <f t="shared" si="6"/>
        <v>17</v>
      </c>
      <c r="H18" s="16">
        <f t="shared" si="6"/>
        <v>18</v>
      </c>
      <c r="I18" s="8"/>
      <c r="J18" s="16">
        <f t="shared" ref="J18:P18" si="7">IF(ISBLANK(J12),P12+1,J12+7)</f>
        <v>9</v>
      </c>
      <c r="K18" s="16">
        <f t="shared" si="7"/>
        <v>10</v>
      </c>
      <c r="L18" s="16">
        <f t="shared" si="7"/>
        <v>11</v>
      </c>
      <c r="M18" s="16">
        <f t="shared" si="7"/>
        <v>12</v>
      </c>
      <c r="N18" s="16">
        <f t="shared" si="7"/>
        <v>13</v>
      </c>
      <c r="O18" s="16">
        <f t="shared" si="7"/>
        <v>14</v>
      </c>
      <c r="P18" s="16">
        <f t="shared" si="7"/>
        <v>15</v>
      </c>
      <c r="Q18" s="8"/>
      <c r="R18" s="16">
        <f>IF(ISBLANK(R12),X12+1,R12+7)</f>
        <v>14</v>
      </c>
      <c r="S18" s="16">
        <f t="shared" ref="S18:X18" si="8">IF(ISBLANK(S12),R18+1,S12+7)</f>
        <v>15</v>
      </c>
      <c r="T18" s="16">
        <f t="shared" si="8"/>
        <v>16</v>
      </c>
      <c r="U18" s="16">
        <f t="shared" si="8"/>
        <v>17</v>
      </c>
      <c r="V18" s="16">
        <f t="shared" si="8"/>
        <v>18</v>
      </c>
      <c r="W18" s="16">
        <f t="shared" si="8"/>
        <v>19</v>
      </c>
      <c r="X18" s="16">
        <f t="shared" si="8"/>
        <v>20</v>
      </c>
      <c r="Y18" s="8"/>
    </row>
    <row r="19">
      <c r="A19" s="8"/>
      <c r="B19" s="15"/>
      <c r="C19" s="14"/>
      <c r="D19" s="14"/>
      <c r="E19" s="14"/>
      <c r="F19" s="14"/>
      <c r="G19" s="14"/>
      <c r="H19" s="14"/>
      <c r="I19" s="8"/>
      <c r="J19" s="15"/>
      <c r="K19" s="15"/>
      <c r="L19" s="15"/>
      <c r="M19" s="15"/>
      <c r="N19" s="15"/>
      <c r="O19" s="14"/>
      <c r="P19" s="14"/>
      <c r="Q19" s="8"/>
      <c r="R19" s="15"/>
      <c r="S19" s="15"/>
      <c r="T19" s="15"/>
      <c r="U19" s="15"/>
      <c r="V19" s="15"/>
      <c r="W19" s="14"/>
      <c r="X19" s="14"/>
      <c r="Y19" s="8"/>
    </row>
    <row r="20">
      <c r="A20" s="8"/>
      <c r="B20" s="15"/>
      <c r="C20" s="14"/>
      <c r="D20" s="14"/>
      <c r="E20" s="14"/>
      <c r="F20" s="14"/>
      <c r="G20" s="14"/>
      <c r="H20" s="14"/>
      <c r="I20" s="8"/>
      <c r="J20" s="15"/>
      <c r="K20" s="15"/>
      <c r="L20" s="15"/>
      <c r="M20" s="15"/>
      <c r="N20" s="15"/>
      <c r="O20" s="15"/>
      <c r="P20" s="15"/>
      <c r="Q20" s="8"/>
      <c r="R20" s="15"/>
      <c r="S20" s="15"/>
      <c r="T20" s="15"/>
      <c r="U20" s="15"/>
      <c r="V20" s="15"/>
      <c r="W20" s="15"/>
      <c r="X20" s="15"/>
      <c r="Y20" s="8"/>
    </row>
    <row r="21">
      <c r="A21" s="8"/>
      <c r="B21" s="15"/>
      <c r="C21" s="14"/>
      <c r="D21" s="14"/>
      <c r="E21" s="14"/>
      <c r="F21" s="14"/>
      <c r="G21" s="14"/>
      <c r="H21" s="14"/>
      <c r="I21" s="8"/>
      <c r="J21" s="15"/>
      <c r="K21" s="14"/>
      <c r="L21" s="15"/>
      <c r="M21" s="15"/>
      <c r="N21" s="14"/>
      <c r="O21" s="14"/>
      <c r="P21" s="14"/>
      <c r="Q21" s="8"/>
      <c r="R21" s="15"/>
      <c r="S21" s="14"/>
      <c r="T21" s="15"/>
      <c r="U21" s="15"/>
      <c r="V21" s="14"/>
      <c r="W21" s="14"/>
      <c r="X21" s="14"/>
      <c r="Y21" s="8"/>
    </row>
    <row r="22">
      <c r="A22" s="8"/>
      <c r="B22" s="15"/>
      <c r="C22" s="14"/>
      <c r="D22" s="14"/>
      <c r="E22" s="14"/>
      <c r="F22" s="14"/>
      <c r="G22" s="14"/>
      <c r="H22" s="14"/>
      <c r="I22" s="8"/>
      <c r="J22" s="15"/>
      <c r="K22" s="14"/>
      <c r="L22" s="14"/>
      <c r="M22" s="14"/>
      <c r="N22" s="14"/>
      <c r="O22" s="14"/>
      <c r="P22" s="14"/>
      <c r="Q22" s="8"/>
      <c r="R22" s="15"/>
      <c r="S22" s="14"/>
      <c r="T22" s="14"/>
      <c r="U22" s="14"/>
      <c r="V22" s="14"/>
      <c r="W22" s="14"/>
      <c r="X22" s="14"/>
      <c r="Y22" s="8"/>
    </row>
    <row r="23">
      <c r="A23" s="8"/>
      <c r="B23" s="15"/>
      <c r="C23" s="14"/>
      <c r="D23" s="14"/>
      <c r="E23" s="14"/>
      <c r="F23" s="14"/>
      <c r="G23" s="14"/>
      <c r="H23" s="14"/>
      <c r="I23" s="8"/>
      <c r="J23" s="15"/>
      <c r="K23" s="14"/>
      <c r="L23" s="14"/>
      <c r="M23" s="14"/>
      <c r="N23" s="14"/>
      <c r="O23" s="14"/>
      <c r="P23" s="14"/>
      <c r="Q23" s="8"/>
      <c r="R23" s="15"/>
      <c r="S23" s="14"/>
      <c r="T23" s="14"/>
      <c r="U23" s="14"/>
      <c r="V23" s="14"/>
      <c r="W23" s="14"/>
      <c r="X23" s="14"/>
      <c r="Y23" s="8"/>
    </row>
    <row r="24">
      <c r="A24" s="8"/>
      <c r="B24" s="16">
        <f t="shared" ref="B24:H24" si="9">IF(ISBLANK(B18),H18+1,B18+7)</f>
        <v>19</v>
      </c>
      <c r="C24" s="16">
        <f t="shared" si="9"/>
        <v>20</v>
      </c>
      <c r="D24" s="16">
        <f t="shared" si="9"/>
        <v>21</v>
      </c>
      <c r="E24" s="16">
        <f t="shared" si="9"/>
        <v>22</v>
      </c>
      <c r="F24" s="16">
        <f t="shared" si="9"/>
        <v>23</v>
      </c>
      <c r="G24" s="16">
        <f t="shared" si="9"/>
        <v>24</v>
      </c>
      <c r="H24" s="16">
        <f t="shared" si="9"/>
        <v>25</v>
      </c>
      <c r="I24" s="8"/>
      <c r="J24" s="16">
        <f t="shared" ref="J24:P24" si="10">IF(ISBLANK(J18),P18+1,J18+7)</f>
        <v>16</v>
      </c>
      <c r="K24" s="16">
        <f t="shared" si="10"/>
        <v>17</v>
      </c>
      <c r="L24" s="16">
        <f t="shared" si="10"/>
        <v>18</v>
      </c>
      <c r="M24" s="16">
        <f t="shared" si="10"/>
        <v>19</v>
      </c>
      <c r="N24" s="16">
        <f t="shared" si="10"/>
        <v>20</v>
      </c>
      <c r="O24" s="16">
        <f t="shared" si="10"/>
        <v>21</v>
      </c>
      <c r="P24" s="16">
        <f t="shared" si="10"/>
        <v>22</v>
      </c>
      <c r="Q24" s="8"/>
      <c r="R24" s="16">
        <f>IF(ISBLANK(R18),X18+1,R18+7)</f>
        <v>21</v>
      </c>
      <c r="S24" s="16">
        <f t="shared" ref="S24:X24" si="11">IF(ISBLANK(S18),R24+1,S18+7)</f>
        <v>22</v>
      </c>
      <c r="T24" s="16">
        <f t="shared" si="11"/>
        <v>23</v>
      </c>
      <c r="U24" s="16">
        <f t="shared" si="11"/>
        <v>24</v>
      </c>
      <c r="V24" s="16">
        <f t="shared" si="11"/>
        <v>25</v>
      </c>
      <c r="W24" s="16">
        <f t="shared" si="11"/>
        <v>26</v>
      </c>
      <c r="X24" s="16">
        <f t="shared" si="11"/>
        <v>27</v>
      </c>
      <c r="Y24" s="8"/>
    </row>
    <row r="25">
      <c r="A25" s="8"/>
      <c r="B25" s="15"/>
      <c r="C25" s="14"/>
      <c r="D25" s="14"/>
      <c r="E25" s="14"/>
      <c r="F25" s="14"/>
      <c r="G25" s="14"/>
      <c r="H25" s="14"/>
      <c r="I25" s="8"/>
      <c r="J25" s="15"/>
      <c r="K25" s="15"/>
      <c r="L25" s="15"/>
      <c r="M25" s="15"/>
      <c r="N25" s="15"/>
      <c r="O25" s="14"/>
      <c r="P25" s="14"/>
      <c r="Q25" s="8"/>
      <c r="R25" s="15"/>
      <c r="S25" s="15"/>
      <c r="T25" s="15"/>
      <c r="U25" s="15"/>
      <c r="V25" s="15"/>
      <c r="W25" s="14"/>
      <c r="X25" s="14"/>
      <c r="Y25" s="8"/>
    </row>
    <row r="26">
      <c r="A26" s="8"/>
      <c r="B26" s="15"/>
      <c r="C26" s="14"/>
      <c r="D26" s="14"/>
      <c r="E26" s="14"/>
      <c r="F26" s="14"/>
      <c r="G26" s="14"/>
      <c r="H26" s="14"/>
      <c r="I26" s="8"/>
      <c r="J26" s="15"/>
      <c r="K26" s="15"/>
      <c r="L26" s="15"/>
      <c r="M26" s="15"/>
      <c r="N26" s="15"/>
      <c r="O26" s="15"/>
      <c r="P26" s="15"/>
      <c r="Q26" s="8"/>
      <c r="R26" s="15"/>
      <c r="S26" s="15"/>
      <c r="T26" s="15"/>
      <c r="U26" s="15"/>
      <c r="V26" s="15"/>
      <c r="W26" s="15"/>
      <c r="X26" s="15"/>
      <c r="Y26" s="8"/>
    </row>
    <row r="27">
      <c r="A27" s="8"/>
      <c r="B27" s="15"/>
      <c r="C27" s="14"/>
      <c r="D27" s="14"/>
      <c r="E27" s="14"/>
      <c r="F27" s="14"/>
      <c r="G27" s="14"/>
      <c r="H27" s="14"/>
      <c r="I27" s="8"/>
      <c r="J27" s="15"/>
      <c r="K27" s="14"/>
      <c r="L27" s="15"/>
      <c r="M27" s="15"/>
      <c r="N27" s="14"/>
      <c r="O27" s="14"/>
      <c r="P27" s="14"/>
      <c r="Q27" s="8"/>
      <c r="R27" s="15"/>
      <c r="S27" s="14"/>
      <c r="T27" s="15"/>
      <c r="U27" s="15"/>
      <c r="V27" s="14"/>
      <c r="W27" s="14"/>
      <c r="X27" s="14"/>
      <c r="Y27" s="8"/>
    </row>
    <row r="28">
      <c r="A28" s="8"/>
      <c r="B28" s="15"/>
      <c r="C28" s="14"/>
      <c r="D28" s="14"/>
      <c r="E28" s="14"/>
      <c r="F28" s="14"/>
      <c r="G28" s="14"/>
      <c r="H28" s="14"/>
      <c r="I28" s="8"/>
      <c r="J28" s="15"/>
      <c r="K28" s="14"/>
      <c r="L28" s="14"/>
      <c r="M28" s="14"/>
      <c r="N28" s="14"/>
      <c r="O28" s="14"/>
      <c r="P28" s="14"/>
      <c r="Q28" s="8"/>
      <c r="R28" s="15"/>
      <c r="S28" s="14"/>
      <c r="T28" s="14"/>
      <c r="U28" s="14"/>
      <c r="V28" s="14"/>
      <c r="W28" s="14"/>
      <c r="X28" s="14"/>
      <c r="Y28" s="8"/>
    </row>
    <row r="29">
      <c r="A29" s="8"/>
      <c r="B29" s="15"/>
      <c r="C29" s="14"/>
      <c r="D29" s="14"/>
      <c r="E29" s="14"/>
      <c r="F29" s="14"/>
      <c r="G29" s="14"/>
      <c r="H29" s="14"/>
      <c r="I29" s="8"/>
      <c r="J29" s="15"/>
      <c r="K29" s="14"/>
      <c r="L29" s="14"/>
      <c r="M29" s="14"/>
      <c r="N29" s="14"/>
      <c r="O29" s="14"/>
      <c r="P29" s="14"/>
      <c r="Q29" s="8"/>
      <c r="R29" s="15"/>
      <c r="S29" s="14"/>
      <c r="T29" s="14"/>
      <c r="U29" s="14"/>
      <c r="V29" s="14"/>
      <c r="W29" s="14"/>
      <c r="X29" s="14"/>
      <c r="Y29" s="8"/>
    </row>
    <row r="30">
      <c r="A30" s="8"/>
      <c r="B30" s="16">
        <f t="shared" ref="B30:H30" si="12">IF(IF(ISBLANK(B24),H24+1,B24+7)&gt;31,,IF(ISBLANK(B24),H24+1,B24+7))</f>
        <v>26</v>
      </c>
      <c r="C30" s="16">
        <f t="shared" si="12"/>
        <v>27</v>
      </c>
      <c r="D30" s="16">
        <f t="shared" si="12"/>
        <v>28</v>
      </c>
      <c r="E30" s="16">
        <f t="shared" si="12"/>
        <v>29</v>
      </c>
      <c r="F30" s="16">
        <f t="shared" si="12"/>
        <v>30</v>
      </c>
      <c r="G30" s="16">
        <f t="shared" si="12"/>
        <v>31</v>
      </c>
      <c r="H30" s="16" t="str">
        <f t="shared" si="12"/>
        <v/>
      </c>
      <c r="I30" s="8"/>
      <c r="J30" s="16">
        <f t="shared" ref="J30:P30" si="13">IF(IF(ISBLANK(J24),P24+1,J24+7)&gt;31,,IF(ISBLANK(J24),P24+1,J24+7))</f>
        <v>23</v>
      </c>
      <c r="K30" s="16">
        <f t="shared" si="13"/>
        <v>24</v>
      </c>
      <c r="L30" s="16">
        <f t="shared" si="13"/>
        <v>25</v>
      </c>
      <c r="M30" s="16">
        <f t="shared" si="13"/>
        <v>26</v>
      </c>
      <c r="N30" s="16">
        <f t="shared" si="13"/>
        <v>27</v>
      </c>
      <c r="O30" s="16">
        <f t="shared" si="13"/>
        <v>28</v>
      </c>
      <c r="P30" s="16">
        <f t="shared" si="13"/>
        <v>29</v>
      </c>
      <c r="Q30" s="8"/>
      <c r="R30" s="16">
        <f t="shared" ref="R30:X30" si="14">IF(IF(ISBLANK(R24),X24+1,R24+7)&gt;30,,IF(ISBLANK(R24),X24+1,R24+7))</f>
        <v>28</v>
      </c>
      <c r="S30" s="16">
        <f t="shared" si="14"/>
        <v>29</v>
      </c>
      <c r="T30" s="16">
        <f t="shared" si="14"/>
        <v>30</v>
      </c>
      <c r="U30" s="16" t="str">
        <f t="shared" si="14"/>
        <v/>
      </c>
      <c r="V30" s="16" t="str">
        <f t="shared" si="14"/>
        <v/>
      </c>
      <c r="W30" s="16" t="str">
        <f t="shared" si="14"/>
        <v/>
      </c>
      <c r="X30" s="16" t="str">
        <f t="shared" si="14"/>
        <v/>
      </c>
      <c r="Y30" s="8"/>
    </row>
    <row r="31">
      <c r="A31" s="8"/>
      <c r="B31" s="15" t="s">
        <v>12</v>
      </c>
      <c r="C31" s="15" t="s">
        <v>12</v>
      </c>
      <c r="D31" s="14"/>
      <c r="E31" s="15" t="s">
        <v>12</v>
      </c>
      <c r="F31" s="14"/>
      <c r="G31" s="14"/>
      <c r="H31" s="14"/>
      <c r="I31" s="8"/>
      <c r="J31" s="14"/>
      <c r="K31" s="15"/>
      <c r="L31" s="15"/>
      <c r="M31" s="15"/>
      <c r="N31" s="15"/>
      <c r="O31" s="14"/>
      <c r="P31" s="14"/>
      <c r="Q31" s="8"/>
      <c r="R31" s="14"/>
      <c r="S31" s="15"/>
      <c r="T31" s="14"/>
      <c r="U31" s="14"/>
      <c r="V31" s="14"/>
      <c r="W31" s="14"/>
      <c r="X31" s="14"/>
      <c r="Y31" s="8"/>
    </row>
    <row r="32">
      <c r="A32" s="8"/>
      <c r="B32" s="14"/>
      <c r="C32" s="14"/>
      <c r="D32" s="14"/>
      <c r="E32" s="14"/>
      <c r="F32" s="14"/>
      <c r="G32" s="14"/>
      <c r="H32" s="14"/>
      <c r="I32" s="8"/>
      <c r="J32" s="14"/>
      <c r="K32" s="15"/>
      <c r="L32" s="15"/>
      <c r="M32" s="15"/>
      <c r="N32" s="15"/>
      <c r="O32" s="15"/>
      <c r="P32" s="15"/>
      <c r="Q32" s="8"/>
      <c r="R32" s="14"/>
      <c r="S32" s="15"/>
      <c r="T32" s="14"/>
      <c r="U32" s="14"/>
      <c r="V32" s="14"/>
      <c r="W32" s="14"/>
      <c r="X32" s="14"/>
      <c r="Y32" s="8"/>
    </row>
    <row r="33">
      <c r="A33" s="8"/>
      <c r="B33" s="14"/>
      <c r="C33" s="14"/>
      <c r="D33" s="14"/>
      <c r="E33" s="14"/>
      <c r="F33" s="14"/>
      <c r="G33" s="14"/>
      <c r="H33" s="14"/>
      <c r="I33" s="8"/>
      <c r="J33" s="14"/>
      <c r="K33" s="14"/>
      <c r="L33" s="15"/>
      <c r="M33" s="15"/>
      <c r="N33" s="15"/>
      <c r="O33" s="15"/>
      <c r="P33" s="15"/>
      <c r="Q33" s="8"/>
      <c r="R33" s="14"/>
      <c r="S33" s="14"/>
      <c r="T33" s="14"/>
      <c r="U33" s="14"/>
      <c r="V33" s="14"/>
      <c r="W33" s="14"/>
      <c r="X33" s="14"/>
      <c r="Y33" s="8"/>
    </row>
    <row r="34">
      <c r="A34" s="8"/>
      <c r="B34" s="14"/>
      <c r="C34" s="14"/>
      <c r="D34" s="14"/>
      <c r="E34" s="14"/>
      <c r="F34" s="14"/>
      <c r="G34" s="14"/>
      <c r="H34" s="14"/>
      <c r="I34" s="8"/>
      <c r="J34" s="14"/>
      <c r="K34" s="14"/>
      <c r="L34" s="15"/>
      <c r="M34" s="15"/>
      <c r="N34" s="15"/>
      <c r="O34" s="15"/>
      <c r="P34" s="15"/>
      <c r="Q34" s="8"/>
      <c r="R34" s="14"/>
      <c r="S34" s="14"/>
      <c r="T34" s="14"/>
      <c r="U34" s="14"/>
      <c r="V34" s="14"/>
      <c r="W34" s="14"/>
      <c r="X34" s="14"/>
      <c r="Y34" s="8"/>
    </row>
    <row r="35">
      <c r="A35" s="17"/>
      <c r="B35" s="14"/>
      <c r="C35" s="14"/>
      <c r="D35" s="14"/>
      <c r="E35" s="14"/>
      <c r="F35" s="14"/>
      <c r="G35" s="14"/>
      <c r="H35" s="14"/>
      <c r="I35" s="17"/>
      <c r="J35" s="14"/>
      <c r="K35" s="14"/>
      <c r="L35" s="15"/>
      <c r="M35" s="15"/>
      <c r="N35" s="14"/>
      <c r="O35" s="14"/>
      <c r="P35" s="14"/>
      <c r="Q35" s="8"/>
      <c r="R35" s="14"/>
      <c r="S35" s="14"/>
      <c r="T35" s="14"/>
      <c r="U35" s="14"/>
      <c r="V35" s="14"/>
      <c r="W35" s="14"/>
      <c r="X35" s="14"/>
      <c r="Y35" s="8"/>
    </row>
    <row r="36">
      <c r="A36" s="18"/>
      <c r="B36" s="18"/>
      <c r="C36" s="18"/>
      <c r="D36" s="18"/>
      <c r="E36" s="18"/>
      <c r="F36" s="18"/>
      <c r="G36" s="18"/>
      <c r="H36" s="18"/>
      <c r="I36" s="18"/>
      <c r="J36" s="16">
        <f t="shared" ref="J36:P36" si="15">IF(IF(ISBLANK(J30),P30+1,J30+7)&gt;31,,IF(ISBLANK(J30),P30+1,J30+7))</f>
        <v>30</v>
      </c>
      <c r="K36" s="16">
        <f t="shared" si="15"/>
        <v>31</v>
      </c>
      <c r="L36" s="16" t="str">
        <f t="shared" si="15"/>
        <v/>
      </c>
      <c r="M36" s="16" t="str">
        <f t="shared" si="15"/>
        <v/>
      </c>
      <c r="N36" s="16" t="str">
        <f t="shared" si="15"/>
        <v/>
      </c>
      <c r="O36" s="16" t="str">
        <f t="shared" si="15"/>
        <v/>
      </c>
      <c r="P36" s="16" t="str">
        <f t="shared" si="15"/>
        <v/>
      </c>
      <c r="Q36" s="8"/>
      <c r="R36" s="18"/>
      <c r="S36" s="18"/>
      <c r="T36" s="18"/>
      <c r="U36" s="18"/>
      <c r="V36" s="18"/>
      <c r="W36" s="18"/>
      <c r="X36" s="18"/>
      <c r="Y36" s="8"/>
    </row>
    <row r="37">
      <c r="A37" s="18"/>
      <c r="B37" s="18"/>
      <c r="C37" s="18"/>
      <c r="D37" s="18"/>
      <c r="E37" s="18"/>
      <c r="F37" s="18"/>
      <c r="G37" s="18"/>
      <c r="H37" s="18"/>
      <c r="I37" s="18"/>
      <c r="J37" s="14"/>
      <c r="K37" s="15"/>
      <c r="L37" s="15"/>
      <c r="M37" s="15"/>
      <c r="N37" s="15"/>
      <c r="O37" s="14"/>
      <c r="P37" s="14"/>
      <c r="Q37" s="8"/>
      <c r="R37" s="18"/>
      <c r="S37" s="18"/>
      <c r="T37" s="18"/>
      <c r="U37" s="18"/>
      <c r="V37" s="18"/>
      <c r="W37" s="18"/>
      <c r="X37" s="18"/>
      <c r="Y37" s="8"/>
    </row>
    <row r="38">
      <c r="A38" s="18"/>
      <c r="B38" s="18"/>
      <c r="C38" s="18"/>
      <c r="D38" s="18"/>
      <c r="E38" s="18"/>
      <c r="F38" s="18"/>
      <c r="G38" s="18"/>
      <c r="H38" s="18"/>
      <c r="I38" s="18"/>
      <c r="J38" s="14"/>
      <c r="K38" s="15"/>
      <c r="L38" s="15"/>
      <c r="M38" s="15"/>
      <c r="N38" s="15"/>
      <c r="O38" s="15"/>
      <c r="P38" s="15"/>
      <c r="Q38" s="8"/>
      <c r="R38" s="18"/>
      <c r="S38" s="18"/>
      <c r="T38" s="18"/>
      <c r="U38" s="18"/>
      <c r="V38" s="18"/>
      <c r="W38" s="18"/>
      <c r="X38" s="18"/>
      <c r="Y38" s="8"/>
    </row>
    <row r="39">
      <c r="A39" s="18"/>
      <c r="B39" s="18"/>
      <c r="C39" s="18"/>
      <c r="D39" s="18"/>
      <c r="E39" s="18"/>
      <c r="F39" s="18"/>
      <c r="G39" s="18"/>
      <c r="H39" s="18"/>
      <c r="I39" s="18"/>
      <c r="J39" s="14"/>
      <c r="K39" s="14"/>
      <c r="L39" s="15"/>
      <c r="M39" s="15"/>
      <c r="N39" s="15"/>
      <c r="O39" s="15"/>
      <c r="P39" s="15"/>
      <c r="Q39" s="8"/>
      <c r="R39" s="18"/>
      <c r="S39" s="18"/>
      <c r="T39" s="18"/>
      <c r="U39" s="18"/>
      <c r="V39" s="18"/>
      <c r="W39" s="18"/>
      <c r="X39" s="18"/>
      <c r="Y39" s="8"/>
    </row>
    <row r="40">
      <c r="A40" s="18"/>
      <c r="B40" s="18"/>
      <c r="C40" s="18"/>
      <c r="D40" s="18"/>
      <c r="E40" s="18"/>
      <c r="F40" s="18"/>
      <c r="G40" s="18"/>
      <c r="H40" s="18"/>
      <c r="I40" s="18"/>
      <c r="J40" s="14"/>
      <c r="K40" s="14"/>
      <c r="L40" s="15"/>
      <c r="M40" s="15"/>
      <c r="N40" s="15"/>
      <c r="O40" s="15"/>
      <c r="P40" s="15"/>
      <c r="Q40" s="8"/>
      <c r="R40" s="18"/>
      <c r="S40" s="18"/>
      <c r="T40" s="18"/>
      <c r="U40" s="18"/>
      <c r="V40" s="18"/>
      <c r="W40" s="18"/>
      <c r="X40" s="18"/>
      <c r="Y40" s="8"/>
    </row>
    <row r="41">
      <c r="A41" s="18"/>
      <c r="B41" s="18"/>
      <c r="C41" s="18"/>
      <c r="D41" s="18"/>
      <c r="E41" s="18"/>
      <c r="F41" s="18"/>
      <c r="G41" s="18"/>
      <c r="H41" s="18"/>
      <c r="I41" s="18"/>
      <c r="J41" s="14"/>
      <c r="K41" s="14"/>
      <c r="L41" s="15"/>
      <c r="M41" s="15"/>
      <c r="N41" s="14"/>
      <c r="O41" s="14"/>
      <c r="P41" s="14"/>
      <c r="Q41" s="8"/>
      <c r="R41" s="18"/>
      <c r="S41" s="18"/>
      <c r="T41" s="18"/>
      <c r="U41" s="18"/>
      <c r="V41" s="18"/>
      <c r="W41" s="18"/>
      <c r="X41" s="18"/>
      <c r="Y41" s="8"/>
    </row>
    <row r="42" ht="31.5" customHeight="1">
      <c r="A42" s="18"/>
      <c r="B42" s="18"/>
      <c r="C42" s="18"/>
      <c r="D42" s="18"/>
      <c r="E42" s="18"/>
      <c r="F42" s="18"/>
      <c r="G42" s="18"/>
      <c r="H42" s="18"/>
      <c r="I42" s="18"/>
      <c r="J42" s="19"/>
      <c r="K42" s="20"/>
      <c r="L42" s="20"/>
      <c r="M42" s="20"/>
      <c r="N42" s="20"/>
      <c r="O42" s="20"/>
      <c r="P42" s="20"/>
      <c r="Q42" s="21"/>
      <c r="R42" s="18"/>
      <c r="S42" s="18"/>
      <c r="T42" s="18"/>
      <c r="U42" s="18"/>
      <c r="V42" s="18"/>
      <c r="W42" s="18"/>
      <c r="X42" s="18"/>
      <c r="Y42" s="21"/>
    </row>
    <row r="43">
      <c r="A43" s="22"/>
      <c r="B43" s="9" t="s">
        <v>13</v>
      </c>
      <c r="C43" s="10"/>
      <c r="D43" s="10"/>
      <c r="E43" s="10"/>
      <c r="F43" s="10"/>
      <c r="G43" s="10"/>
      <c r="H43" s="11"/>
      <c r="I43" s="22"/>
      <c r="J43" s="9" t="s">
        <v>14</v>
      </c>
      <c r="K43" s="10"/>
      <c r="L43" s="10"/>
      <c r="M43" s="10"/>
      <c r="N43" s="10"/>
      <c r="O43" s="10"/>
      <c r="P43" s="11"/>
      <c r="Q43" s="8"/>
      <c r="R43" s="9" t="s">
        <v>15</v>
      </c>
      <c r="S43" s="10"/>
      <c r="T43" s="10"/>
      <c r="U43" s="10"/>
      <c r="V43" s="10"/>
      <c r="W43" s="10"/>
      <c r="X43" s="11"/>
      <c r="Y43" s="8"/>
    </row>
    <row r="44">
      <c r="A44" s="8"/>
      <c r="B44" s="12" t="s">
        <v>4</v>
      </c>
      <c r="C44" s="12" t="s">
        <v>5</v>
      </c>
      <c r="D44" s="12" t="s">
        <v>6</v>
      </c>
      <c r="E44" s="12" t="s">
        <v>7</v>
      </c>
      <c r="F44" s="12" t="s">
        <v>8</v>
      </c>
      <c r="G44" s="12" t="s">
        <v>9</v>
      </c>
      <c r="H44" s="12" t="s">
        <v>11</v>
      </c>
      <c r="I44" s="8"/>
      <c r="J44" s="12" t="s">
        <v>4</v>
      </c>
      <c r="K44" s="12" t="s">
        <v>5</v>
      </c>
      <c r="L44" s="12" t="s">
        <v>6</v>
      </c>
      <c r="M44" s="12" t="s">
        <v>7</v>
      </c>
      <c r="N44" s="12" t="s">
        <v>8</v>
      </c>
      <c r="O44" s="12" t="s">
        <v>9</v>
      </c>
      <c r="P44" s="12" t="s">
        <v>11</v>
      </c>
      <c r="Q44" s="8"/>
      <c r="R44" s="12" t="s">
        <v>4</v>
      </c>
      <c r="S44" s="12" t="s">
        <v>5</v>
      </c>
      <c r="T44" s="12" t="s">
        <v>6</v>
      </c>
      <c r="U44" s="12" t="s">
        <v>7</v>
      </c>
      <c r="V44" s="12" t="s">
        <v>8</v>
      </c>
      <c r="W44" s="12" t="s">
        <v>9</v>
      </c>
      <c r="X44" s="12" t="s">
        <v>11</v>
      </c>
      <c r="Y44" s="8"/>
    </row>
    <row r="45">
      <c r="A45" s="8"/>
      <c r="B45" s="13"/>
      <c r="C45" s="13"/>
      <c r="D45" s="13"/>
      <c r="E45" s="13"/>
      <c r="F45" s="13">
        <v>1.0</v>
      </c>
      <c r="G45" s="13">
        <f t="shared" ref="G45:H45" si="16">IF(ISBLANK(F45),1,F45+1)</f>
        <v>2</v>
      </c>
      <c r="H45" s="13">
        <f t="shared" si="16"/>
        <v>3</v>
      </c>
      <c r="I45" s="8"/>
      <c r="J45" s="13">
        <v>1.0</v>
      </c>
      <c r="K45" s="13">
        <f t="shared" ref="K45:P45" si="17">IF(ISBLANK(J45),1,J45+1)</f>
        <v>2</v>
      </c>
      <c r="L45" s="13">
        <f t="shared" si="17"/>
        <v>3</v>
      </c>
      <c r="M45" s="13">
        <f t="shared" si="17"/>
        <v>4</v>
      </c>
      <c r="N45" s="13">
        <f t="shared" si="17"/>
        <v>5</v>
      </c>
      <c r="O45" s="13">
        <f t="shared" si="17"/>
        <v>6</v>
      </c>
      <c r="P45" s="13">
        <f t="shared" si="17"/>
        <v>7</v>
      </c>
      <c r="Q45" s="8"/>
      <c r="R45" s="13"/>
      <c r="S45" s="13"/>
      <c r="T45" s="13">
        <v>1.0</v>
      </c>
      <c r="U45" s="13">
        <f t="shared" ref="U45:X45" si="18">IF(ISBLANK(T45),1,T45+1)</f>
        <v>2</v>
      </c>
      <c r="V45" s="13">
        <f t="shared" si="18"/>
        <v>3</v>
      </c>
      <c r="W45" s="13">
        <f t="shared" si="18"/>
        <v>4</v>
      </c>
      <c r="X45" s="13">
        <f t="shared" si="18"/>
        <v>5</v>
      </c>
      <c r="Y45" s="8"/>
    </row>
    <row r="46">
      <c r="A46" s="8"/>
      <c r="B46" s="14"/>
      <c r="C46" s="15"/>
      <c r="D46" s="15"/>
      <c r="E46" s="15"/>
      <c r="F46" s="15"/>
      <c r="G46" s="14"/>
      <c r="H46" s="14"/>
      <c r="I46" s="8"/>
      <c r="J46" s="14"/>
      <c r="K46" s="15"/>
      <c r="L46" s="14"/>
      <c r="M46" s="14"/>
      <c r="N46" s="14"/>
      <c r="O46" s="15"/>
      <c r="P46" s="15"/>
      <c r="Q46" s="8"/>
      <c r="R46" s="14"/>
      <c r="S46" s="15"/>
      <c r="T46" s="15"/>
      <c r="U46" s="15"/>
      <c r="V46" s="15"/>
      <c r="W46" s="15"/>
      <c r="X46" s="15"/>
      <c r="Y46" s="8"/>
    </row>
    <row r="47">
      <c r="A47" s="8"/>
      <c r="B47" s="14"/>
      <c r="C47" s="15"/>
      <c r="D47" s="15"/>
      <c r="E47" s="15"/>
      <c r="F47" s="15"/>
      <c r="G47" s="15"/>
      <c r="H47" s="15"/>
      <c r="I47" s="8"/>
      <c r="J47" s="14"/>
      <c r="K47" s="15"/>
      <c r="L47" s="14"/>
      <c r="M47" s="15"/>
      <c r="N47" s="14"/>
      <c r="O47" s="15"/>
      <c r="P47" s="15"/>
      <c r="Q47" s="8"/>
      <c r="R47" s="14"/>
      <c r="S47" s="15"/>
      <c r="T47" s="15"/>
      <c r="U47" s="15"/>
      <c r="V47" s="15"/>
      <c r="W47" s="15"/>
      <c r="X47" s="15"/>
      <c r="Y47" s="8"/>
    </row>
    <row r="48">
      <c r="A48" s="8"/>
      <c r="B48" s="14"/>
      <c r="C48" s="14"/>
      <c r="D48" s="15"/>
      <c r="E48" s="15"/>
      <c r="F48" s="14"/>
      <c r="G48" s="14"/>
      <c r="H48" s="15"/>
      <c r="I48" s="8"/>
      <c r="J48" s="14"/>
      <c r="K48" s="14"/>
      <c r="L48" s="14"/>
      <c r="M48" s="14"/>
      <c r="N48" s="14"/>
      <c r="O48" s="14"/>
      <c r="P48" s="14"/>
      <c r="Q48" s="8"/>
      <c r="R48" s="14"/>
      <c r="S48" s="14"/>
      <c r="T48" s="15"/>
      <c r="U48" s="15"/>
      <c r="V48" s="15"/>
      <c r="W48" s="14"/>
      <c r="X48" s="14"/>
      <c r="Y48" s="8"/>
    </row>
    <row r="49">
      <c r="A49" s="8"/>
      <c r="B49" s="14"/>
      <c r="C49" s="14"/>
      <c r="D49" s="14"/>
      <c r="E49" s="14"/>
      <c r="F49" s="14"/>
      <c r="G49" s="14"/>
      <c r="H49" s="14"/>
      <c r="I49" s="8"/>
      <c r="J49" s="14"/>
      <c r="K49" s="14"/>
      <c r="L49" s="14"/>
      <c r="M49" s="14"/>
      <c r="N49" s="14"/>
      <c r="O49" s="14"/>
      <c r="P49" s="14"/>
      <c r="Q49" s="8"/>
      <c r="R49" s="14"/>
      <c r="S49" s="14"/>
      <c r="T49" s="15"/>
      <c r="U49" s="14"/>
      <c r="V49" s="14"/>
      <c r="W49" s="14"/>
      <c r="X49" s="14"/>
      <c r="Y49" s="8"/>
    </row>
    <row r="50">
      <c r="A50" s="8"/>
      <c r="B50" s="14"/>
      <c r="C50" s="14"/>
      <c r="D50" s="14"/>
      <c r="E50" s="14"/>
      <c r="F50" s="14"/>
      <c r="G50" s="14"/>
      <c r="H50" s="14"/>
      <c r="I50" s="8"/>
      <c r="J50" s="14"/>
      <c r="K50" s="14"/>
      <c r="L50" s="14"/>
      <c r="M50" s="14"/>
      <c r="N50" s="14"/>
      <c r="O50" s="14"/>
      <c r="P50" s="14"/>
      <c r="Q50" s="8"/>
      <c r="R50" s="14"/>
      <c r="S50" s="14"/>
      <c r="T50" s="14"/>
      <c r="U50" s="14"/>
      <c r="V50" s="14"/>
      <c r="W50" s="14"/>
      <c r="X50" s="14"/>
      <c r="Y50" s="8"/>
    </row>
    <row r="51">
      <c r="A51" s="8"/>
      <c r="B51" s="16">
        <f>IF(ISBLANK(B45),H45+1,B45+7)</f>
        <v>4</v>
      </c>
      <c r="C51" s="16">
        <f>IF(ISBLANK(C45),B51+1,C45+7)</f>
        <v>5</v>
      </c>
      <c r="D51" s="16">
        <f t="shared" ref="D51:H51" si="19">IF(ISBLANK(D45),J45+1,D45+7)</f>
        <v>2</v>
      </c>
      <c r="E51" s="16">
        <f t="shared" si="19"/>
        <v>3</v>
      </c>
      <c r="F51" s="16">
        <f t="shared" si="19"/>
        <v>8</v>
      </c>
      <c r="G51" s="16">
        <f t="shared" si="19"/>
        <v>9</v>
      </c>
      <c r="H51" s="16">
        <f t="shared" si="19"/>
        <v>10</v>
      </c>
      <c r="I51" s="8"/>
      <c r="J51" s="16">
        <f>IF(ISBLANK(J45),P45+1,J45+7)</f>
        <v>8</v>
      </c>
      <c r="K51" s="16">
        <f t="shared" ref="K51:P51" si="20">IF(ISBLANK(K45),J51+1,K45+7)</f>
        <v>9</v>
      </c>
      <c r="L51" s="16">
        <f t="shared" si="20"/>
        <v>10</v>
      </c>
      <c r="M51" s="16">
        <f t="shared" si="20"/>
        <v>11</v>
      </c>
      <c r="N51" s="16">
        <f t="shared" si="20"/>
        <v>12</v>
      </c>
      <c r="O51" s="16">
        <f t="shared" si="20"/>
        <v>13</v>
      </c>
      <c r="P51" s="16">
        <f t="shared" si="20"/>
        <v>14</v>
      </c>
      <c r="Q51" s="8"/>
      <c r="R51" s="16">
        <f>IF(ISBLANK(R45),X45+1,R45+7)</f>
        <v>6</v>
      </c>
      <c r="S51" s="16">
        <f t="shared" ref="S51:X51" si="21">IF(ISBLANK(S45),R51+1,S45+7)</f>
        <v>7</v>
      </c>
      <c r="T51" s="16">
        <f t="shared" si="21"/>
        <v>8</v>
      </c>
      <c r="U51" s="16">
        <f t="shared" si="21"/>
        <v>9</v>
      </c>
      <c r="V51" s="16">
        <f t="shared" si="21"/>
        <v>10</v>
      </c>
      <c r="W51" s="16">
        <f t="shared" si="21"/>
        <v>11</v>
      </c>
      <c r="X51" s="16">
        <f t="shared" si="21"/>
        <v>12</v>
      </c>
      <c r="Y51" s="8"/>
    </row>
    <row r="52">
      <c r="A52" s="8"/>
      <c r="B52" s="15"/>
      <c r="C52" s="15"/>
      <c r="D52" s="15"/>
      <c r="E52" s="15"/>
      <c r="F52" s="15"/>
      <c r="G52" s="14"/>
      <c r="H52" s="14"/>
      <c r="I52" s="8"/>
      <c r="J52" s="15"/>
      <c r="K52" s="15"/>
      <c r="L52" s="15"/>
      <c r="M52" s="15"/>
      <c r="N52" s="15"/>
      <c r="O52" s="15"/>
      <c r="P52" s="15"/>
      <c r="Q52" s="8"/>
      <c r="R52" s="15"/>
      <c r="S52" s="15"/>
      <c r="T52" s="15" t="s">
        <v>16</v>
      </c>
      <c r="U52" s="15" t="s">
        <v>16</v>
      </c>
      <c r="V52" s="15" t="s">
        <v>16</v>
      </c>
      <c r="W52" s="15" t="s">
        <v>16</v>
      </c>
      <c r="X52" s="15"/>
      <c r="Y52" s="8"/>
    </row>
    <row r="53">
      <c r="A53" s="8"/>
      <c r="B53" s="15"/>
      <c r="C53" s="15"/>
      <c r="D53" s="15"/>
      <c r="E53" s="15"/>
      <c r="F53" s="15"/>
      <c r="G53" s="15"/>
      <c r="H53" s="15"/>
      <c r="I53" s="8"/>
      <c r="J53" s="15"/>
      <c r="K53" s="15"/>
      <c r="L53" s="15"/>
      <c r="M53" s="15"/>
      <c r="N53" s="15"/>
      <c r="O53" s="15"/>
      <c r="P53" s="15"/>
      <c r="Q53" s="8"/>
      <c r="R53" s="15"/>
      <c r="S53" s="15"/>
      <c r="T53" s="15"/>
      <c r="U53" s="15"/>
      <c r="V53" s="15" t="s">
        <v>17</v>
      </c>
      <c r="W53" s="15" t="s">
        <v>17</v>
      </c>
      <c r="X53" s="15"/>
      <c r="Y53" s="8"/>
    </row>
    <row r="54">
      <c r="A54" s="8"/>
      <c r="B54" s="15"/>
      <c r="C54" s="14"/>
      <c r="D54" s="15"/>
      <c r="E54" s="15"/>
      <c r="F54" s="14"/>
      <c r="G54" s="14"/>
      <c r="H54" s="15"/>
      <c r="I54" s="8"/>
      <c r="J54" s="15"/>
      <c r="K54" s="15"/>
      <c r="L54" s="15"/>
      <c r="M54" s="15"/>
      <c r="N54" s="15"/>
      <c r="O54" s="15"/>
      <c r="P54" s="15"/>
      <c r="Q54" s="8"/>
      <c r="R54" s="15"/>
      <c r="S54" s="14"/>
      <c r="T54" s="15"/>
      <c r="U54" s="15"/>
      <c r="V54" s="14"/>
      <c r="W54" s="14"/>
      <c r="X54" s="14"/>
      <c r="Y54" s="8"/>
    </row>
    <row r="55">
      <c r="A55" s="8"/>
      <c r="B55" s="15"/>
      <c r="C55" s="14"/>
      <c r="D55" s="14"/>
      <c r="E55" s="14"/>
      <c r="F55" s="14"/>
      <c r="G55" s="14"/>
      <c r="H55" s="14"/>
      <c r="I55" s="8"/>
      <c r="J55" s="15"/>
      <c r="K55" s="15"/>
      <c r="L55" s="15"/>
      <c r="M55" s="15"/>
      <c r="N55" s="15"/>
      <c r="O55" s="14"/>
      <c r="P55" s="15"/>
      <c r="Q55" s="8"/>
      <c r="R55" s="15"/>
      <c r="S55" s="14"/>
      <c r="T55" s="14"/>
      <c r="U55" s="14"/>
      <c r="V55" s="14"/>
      <c r="W55" s="14"/>
      <c r="X55" s="14"/>
      <c r="Y55" s="8"/>
    </row>
    <row r="56">
      <c r="A56" s="8"/>
      <c r="B56" s="15"/>
      <c r="C56" s="14"/>
      <c r="D56" s="14"/>
      <c r="E56" s="14"/>
      <c r="F56" s="14"/>
      <c r="G56" s="14"/>
      <c r="H56" s="14"/>
      <c r="I56" s="8"/>
      <c r="J56" s="15"/>
      <c r="K56" s="14"/>
      <c r="L56" s="15"/>
      <c r="M56" s="15"/>
      <c r="N56" s="14"/>
      <c r="O56" s="14"/>
      <c r="P56" s="15"/>
      <c r="Q56" s="8"/>
      <c r="R56" s="15"/>
      <c r="S56" s="14"/>
      <c r="T56" s="14"/>
      <c r="U56" s="14"/>
      <c r="V56" s="14"/>
      <c r="W56" s="14"/>
      <c r="X56" s="14"/>
      <c r="Y56" s="8"/>
    </row>
    <row r="57">
      <c r="A57" s="8"/>
      <c r="B57" s="16">
        <f t="shared" ref="B57:H57" si="22">IF(ISBLANK(B51),H51+1,B51+7)</f>
        <v>11</v>
      </c>
      <c r="C57" s="16">
        <f t="shared" si="22"/>
        <v>12</v>
      </c>
      <c r="D57" s="16">
        <f t="shared" si="22"/>
        <v>9</v>
      </c>
      <c r="E57" s="16">
        <f t="shared" si="22"/>
        <v>10</v>
      </c>
      <c r="F57" s="16">
        <f t="shared" si="22"/>
        <v>15</v>
      </c>
      <c r="G57" s="16">
        <f t="shared" si="22"/>
        <v>16</v>
      </c>
      <c r="H57" s="16">
        <f t="shared" si="22"/>
        <v>17</v>
      </c>
      <c r="I57" s="8"/>
      <c r="J57" s="16">
        <f t="shared" ref="J57:P57" si="23">IF(ISBLANK(J51),P51+1,J51+7)</f>
        <v>15</v>
      </c>
      <c r="K57" s="16">
        <f t="shared" si="23"/>
        <v>16</v>
      </c>
      <c r="L57" s="16">
        <f t="shared" si="23"/>
        <v>17</v>
      </c>
      <c r="M57" s="16">
        <f t="shared" si="23"/>
        <v>18</v>
      </c>
      <c r="N57" s="16">
        <f t="shared" si="23"/>
        <v>19</v>
      </c>
      <c r="O57" s="16">
        <f t="shared" si="23"/>
        <v>20</v>
      </c>
      <c r="P57" s="16">
        <f t="shared" si="23"/>
        <v>21</v>
      </c>
      <c r="Q57" s="8"/>
      <c r="R57" s="16">
        <f t="shared" ref="R57:X57" si="24">IF(ISBLANK(R51),Q51+1,R51+7)</f>
        <v>13</v>
      </c>
      <c r="S57" s="16">
        <f t="shared" si="24"/>
        <v>14</v>
      </c>
      <c r="T57" s="16">
        <f t="shared" si="24"/>
        <v>15</v>
      </c>
      <c r="U57" s="16">
        <f t="shared" si="24"/>
        <v>16</v>
      </c>
      <c r="V57" s="16">
        <f t="shared" si="24"/>
        <v>17</v>
      </c>
      <c r="W57" s="16">
        <f t="shared" si="24"/>
        <v>18</v>
      </c>
      <c r="X57" s="16">
        <f t="shared" si="24"/>
        <v>19</v>
      </c>
      <c r="Y57" s="8"/>
    </row>
    <row r="58">
      <c r="A58" s="8"/>
      <c r="B58" s="15"/>
      <c r="C58" s="15"/>
      <c r="D58" s="15"/>
      <c r="E58" s="15"/>
      <c r="F58" s="15"/>
      <c r="G58" s="14"/>
      <c r="H58" s="14"/>
      <c r="I58" s="8"/>
      <c r="J58" s="15"/>
      <c r="K58" s="15"/>
      <c r="L58" s="15"/>
      <c r="M58" s="15"/>
      <c r="N58" s="15"/>
      <c r="O58" s="15"/>
      <c r="P58" s="15"/>
      <c r="Q58" s="8"/>
      <c r="R58" s="15"/>
      <c r="S58" s="15"/>
      <c r="T58" s="15" t="s">
        <v>16</v>
      </c>
      <c r="U58" s="15" t="s">
        <v>16</v>
      </c>
      <c r="V58" s="15" t="s">
        <v>16</v>
      </c>
      <c r="W58" s="15" t="s">
        <v>16</v>
      </c>
      <c r="X58" s="15"/>
      <c r="Y58" s="8"/>
    </row>
    <row r="59">
      <c r="A59" s="8"/>
      <c r="B59" s="15"/>
      <c r="C59" s="15"/>
      <c r="D59" s="15"/>
      <c r="E59" s="15"/>
      <c r="F59" s="15"/>
      <c r="G59" s="15"/>
      <c r="H59" s="15"/>
      <c r="I59" s="8"/>
      <c r="J59" s="15"/>
      <c r="K59" s="15"/>
      <c r="L59" s="15"/>
      <c r="M59" s="15"/>
      <c r="N59" s="15"/>
      <c r="O59" s="15"/>
      <c r="P59" s="15"/>
      <c r="Q59" s="8"/>
      <c r="R59" s="15"/>
      <c r="S59" s="15" t="s">
        <v>17</v>
      </c>
      <c r="T59" s="15" t="s">
        <v>17</v>
      </c>
      <c r="U59" s="15"/>
      <c r="V59" s="15" t="s">
        <v>17</v>
      </c>
      <c r="W59" s="15" t="s">
        <v>17</v>
      </c>
      <c r="X59" s="14"/>
      <c r="Y59" s="8"/>
    </row>
    <row r="60">
      <c r="A60" s="8"/>
      <c r="B60" s="15"/>
      <c r="C60" s="15"/>
      <c r="D60" s="15"/>
      <c r="E60" s="15"/>
      <c r="F60" s="14"/>
      <c r="G60" s="14"/>
      <c r="H60" s="15"/>
      <c r="I60" s="8"/>
      <c r="J60" s="15"/>
      <c r="K60" s="14"/>
      <c r="L60" s="15"/>
      <c r="M60" s="15"/>
      <c r="N60" s="15"/>
      <c r="O60" s="15"/>
      <c r="P60" s="14"/>
      <c r="Q60" s="8"/>
      <c r="R60" s="15"/>
      <c r="S60" s="14"/>
      <c r="T60" s="14"/>
      <c r="U60" s="14"/>
      <c r="V60" s="14"/>
      <c r="W60" s="14"/>
      <c r="X60" s="14"/>
      <c r="Y60" s="8"/>
    </row>
    <row r="61">
      <c r="A61" s="8"/>
      <c r="B61" s="15"/>
      <c r="C61" s="14"/>
      <c r="D61" s="14"/>
      <c r="E61" s="14"/>
      <c r="F61" s="14"/>
      <c r="G61" s="14"/>
      <c r="H61" s="14"/>
      <c r="I61" s="8"/>
      <c r="J61" s="15"/>
      <c r="K61" s="14"/>
      <c r="L61" s="15"/>
      <c r="M61" s="15"/>
      <c r="N61" s="15"/>
      <c r="O61" s="15"/>
      <c r="P61" s="15"/>
      <c r="Q61" s="8"/>
      <c r="R61" s="15"/>
      <c r="S61" s="14"/>
      <c r="T61" s="14"/>
      <c r="U61" s="14"/>
      <c r="V61" s="14"/>
      <c r="W61" s="14"/>
      <c r="X61" s="14"/>
      <c r="Y61" s="8"/>
    </row>
    <row r="62">
      <c r="A62" s="8"/>
      <c r="B62" s="15"/>
      <c r="C62" s="14"/>
      <c r="D62" s="14"/>
      <c r="E62" s="14"/>
      <c r="F62" s="14"/>
      <c r="G62" s="14"/>
      <c r="H62" s="14"/>
      <c r="I62" s="8"/>
      <c r="J62" s="15"/>
      <c r="K62" s="14"/>
      <c r="L62" s="14"/>
      <c r="M62" s="14"/>
      <c r="N62" s="14"/>
      <c r="O62" s="14"/>
      <c r="P62" s="14"/>
      <c r="Q62" s="8"/>
      <c r="R62" s="15"/>
      <c r="S62" s="14"/>
      <c r="T62" s="14"/>
      <c r="U62" s="14"/>
      <c r="V62" s="14"/>
      <c r="W62" s="14"/>
      <c r="X62" s="14"/>
      <c r="Y62" s="8"/>
    </row>
    <row r="63">
      <c r="A63" s="8"/>
      <c r="B63" s="16">
        <f t="shared" ref="B63:H63" si="25">IF(ISBLANK(B57),H57+1,B57+7)</f>
        <v>18</v>
      </c>
      <c r="C63" s="16">
        <f t="shared" si="25"/>
        <v>19</v>
      </c>
      <c r="D63" s="16">
        <f t="shared" si="25"/>
        <v>16</v>
      </c>
      <c r="E63" s="16">
        <f t="shared" si="25"/>
        <v>17</v>
      </c>
      <c r="F63" s="16">
        <f t="shared" si="25"/>
        <v>22</v>
      </c>
      <c r="G63" s="16">
        <f t="shared" si="25"/>
        <v>23</v>
      </c>
      <c r="H63" s="16">
        <f t="shared" si="25"/>
        <v>24</v>
      </c>
      <c r="I63" s="8"/>
      <c r="J63" s="16">
        <f t="shared" ref="J63:P63" si="26">IF(ISBLANK(J57),P57+1,J57+7)</f>
        <v>22</v>
      </c>
      <c r="K63" s="16">
        <f t="shared" si="26"/>
        <v>23</v>
      </c>
      <c r="L63" s="16">
        <f t="shared" si="26"/>
        <v>24</v>
      </c>
      <c r="M63" s="16">
        <f t="shared" si="26"/>
        <v>25</v>
      </c>
      <c r="N63" s="16">
        <f t="shared" si="26"/>
        <v>26</v>
      </c>
      <c r="O63" s="16">
        <f t="shared" si="26"/>
        <v>27</v>
      </c>
      <c r="P63" s="16">
        <f t="shared" si="26"/>
        <v>28</v>
      </c>
      <c r="Q63" s="8"/>
      <c r="R63" s="16">
        <f t="shared" ref="R63:X63" si="27">IF(ISBLANK(R57),Q57+1,R57+7)</f>
        <v>20</v>
      </c>
      <c r="S63" s="16">
        <f t="shared" si="27"/>
        <v>21</v>
      </c>
      <c r="T63" s="16">
        <f t="shared" si="27"/>
        <v>22</v>
      </c>
      <c r="U63" s="16">
        <f t="shared" si="27"/>
        <v>23</v>
      </c>
      <c r="V63" s="16">
        <f t="shared" si="27"/>
        <v>24</v>
      </c>
      <c r="W63" s="16">
        <f t="shared" si="27"/>
        <v>25</v>
      </c>
      <c r="X63" s="16">
        <f t="shared" si="27"/>
        <v>26</v>
      </c>
      <c r="Y63" s="8"/>
    </row>
    <row r="64">
      <c r="A64" s="8"/>
      <c r="B64" s="15"/>
      <c r="C64" s="15"/>
      <c r="D64" s="15"/>
      <c r="E64" s="15"/>
      <c r="F64" s="15"/>
      <c r="G64" s="15"/>
      <c r="H64" s="15"/>
      <c r="I64" s="8"/>
      <c r="J64" s="15"/>
      <c r="K64" s="15"/>
      <c r="L64" s="15"/>
      <c r="M64" s="15"/>
      <c r="N64" s="15"/>
      <c r="O64" s="15"/>
      <c r="P64" s="15"/>
      <c r="Q64" s="8"/>
      <c r="R64" s="15"/>
      <c r="S64" s="15" t="s">
        <v>16</v>
      </c>
      <c r="T64" s="15" t="s">
        <v>16</v>
      </c>
      <c r="U64" s="15" t="s">
        <v>16</v>
      </c>
      <c r="V64" s="15" t="s">
        <v>16</v>
      </c>
      <c r="W64" s="15"/>
      <c r="X64" s="15" t="s">
        <v>16</v>
      </c>
      <c r="Y64" s="8"/>
    </row>
    <row r="65">
      <c r="A65" s="8"/>
      <c r="B65" s="15"/>
      <c r="C65" s="15"/>
      <c r="D65" s="15"/>
      <c r="E65" s="15"/>
      <c r="F65" s="15"/>
      <c r="G65" s="15"/>
      <c r="H65" s="15"/>
      <c r="I65" s="8"/>
      <c r="J65" s="15"/>
      <c r="K65" s="15"/>
      <c r="L65" s="15"/>
      <c r="M65" s="15"/>
      <c r="N65" s="15"/>
      <c r="O65" s="15"/>
      <c r="P65" s="15"/>
      <c r="Q65" s="8"/>
      <c r="R65" s="15"/>
      <c r="S65" s="15" t="s">
        <v>17</v>
      </c>
      <c r="T65" s="15" t="s">
        <v>17</v>
      </c>
      <c r="U65" s="14"/>
      <c r="V65" s="14"/>
      <c r="W65" s="14"/>
      <c r="X65" s="15" t="s">
        <v>17</v>
      </c>
      <c r="Y65" s="8"/>
    </row>
    <row r="66">
      <c r="A66" s="8"/>
      <c r="B66" s="15"/>
      <c r="C66" s="15"/>
      <c r="D66" s="15"/>
      <c r="E66" s="15"/>
      <c r="F66" s="14"/>
      <c r="G66" s="14"/>
      <c r="H66" s="15"/>
      <c r="I66" s="8"/>
      <c r="J66" s="15"/>
      <c r="K66" s="15"/>
      <c r="L66" s="15"/>
      <c r="M66" s="15"/>
      <c r="N66" s="15"/>
      <c r="O66" s="15"/>
      <c r="P66" s="15"/>
      <c r="Q66" s="8"/>
      <c r="R66" s="15"/>
      <c r="S66" s="14"/>
      <c r="T66" s="14"/>
      <c r="U66" s="14"/>
      <c r="V66" s="14"/>
      <c r="W66" s="14"/>
      <c r="X66" s="14"/>
      <c r="Y66" s="8"/>
    </row>
    <row r="67">
      <c r="A67" s="8"/>
      <c r="B67" s="15"/>
      <c r="C67" s="14"/>
      <c r="D67" s="15"/>
      <c r="E67" s="15"/>
      <c r="F67" s="14"/>
      <c r="G67" s="14"/>
      <c r="H67" s="15"/>
      <c r="I67" s="8"/>
      <c r="J67" s="15"/>
      <c r="K67" s="14"/>
      <c r="L67" s="15"/>
      <c r="M67" s="15"/>
      <c r="N67" s="15"/>
      <c r="O67" s="15"/>
      <c r="P67" s="15"/>
      <c r="Q67" s="8"/>
      <c r="R67" s="15"/>
      <c r="S67" s="14"/>
      <c r="T67" s="14"/>
      <c r="U67" s="14"/>
      <c r="V67" s="14"/>
      <c r="W67" s="14"/>
      <c r="X67" s="14"/>
      <c r="Y67" s="8"/>
    </row>
    <row r="68">
      <c r="A68" s="8"/>
      <c r="B68" s="15"/>
      <c r="C68" s="14"/>
      <c r="D68" s="14"/>
      <c r="E68" s="14"/>
      <c r="F68" s="14"/>
      <c r="G68" s="14"/>
      <c r="H68" s="14"/>
      <c r="I68" s="8"/>
      <c r="J68" s="15"/>
      <c r="K68" s="14"/>
      <c r="L68" s="15"/>
      <c r="M68" s="14"/>
      <c r="N68" s="14"/>
      <c r="O68" s="14"/>
      <c r="P68" s="14"/>
      <c r="Q68" s="8"/>
      <c r="R68" s="15"/>
      <c r="S68" s="14"/>
      <c r="T68" s="14"/>
      <c r="U68" s="14"/>
      <c r="V68" s="14"/>
      <c r="W68" s="14"/>
      <c r="X68" s="14"/>
      <c r="Y68" s="8"/>
    </row>
    <row r="69">
      <c r="A69" s="8"/>
      <c r="B69" s="16">
        <f t="shared" ref="B69:H69" si="28">IF(IF(ISBLANK(B63),H63+1,B63+7)&gt;31,,IF(ISBLANK(B63),H63+1,B63+7))</f>
        <v>25</v>
      </c>
      <c r="C69" s="16">
        <f t="shared" si="28"/>
        <v>26</v>
      </c>
      <c r="D69" s="16">
        <f t="shared" si="28"/>
        <v>23</v>
      </c>
      <c r="E69" s="16">
        <f t="shared" si="28"/>
        <v>24</v>
      </c>
      <c r="F69" s="16">
        <f t="shared" si="28"/>
        <v>29</v>
      </c>
      <c r="G69" s="16">
        <f t="shared" si="28"/>
        <v>30</v>
      </c>
      <c r="H69" s="16">
        <f t="shared" si="28"/>
        <v>31</v>
      </c>
      <c r="I69" s="8"/>
      <c r="J69" s="16">
        <f t="shared" ref="J69:P69" si="29">IF(IF(ISBLANK(J63),P63+1,J63+7)&gt;30,,IF(ISBLANK(J63),P63+1,J63+7))</f>
        <v>29</v>
      </c>
      <c r="K69" s="16">
        <f t="shared" si="29"/>
        <v>30</v>
      </c>
      <c r="L69" s="16" t="str">
        <f t="shared" si="29"/>
        <v/>
      </c>
      <c r="M69" s="16" t="str">
        <f t="shared" si="29"/>
        <v/>
      </c>
      <c r="N69" s="16" t="str">
        <f t="shared" si="29"/>
        <v/>
      </c>
      <c r="O69" s="16" t="str">
        <f t="shared" si="29"/>
        <v/>
      </c>
      <c r="P69" s="16" t="str">
        <f t="shared" si="29"/>
        <v/>
      </c>
      <c r="Q69" s="8"/>
      <c r="R69" s="16">
        <f t="shared" ref="R69:S69" si="30">IF(IF(ISBLANK(R63),X63+1,R63+7)&gt;31,,IF(ISBLANK(R63),X63+1,R63+7))</f>
        <v>27</v>
      </c>
      <c r="S69" s="16">
        <f t="shared" si="30"/>
        <v>28</v>
      </c>
      <c r="T69" s="16">
        <f>IF(IF(ISBLANK(T63),#REF!+1,T63+7)&gt;31,,IF(ISBLANK(T63),#REF!+1,T63+7))</f>
        <v>29</v>
      </c>
      <c r="U69" s="16">
        <f t="shared" ref="U69:X69" si="31">IF(IF(ISBLANK(U63),Z63+1,U63+7)&gt;31,,IF(ISBLANK(U63),Z63+1,U63+7))</f>
        <v>30</v>
      </c>
      <c r="V69" s="16">
        <f t="shared" si="31"/>
        <v>31</v>
      </c>
      <c r="W69" s="16" t="str">
        <f t="shared" si="31"/>
        <v/>
      </c>
      <c r="X69" s="16" t="str">
        <f t="shared" si="31"/>
        <v/>
      </c>
      <c r="Y69" s="8"/>
    </row>
    <row r="70">
      <c r="A70" s="8"/>
      <c r="B70" s="14"/>
      <c r="C70" s="15"/>
      <c r="D70" s="15"/>
      <c r="E70" s="15"/>
      <c r="F70" s="15"/>
      <c r="G70" s="15"/>
      <c r="H70" s="15"/>
      <c r="I70" s="8"/>
      <c r="J70" s="14"/>
      <c r="K70" s="15"/>
      <c r="L70" s="15"/>
      <c r="M70" s="15"/>
      <c r="N70" s="15"/>
      <c r="O70" s="15"/>
      <c r="P70" s="15"/>
      <c r="Q70" s="8"/>
      <c r="R70" s="14"/>
      <c r="S70" s="15"/>
      <c r="T70" s="14"/>
      <c r="U70" s="14"/>
      <c r="V70" s="14"/>
      <c r="W70" s="14"/>
      <c r="X70" s="15"/>
      <c r="Y70" s="8"/>
    </row>
    <row r="71">
      <c r="A71" s="8"/>
      <c r="B71" s="14"/>
      <c r="C71" s="15"/>
      <c r="D71" s="15"/>
      <c r="E71" s="15"/>
      <c r="F71" s="15"/>
      <c r="G71" s="15"/>
      <c r="H71" s="15"/>
      <c r="I71" s="8"/>
      <c r="J71" s="14"/>
      <c r="K71" s="15"/>
      <c r="L71" s="15"/>
      <c r="M71" s="15"/>
      <c r="N71" s="15"/>
      <c r="O71" s="15"/>
      <c r="P71" s="15"/>
      <c r="Q71" s="8"/>
      <c r="R71" s="14"/>
      <c r="S71" s="14"/>
      <c r="T71" s="15"/>
      <c r="U71" s="15"/>
      <c r="V71" s="14"/>
      <c r="W71" s="14"/>
      <c r="X71" s="15"/>
      <c r="Y71" s="8"/>
    </row>
    <row r="72">
      <c r="A72" s="8"/>
      <c r="B72" s="14"/>
      <c r="C72" s="15"/>
      <c r="D72" s="15"/>
      <c r="E72" s="15"/>
      <c r="F72" s="15"/>
      <c r="G72" s="14"/>
      <c r="H72" s="15"/>
      <c r="I72" s="8"/>
      <c r="J72" s="14"/>
      <c r="K72" s="14"/>
      <c r="L72" s="15"/>
      <c r="M72" s="15"/>
      <c r="N72" s="15"/>
      <c r="O72" s="15"/>
      <c r="P72" s="15"/>
      <c r="Q72" s="8"/>
      <c r="R72" s="14"/>
      <c r="S72" s="14"/>
      <c r="T72" s="14"/>
      <c r="U72" s="14"/>
      <c r="V72" s="14"/>
      <c r="W72" s="14"/>
      <c r="X72" s="14"/>
      <c r="Y72" s="8"/>
    </row>
    <row r="73">
      <c r="A73" s="8"/>
      <c r="B73" s="14"/>
      <c r="C73" s="14"/>
      <c r="D73" s="15"/>
      <c r="E73" s="15"/>
      <c r="F73" s="14"/>
      <c r="G73" s="14"/>
      <c r="H73" s="15"/>
      <c r="I73" s="8"/>
      <c r="J73" s="14"/>
      <c r="K73" s="14"/>
      <c r="L73" s="15"/>
      <c r="M73" s="15"/>
      <c r="N73" s="15"/>
      <c r="O73" s="14"/>
      <c r="P73" s="14"/>
      <c r="Q73" s="8"/>
      <c r="R73" s="14"/>
      <c r="S73" s="14"/>
      <c r="T73" s="14"/>
      <c r="U73" s="14"/>
      <c r="V73" s="14"/>
      <c r="W73" s="14"/>
      <c r="X73" s="14"/>
      <c r="Y73" s="8"/>
    </row>
    <row r="74">
      <c r="A74" s="8"/>
      <c r="B74" s="14"/>
      <c r="C74" s="14"/>
      <c r="D74" s="14"/>
      <c r="E74" s="14"/>
      <c r="F74" s="14"/>
      <c r="G74" s="14"/>
      <c r="H74" s="14"/>
      <c r="I74" s="8"/>
      <c r="J74" s="14"/>
      <c r="K74" s="14"/>
      <c r="L74" s="15"/>
      <c r="M74" s="15"/>
      <c r="N74" s="14"/>
      <c r="O74" s="14"/>
      <c r="P74" s="14"/>
      <c r="Q74" s="8"/>
      <c r="R74" s="14"/>
      <c r="S74" s="14"/>
      <c r="T74" s="14"/>
      <c r="U74" s="14"/>
      <c r="V74" s="14"/>
      <c r="W74" s="14"/>
      <c r="X74" s="14"/>
      <c r="Y74" s="8"/>
    </row>
    <row r="75" ht="32.25" customHeight="1">
      <c r="A75" s="21"/>
      <c r="B75" s="20"/>
      <c r="C75" s="20"/>
      <c r="D75" s="20"/>
      <c r="E75" s="20"/>
      <c r="F75" s="20"/>
      <c r="G75" s="20"/>
      <c r="H75" s="20"/>
      <c r="I75" s="21"/>
      <c r="J75" s="20"/>
      <c r="K75" s="20"/>
      <c r="L75" s="20"/>
      <c r="M75" s="20"/>
      <c r="N75" s="20"/>
      <c r="O75" s="20"/>
      <c r="P75" s="20"/>
      <c r="Q75" s="21"/>
      <c r="R75" s="20"/>
      <c r="S75" s="20"/>
      <c r="T75" s="20"/>
      <c r="U75" s="20"/>
      <c r="V75" s="20"/>
      <c r="W75" s="20"/>
      <c r="X75" s="20"/>
      <c r="Y75" s="21"/>
    </row>
    <row r="76">
      <c r="A76" s="8"/>
      <c r="B76" s="9" t="s">
        <v>18</v>
      </c>
      <c r="C76" s="10"/>
      <c r="D76" s="10"/>
      <c r="E76" s="10"/>
      <c r="F76" s="10"/>
      <c r="G76" s="10"/>
      <c r="H76" s="11"/>
      <c r="I76" s="8"/>
      <c r="J76" s="9" t="s">
        <v>19</v>
      </c>
      <c r="K76" s="10"/>
      <c r="L76" s="10"/>
      <c r="M76" s="10"/>
      <c r="N76" s="10"/>
      <c r="O76" s="10"/>
      <c r="P76" s="11"/>
      <c r="Q76" s="8"/>
      <c r="R76" s="9" t="s">
        <v>20</v>
      </c>
      <c r="S76" s="10"/>
      <c r="T76" s="10"/>
      <c r="U76" s="10"/>
      <c r="V76" s="10"/>
      <c r="W76" s="10"/>
      <c r="X76" s="11"/>
      <c r="Y76" s="8"/>
    </row>
    <row r="77">
      <c r="A77" s="8"/>
      <c r="B77" s="12" t="s">
        <v>4</v>
      </c>
      <c r="C77" s="12" t="s">
        <v>5</v>
      </c>
      <c r="D77" s="12" t="s">
        <v>6</v>
      </c>
      <c r="E77" s="12" t="s">
        <v>7</v>
      </c>
      <c r="F77" s="12" t="s">
        <v>8</v>
      </c>
      <c r="G77" s="12" t="s">
        <v>9</v>
      </c>
      <c r="H77" s="12" t="s">
        <v>11</v>
      </c>
      <c r="I77" s="8"/>
      <c r="J77" s="12" t="s">
        <v>4</v>
      </c>
      <c r="K77" s="12" t="s">
        <v>5</v>
      </c>
      <c r="L77" s="12" t="s">
        <v>6</v>
      </c>
      <c r="M77" s="12" t="s">
        <v>7</v>
      </c>
      <c r="N77" s="12" t="s">
        <v>8</v>
      </c>
      <c r="O77" s="12" t="s">
        <v>9</v>
      </c>
      <c r="P77" s="12" t="s">
        <v>11</v>
      </c>
      <c r="Q77" s="8"/>
      <c r="R77" s="12" t="s">
        <v>4</v>
      </c>
      <c r="S77" s="12" t="s">
        <v>5</v>
      </c>
      <c r="T77" s="12" t="s">
        <v>6</v>
      </c>
      <c r="U77" s="12" t="s">
        <v>7</v>
      </c>
      <c r="V77" s="12" t="s">
        <v>8</v>
      </c>
      <c r="W77" s="12" t="s">
        <v>9</v>
      </c>
      <c r="X77" s="12" t="s">
        <v>11</v>
      </c>
      <c r="Y77" s="8"/>
    </row>
    <row r="78">
      <c r="A78" s="8"/>
      <c r="B78" s="13"/>
      <c r="C78" s="13"/>
      <c r="D78" s="13"/>
      <c r="E78" s="13"/>
      <c r="F78" s="13"/>
      <c r="G78" s="13">
        <v>1.0</v>
      </c>
      <c r="H78" s="13">
        <f>IF(ISBLANK(G78),1,G78+1)</f>
        <v>2</v>
      </c>
      <c r="I78" s="8"/>
      <c r="J78" s="13"/>
      <c r="K78" s="13">
        <v>1.0</v>
      </c>
      <c r="L78" s="13">
        <f t="shared" ref="L78:P78" si="32">K78+1</f>
        <v>2</v>
      </c>
      <c r="M78" s="13">
        <f t="shared" si="32"/>
        <v>3</v>
      </c>
      <c r="N78" s="13">
        <f t="shared" si="32"/>
        <v>4</v>
      </c>
      <c r="O78" s="13">
        <f t="shared" si="32"/>
        <v>5</v>
      </c>
      <c r="P78" s="13">
        <f t="shared" si="32"/>
        <v>6</v>
      </c>
      <c r="Q78" s="8"/>
      <c r="R78" s="13"/>
      <c r="S78" s="13">
        <v>1.0</v>
      </c>
      <c r="T78" s="13">
        <f t="shared" ref="T78:X78" si="33">IF(ISBLANK(S78),1,S78+1)</f>
        <v>2</v>
      </c>
      <c r="U78" s="13">
        <f t="shared" si="33"/>
        <v>3</v>
      </c>
      <c r="V78" s="13">
        <f t="shared" si="33"/>
        <v>4</v>
      </c>
      <c r="W78" s="13">
        <f t="shared" si="33"/>
        <v>5</v>
      </c>
      <c r="X78" s="13">
        <f t="shared" si="33"/>
        <v>6</v>
      </c>
      <c r="Y78" s="8"/>
    </row>
    <row r="79">
      <c r="A79" s="8"/>
      <c r="B79" s="14"/>
      <c r="C79" s="15"/>
      <c r="D79" s="14"/>
      <c r="E79" s="14"/>
      <c r="F79" s="15"/>
      <c r="G79" s="15"/>
      <c r="H79" s="15"/>
      <c r="I79" s="8"/>
      <c r="J79" s="14"/>
      <c r="K79" s="15"/>
      <c r="L79" s="14"/>
      <c r="M79" s="14"/>
      <c r="N79" s="14"/>
      <c r="O79" s="14"/>
      <c r="P79" s="15"/>
      <c r="Q79" s="8"/>
      <c r="R79" s="14"/>
      <c r="S79" s="15"/>
      <c r="T79" s="15"/>
      <c r="U79" s="15"/>
      <c r="V79" s="15"/>
      <c r="W79" s="15"/>
      <c r="X79" s="15"/>
      <c r="Y79" s="8"/>
    </row>
    <row r="80">
      <c r="A80" s="8"/>
      <c r="B80" s="14"/>
      <c r="C80" s="15"/>
      <c r="D80" s="14"/>
      <c r="E80" s="15"/>
      <c r="F80" s="14"/>
      <c r="G80" s="14"/>
      <c r="H80" s="14"/>
      <c r="I80" s="8"/>
      <c r="J80" s="14"/>
      <c r="K80" s="15" t="s">
        <v>17</v>
      </c>
      <c r="L80" s="15" t="s">
        <v>17</v>
      </c>
      <c r="M80" s="15"/>
      <c r="N80" s="15" t="s">
        <v>17</v>
      </c>
      <c r="O80" s="15" t="s">
        <v>17</v>
      </c>
      <c r="P80" s="15" t="s">
        <v>17</v>
      </c>
      <c r="Q80" s="8"/>
      <c r="R80" s="14"/>
      <c r="S80" s="15"/>
      <c r="T80" s="15"/>
      <c r="U80" s="15"/>
      <c r="V80" s="14"/>
      <c r="W80" s="14"/>
      <c r="X80" s="15"/>
      <c r="Y80" s="8"/>
    </row>
    <row r="81">
      <c r="A81" s="8"/>
      <c r="B81" s="14"/>
      <c r="C81" s="14"/>
      <c r="D81" s="14"/>
      <c r="E81" s="14"/>
      <c r="F81" s="14"/>
      <c r="G81" s="14"/>
      <c r="H81" s="14"/>
      <c r="I81" s="8"/>
      <c r="J81" s="14"/>
      <c r="K81" s="15" t="s">
        <v>16</v>
      </c>
      <c r="L81" s="15" t="s">
        <v>16</v>
      </c>
      <c r="M81" s="15" t="s">
        <v>16</v>
      </c>
      <c r="N81" s="15" t="s">
        <v>16</v>
      </c>
      <c r="O81" s="15" t="s">
        <v>16</v>
      </c>
      <c r="P81" s="14"/>
      <c r="Q81" s="8"/>
      <c r="R81" s="14"/>
      <c r="S81" s="15"/>
      <c r="T81" s="15"/>
      <c r="U81" s="15"/>
      <c r="V81" s="15"/>
      <c r="W81" s="14"/>
      <c r="X81" s="14"/>
      <c r="Y81" s="8"/>
    </row>
    <row r="82">
      <c r="A82" s="8"/>
      <c r="B82" s="14"/>
      <c r="C82" s="14"/>
      <c r="D82" s="14"/>
      <c r="E82" s="14"/>
      <c r="F82" s="14"/>
      <c r="G82" s="14"/>
      <c r="H82" s="14"/>
      <c r="I82" s="8"/>
      <c r="J82" s="14"/>
      <c r="K82" s="14"/>
      <c r="L82" s="14"/>
      <c r="M82" s="14"/>
      <c r="N82" s="14"/>
      <c r="O82" s="14"/>
      <c r="P82" s="14"/>
      <c r="Q82" s="8"/>
      <c r="R82" s="14"/>
      <c r="S82" s="14"/>
      <c r="T82" s="14"/>
      <c r="U82" s="14"/>
      <c r="V82" s="14"/>
      <c r="W82" s="14"/>
      <c r="X82" s="14"/>
      <c r="Y82" s="8"/>
    </row>
    <row r="83">
      <c r="A83" s="8"/>
      <c r="B83" s="14"/>
      <c r="C83" s="14"/>
      <c r="D83" s="14"/>
      <c r="E83" s="14"/>
      <c r="F83" s="14"/>
      <c r="G83" s="14"/>
      <c r="H83" s="14"/>
      <c r="I83" s="8"/>
      <c r="J83" s="14"/>
      <c r="K83" s="14"/>
      <c r="L83" s="14"/>
      <c r="M83" s="14"/>
      <c r="N83" s="14"/>
      <c r="O83" s="14"/>
      <c r="P83" s="14"/>
      <c r="Q83" s="8"/>
      <c r="R83" s="14"/>
      <c r="S83" s="14"/>
      <c r="T83" s="14"/>
      <c r="U83" s="14"/>
      <c r="V83" s="14"/>
      <c r="W83" s="14"/>
      <c r="X83" s="14"/>
      <c r="Y83" s="8"/>
    </row>
    <row r="84">
      <c r="A84" s="8"/>
      <c r="B84" s="16">
        <f>IF(ISBLANK(B78),H78+1,B78+7)</f>
        <v>3</v>
      </c>
      <c r="C84" s="16">
        <f t="shared" ref="C84:H84" si="34">IF(ISBLANK(C78),B84+1,C78+7)</f>
        <v>4</v>
      </c>
      <c r="D84" s="16">
        <f t="shared" si="34"/>
        <v>5</v>
      </c>
      <c r="E84" s="16">
        <f t="shared" si="34"/>
        <v>6</v>
      </c>
      <c r="F84" s="16">
        <f t="shared" si="34"/>
        <v>7</v>
      </c>
      <c r="G84" s="16">
        <f t="shared" si="34"/>
        <v>8</v>
      </c>
      <c r="H84" s="16">
        <f t="shared" si="34"/>
        <v>9</v>
      </c>
      <c r="I84" s="8"/>
      <c r="J84" s="16">
        <f>IF(ISBLANK(J78),P78+1,J78+7)</f>
        <v>7</v>
      </c>
      <c r="K84" s="16">
        <f t="shared" ref="K84:P84" si="35">IF(ISBLANK(K78),J84+1,K78+7)</f>
        <v>8</v>
      </c>
      <c r="L84" s="16">
        <f t="shared" si="35"/>
        <v>9</v>
      </c>
      <c r="M84" s="16">
        <f t="shared" si="35"/>
        <v>10</v>
      </c>
      <c r="N84" s="16">
        <f t="shared" si="35"/>
        <v>11</v>
      </c>
      <c r="O84" s="16">
        <f t="shared" si="35"/>
        <v>12</v>
      </c>
      <c r="P84" s="16">
        <f t="shared" si="35"/>
        <v>13</v>
      </c>
      <c r="Q84" s="8"/>
      <c r="R84" s="16">
        <f>IF(ISBLANK(R78),X78+1,R78+7)</f>
        <v>7</v>
      </c>
      <c r="S84" s="16">
        <f t="shared" ref="S84:X84" si="36">IF(ISBLANK(S78),R84+1,S78+7)</f>
        <v>8</v>
      </c>
      <c r="T84" s="16">
        <f t="shared" si="36"/>
        <v>9</v>
      </c>
      <c r="U84" s="16">
        <f t="shared" si="36"/>
        <v>10</v>
      </c>
      <c r="V84" s="16">
        <f t="shared" si="36"/>
        <v>11</v>
      </c>
      <c r="W84" s="16">
        <f t="shared" si="36"/>
        <v>12</v>
      </c>
      <c r="X84" s="16">
        <f t="shared" si="36"/>
        <v>13</v>
      </c>
      <c r="Y84" s="8"/>
    </row>
    <row r="85">
      <c r="A85" s="8"/>
      <c r="B85" s="15"/>
      <c r="C85" s="15"/>
      <c r="D85" s="15"/>
      <c r="E85" s="15" t="s">
        <v>16</v>
      </c>
      <c r="F85" s="15" t="s">
        <v>16</v>
      </c>
      <c r="G85" s="15" t="s">
        <v>16</v>
      </c>
      <c r="H85" s="15" t="s">
        <v>16</v>
      </c>
      <c r="I85" s="8"/>
      <c r="J85" s="15"/>
      <c r="K85" s="14"/>
      <c r="L85" s="15"/>
      <c r="M85" s="23"/>
      <c r="N85" s="15"/>
      <c r="O85" s="14"/>
      <c r="P85" s="15"/>
      <c r="Q85" s="8"/>
      <c r="R85" s="15"/>
      <c r="S85" s="15"/>
      <c r="T85" s="15"/>
      <c r="U85" s="15"/>
      <c r="V85" s="15"/>
      <c r="W85" s="15"/>
      <c r="X85" s="14"/>
      <c r="Y85" s="8"/>
    </row>
    <row r="86">
      <c r="A86" s="8"/>
      <c r="B86" s="15"/>
      <c r="C86" s="15"/>
      <c r="D86" s="15"/>
      <c r="E86" s="15" t="s">
        <v>17</v>
      </c>
      <c r="F86" s="15" t="s">
        <v>17</v>
      </c>
      <c r="G86" s="15" t="s">
        <v>17</v>
      </c>
      <c r="H86" s="15" t="s">
        <v>17</v>
      </c>
      <c r="I86" s="8"/>
      <c r="J86" s="15"/>
      <c r="K86" s="14"/>
      <c r="L86" s="15"/>
      <c r="M86" s="15"/>
      <c r="N86" s="15"/>
      <c r="O86" s="14"/>
      <c r="P86" s="14"/>
      <c r="Q86" s="8"/>
      <c r="R86" s="15"/>
      <c r="S86" s="14"/>
      <c r="T86" s="15"/>
      <c r="U86" s="15"/>
      <c r="V86" s="14"/>
      <c r="W86" s="14"/>
      <c r="X86" s="15"/>
      <c r="Y86" s="8"/>
    </row>
    <row r="87">
      <c r="A87" s="8"/>
      <c r="B87" s="15"/>
      <c r="C87" s="14"/>
      <c r="D87" s="15"/>
      <c r="E87" s="15" t="s">
        <v>21</v>
      </c>
      <c r="F87" s="14"/>
      <c r="G87" s="14"/>
      <c r="H87" s="14"/>
      <c r="I87" s="8"/>
      <c r="J87" s="15"/>
      <c r="K87" s="14"/>
      <c r="L87" s="15"/>
      <c r="M87" s="15"/>
      <c r="N87" s="14"/>
      <c r="O87" s="14"/>
      <c r="P87" s="14"/>
      <c r="Q87" s="8"/>
      <c r="R87" s="15"/>
      <c r="S87" s="14"/>
      <c r="T87" s="14"/>
      <c r="U87" s="15"/>
      <c r="V87" s="15"/>
      <c r="W87" s="14"/>
      <c r="X87" s="14"/>
      <c r="Y87" s="8"/>
    </row>
    <row r="88">
      <c r="A88" s="8"/>
      <c r="B88" s="15"/>
      <c r="C88" s="14"/>
      <c r="D88" s="14"/>
      <c r="E88" s="14"/>
      <c r="F88" s="14"/>
      <c r="G88" s="14"/>
      <c r="H88" s="14"/>
      <c r="I88" s="8"/>
      <c r="J88" s="15"/>
      <c r="K88" s="14"/>
      <c r="L88" s="14"/>
      <c r="M88" s="14"/>
      <c r="N88" s="14"/>
      <c r="O88" s="14"/>
      <c r="P88" s="14"/>
      <c r="Q88" s="8"/>
      <c r="R88" s="15"/>
      <c r="S88" s="14"/>
      <c r="T88" s="14"/>
      <c r="U88" s="14"/>
      <c r="V88" s="14"/>
      <c r="W88" s="14"/>
      <c r="X88" s="14"/>
      <c r="Y88" s="8"/>
    </row>
    <row r="89">
      <c r="A89" s="8"/>
      <c r="B89" s="15"/>
      <c r="C89" s="14"/>
      <c r="D89" s="14"/>
      <c r="E89" s="14"/>
      <c r="F89" s="14"/>
      <c r="G89" s="14"/>
      <c r="H89" s="14"/>
      <c r="I89" s="8"/>
      <c r="J89" s="15"/>
      <c r="K89" s="14"/>
      <c r="L89" s="14"/>
      <c r="M89" s="14"/>
      <c r="N89" s="14"/>
      <c r="O89" s="14"/>
      <c r="P89" s="14"/>
      <c r="Q89" s="8"/>
      <c r="R89" s="15"/>
      <c r="S89" s="14"/>
      <c r="T89" s="14"/>
      <c r="U89" s="14"/>
      <c r="V89" s="14"/>
      <c r="W89" s="14"/>
      <c r="X89" s="14"/>
      <c r="Y89" s="8"/>
    </row>
    <row r="90">
      <c r="A90" s="8"/>
      <c r="B90" s="16">
        <f t="shared" ref="B90:H90" si="37">IF(ISBLANK(B84),H84+1,B84+7)</f>
        <v>10</v>
      </c>
      <c r="C90" s="16">
        <f t="shared" si="37"/>
        <v>11</v>
      </c>
      <c r="D90" s="16">
        <f t="shared" si="37"/>
        <v>12</v>
      </c>
      <c r="E90" s="16">
        <f t="shared" si="37"/>
        <v>13</v>
      </c>
      <c r="F90" s="16">
        <f t="shared" si="37"/>
        <v>14</v>
      </c>
      <c r="G90" s="16">
        <f t="shared" si="37"/>
        <v>15</v>
      </c>
      <c r="H90" s="16">
        <f t="shared" si="37"/>
        <v>16</v>
      </c>
      <c r="I90" s="8"/>
      <c r="J90" s="16">
        <f t="shared" ref="J90:P90" si="38">IF(ISBLANK(J84),P84+1,J84+7)</f>
        <v>14</v>
      </c>
      <c r="K90" s="16">
        <f t="shared" si="38"/>
        <v>15</v>
      </c>
      <c r="L90" s="16">
        <f t="shared" si="38"/>
        <v>16</v>
      </c>
      <c r="M90" s="16">
        <f t="shared" si="38"/>
        <v>17</v>
      </c>
      <c r="N90" s="16">
        <f t="shared" si="38"/>
        <v>18</v>
      </c>
      <c r="O90" s="16">
        <f t="shared" si="38"/>
        <v>19</v>
      </c>
      <c r="P90" s="16">
        <f t="shared" si="38"/>
        <v>20</v>
      </c>
      <c r="Q90" s="8"/>
      <c r="R90" s="16">
        <f>IF(ISBLANK(R84),X84+1,R84+7)</f>
        <v>14</v>
      </c>
      <c r="S90" s="16">
        <f t="shared" ref="S90:X90" si="39">IF(ISBLANK(S84),R90+1,S84+7)</f>
        <v>15</v>
      </c>
      <c r="T90" s="16">
        <f t="shared" si="39"/>
        <v>16</v>
      </c>
      <c r="U90" s="16">
        <f t="shared" si="39"/>
        <v>17</v>
      </c>
      <c r="V90" s="16">
        <f t="shared" si="39"/>
        <v>18</v>
      </c>
      <c r="W90" s="16">
        <f t="shared" si="39"/>
        <v>19</v>
      </c>
      <c r="X90" s="16">
        <f t="shared" si="39"/>
        <v>20</v>
      </c>
      <c r="Y90" s="8"/>
    </row>
    <row r="91">
      <c r="A91" s="8"/>
      <c r="B91" s="15"/>
      <c r="C91" s="15" t="s">
        <v>16</v>
      </c>
      <c r="D91" s="15" t="s">
        <v>16</v>
      </c>
      <c r="E91" s="15" t="s">
        <v>16</v>
      </c>
      <c r="F91" s="15" t="s">
        <v>16</v>
      </c>
      <c r="G91" s="15" t="s">
        <v>16</v>
      </c>
      <c r="H91" s="15" t="s">
        <v>16</v>
      </c>
      <c r="I91" s="8"/>
      <c r="J91" s="15"/>
      <c r="K91" s="14"/>
      <c r="L91" s="15"/>
      <c r="M91" s="15"/>
      <c r="N91" s="15"/>
      <c r="O91" s="15"/>
      <c r="P91" s="15"/>
      <c r="Q91" s="8"/>
      <c r="R91" s="15"/>
      <c r="S91" s="15"/>
      <c r="T91" s="15"/>
      <c r="U91" s="15"/>
      <c r="V91" s="15"/>
      <c r="W91" s="14"/>
      <c r="X91" s="14"/>
      <c r="Y91" s="8"/>
    </row>
    <row r="92">
      <c r="A92" s="8"/>
      <c r="B92" s="15"/>
      <c r="C92" s="15" t="s">
        <v>17</v>
      </c>
      <c r="D92" s="15" t="s">
        <v>17</v>
      </c>
      <c r="E92" s="15" t="s">
        <v>17</v>
      </c>
      <c r="F92" s="15" t="s">
        <v>17</v>
      </c>
      <c r="G92" s="15" t="s">
        <v>17</v>
      </c>
      <c r="H92" s="15" t="s">
        <v>17</v>
      </c>
      <c r="I92" s="8"/>
      <c r="J92" s="15"/>
      <c r="K92" s="14"/>
      <c r="L92" s="14"/>
      <c r="M92" s="15"/>
      <c r="N92" s="15"/>
      <c r="O92" s="14"/>
      <c r="P92" s="15"/>
      <c r="Q92" s="8"/>
      <c r="R92" s="15"/>
      <c r="S92" s="14"/>
      <c r="T92" s="15"/>
      <c r="U92" s="15"/>
      <c r="V92" s="14"/>
      <c r="W92" s="14"/>
      <c r="X92" s="14"/>
      <c r="Y92" s="8"/>
    </row>
    <row r="93">
      <c r="A93" s="8"/>
      <c r="B93" s="15"/>
      <c r="C93" s="15"/>
      <c r="D93" s="15"/>
      <c r="E93" s="15"/>
      <c r="F93" s="15"/>
      <c r="G93" s="14"/>
      <c r="H93" s="14"/>
      <c r="I93" s="8"/>
      <c r="J93" s="15"/>
      <c r="K93" s="14"/>
      <c r="L93" s="14"/>
      <c r="M93" s="14"/>
      <c r="N93" s="14"/>
      <c r="O93" s="14"/>
      <c r="P93" s="14"/>
      <c r="Q93" s="8"/>
      <c r="R93" s="15"/>
      <c r="S93" s="15"/>
      <c r="T93" s="15"/>
      <c r="U93" s="15"/>
      <c r="V93" s="15"/>
      <c r="W93" s="15"/>
      <c r="X93" s="14"/>
      <c r="Y93" s="8"/>
    </row>
    <row r="94">
      <c r="A94" s="8"/>
      <c r="B94" s="15"/>
      <c r="C94" s="14"/>
      <c r="D94" s="15"/>
      <c r="E94" s="15"/>
      <c r="F94" s="14"/>
      <c r="G94" s="14"/>
      <c r="H94" s="14"/>
      <c r="I94" s="8"/>
      <c r="J94" s="15"/>
      <c r="K94" s="14"/>
      <c r="L94" s="14"/>
      <c r="M94" s="14"/>
      <c r="N94" s="14"/>
      <c r="O94" s="14"/>
      <c r="P94" s="14"/>
      <c r="Q94" s="8"/>
      <c r="R94" s="15"/>
      <c r="S94" s="14"/>
      <c r="T94" s="14"/>
      <c r="U94" s="14"/>
      <c r="V94" s="14"/>
      <c r="W94" s="14"/>
      <c r="X94" s="14"/>
      <c r="Y94" s="8"/>
    </row>
    <row r="95">
      <c r="A95" s="8"/>
      <c r="B95" s="15"/>
      <c r="C95" s="14"/>
      <c r="D95" s="14"/>
      <c r="E95" s="14"/>
      <c r="F95" s="14"/>
      <c r="G95" s="14"/>
      <c r="H95" s="14"/>
      <c r="I95" s="8"/>
      <c r="J95" s="15"/>
      <c r="K95" s="14"/>
      <c r="L95" s="14"/>
      <c r="M95" s="14"/>
      <c r="N95" s="14"/>
      <c r="O95" s="14"/>
      <c r="P95" s="14"/>
      <c r="Q95" s="8"/>
      <c r="R95" s="15"/>
      <c r="S95" s="14"/>
      <c r="T95" s="14"/>
      <c r="U95" s="14"/>
      <c r="V95" s="14"/>
      <c r="W95" s="14"/>
      <c r="X95" s="14"/>
      <c r="Y95" s="8"/>
    </row>
    <row r="96">
      <c r="A96" s="8"/>
      <c r="B96" s="16">
        <f t="shared" ref="B96:H96" si="40">IF(ISBLANK(B90),H90+1,B90+7)</f>
        <v>17</v>
      </c>
      <c r="C96" s="16">
        <f t="shared" si="40"/>
        <v>18</v>
      </c>
      <c r="D96" s="16">
        <f t="shared" si="40"/>
        <v>19</v>
      </c>
      <c r="E96" s="16">
        <f t="shared" si="40"/>
        <v>20</v>
      </c>
      <c r="F96" s="16">
        <f t="shared" si="40"/>
        <v>21</v>
      </c>
      <c r="G96" s="16">
        <f t="shared" si="40"/>
        <v>22</v>
      </c>
      <c r="H96" s="16">
        <f t="shared" si="40"/>
        <v>23</v>
      </c>
      <c r="I96" s="8"/>
      <c r="J96" s="16">
        <f t="shared" ref="J96:P96" si="41">IF(ISBLANK(J90),P90+1,J90+7)</f>
        <v>21</v>
      </c>
      <c r="K96" s="16">
        <f t="shared" si="41"/>
        <v>22</v>
      </c>
      <c r="L96" s="16">
        <f t="shared" si="41"/>
        <v>23</v>
      </c>
      <c r="M96" s="16">
        <f t="shared" si="41"/>
        <v>24</v>
      </c>
      <c r="N96" s="16">
        <f t="shared" si="41"/>
        <v>25</v>
      </c>
      <c r="O96" s="16">
        <f t="shared" si="41"/>
        <v>26</v>
      </c>
      <c r="P96" s="16">
        <f t="shared" si="41"/>
        <v>27</v>
      </c>
      <c r="Q96" s="8"/>
      <c r="R96" s="16">
        <f>IF(ISBLANK(R90),X90+1,R90+7)</f>
        <v>21</v>
      </c>
      <c r="S96" s="16">
        <f t="shared" ref="S96:X96" si="42">IF(ISBLANK(S90),R96+1,S90+7)</f>
        <v>22</v>
      </c>
      <c r="T96" s="16">
        <f t="shared" si="42"/>
        <v>23</v>
      </c>
      <c r="U96" s="16">
        <f t="shared" si="42"/>
        <v>24</v>
      </c>
      <c r="V96" s="16">
        <f t="shared" si="42"/>
        <v>25</v>
      </c>
      <c r="W96" s="16">
        <f t="shared" si="42"/>
        <v>26</v>
      </c>
      <c r="X96" s="16">
        <f t="shared" si="42"/>
        <v>27</v>
      </c>
      <c r="Y96" s="8"/>
    </row>
    <row r="97">
      <c r="A97" s="8"/>
      <c r="B97" s="15"/>
      <c r="C97" s="15"/>
      <c r="D97" s="15"/>
      <c r="E97" s="15" t="s">
        <v>16</v>
      </c>
      <c r="F97" s="15" t="s">
        <v>16</v>
      </c>
      <c r="G97" s="15" t="s">
        <v>16</v>
      </c>
      <c r="H97" s="15"/>
      <c r="I97" s="8"/>
      <c r="J97" s="15"/>
      <c r="K97" s="15"/>
      <c r="L97" s="15"/>
      <c r="M97" s="15"/>
      <c r="N97" s="15"/>
      <c r="O97" s="15"/>
      <c r="P97" s="15"/>
      <c r="Q97" s="8"/>
      <c r="R97" s="15"/>
      <c r="S97" s="14"/>
      <c r="T97" s="14"/>
      <c r="U97" s="14"/>
      <c r="V97" s="14"/>
      <c r="W97" s="14"/>
      <c r="X97" s="14"/>
      <c r="Y97" s="8"/>
    </row>
    <row r="98">
      <c r="A98" s="8"/>
      <c r="B98" s="15"/>
      <c r="C98" s="15"/>
      <c r="D98" s="15" t="s">
        <v>17</v>
      </c>
      <c r="E98" s="15"/>
      <c r="F98" s="15" t="s">
        <v>17</v>
      </c>
      <c r="G98" s="15" t="s">
        <v>17</v>
      </c>
      <c r="H98" s="15" t="s">
        <v>17</v>
      </c>
      <c r="I98" s="8"/>
      <c r="J98" s="15"/>
      <c r="K98" s="15"/>
      <c r="L98" s="15"/>
      <c r="M98" s="15"/>
      <c r="N98" s="15"/>
      <c r="O98" s="14"/>
      <c r="P98" s="14"/>
      <c r="Q98" s="8"/>
      <c r="R98" s="15"/>
      <c r="S98" s="14"/>
      <c r="T98" s="14"/>
      <c r="U98" s="14"/>
      <c r="V98" s="14"/>
      <c r="W98" s="14"/>
      <c r="X98" s="14"/>
      <c r="Y98" s="8"/>
    </row>
    <row r="99">
      <c r="A99" s="8"/>
      <c r="B99" s="15"/>
      <c r="C99" s="15"/>
      <c r="D99" s="15"/>
      <c r="E99" s="15"/>
      <c r="F99" s="15" t="s">
        <v>21</v>
      </c>
      <c r="G99" s="14"/>
      <c r="H99" s="14"/>
      <c r="I99" s="8"/>
      <c r="J99" s="15"/>
      <c r="K99" s="14"/>
      <c r="L99" s="15"/>
      <c r="M99" s="14"/>
      <c r="N99" s="14"/>
      <c r="O99" s="14"/>
      <c r="P99" s="14"/>
      <c r="Q99" s="8"/>
      <c r="R99" s="15"/>
      <c r="S99" s="14"/>
      <c r="T99" s="14"/>
      <c r="U99" s="14"/>
      <c r="V99" s="14"/>
      <c r="W99" s="14"/>
      <c r="X99" s="14"/>
      <c r="Y99" s="8"/>
    </row>
    <row r="100">
      <c r="A100" s="8"/>
      <c r="B100" s="15"/>
      <c r="C100" s="14"/>
      <c r="D100" s="15"/>
      <c r="E100" s="15"/>
      <c r="F100" s="14"/>
      <c r="G100" s="14"/>
      <c r="H100" s="14"/>
      <c r="I100" s="8"/>
      <c r="J100" s="15"/>
      <c r="K100" s="14"/>
      <c r="L100" s="14"/>
      <c r="M100" s="14"/>
      <c r="N100" s="14"/>
      <c r="O100" s="14"/>
      <c r="P100" s="14"/>
      <c r="Q100" s="8"/>
      <c r="R100" s="15"/>
      <c r="S100" s="14"/>
      <c r="T100" s="14"/>
      <c r="U100" s="14"/>
      <c r="V100" s="14"/>
      <c r="W100" s="14"/>
      <c r="X100" s="14"/>
      <c r="Y100" s="8"/>
    </row>
    <row r="101">
      <c r="A101" s="8"/>
      <c r="B101" s="15"/>
      <c r="C101" s="14"/>
      <c r="D101" s="14"/>
      <c r="E101" s="14"/>
      <c r="F101" s="14"/>
      <c r="G101" s="14"/>
      <c r="H101" s="14"/>
      <c r="I101" s="8"/>
      <c r="J101" s="15"/>
      <c r="K101" s="14"/>
      <c r="L101" s="14"/>
      <c r="M101" s="14"/>
      <c r="N101" s="14"/>
      <c r="O101" s="14"/>
      <c r="P101" s="14"/>
      <c r="Q101" s="8"/>
      <c r="R101" s="15"/>
      <c r="S101" s="14"/>
      <c r="T101" s="14"/>
      <c r="U101" s="14"/>
      <c r="V101" s="14"/>
      <c r="W101" s="14"/>
      <c r="X101" s="14"/>
      <c r="Y101" s="8"/>
    </row>
    <row r="102">
      <c r="A102" s="8"/>
      <c r="B102" s="16">
        <f t="shared" ref="B102:H102" si="43">IF(IF(ISBLANK(B96),H96+1,B96+7)&gt;31,,IF(ISBLANK(B96),H96+1,B96+7))</f>
        <v>24</v>
      </c>
      <c r="C102" s="16">
        <f t="shared" si="43"/>
        <v>25</v>
      </c>
      <c r="D102" s="16">
        <f t="shared" si="43"/>
        <v>26</v>
      </c>
      <c r="E102" s="16">
        <f t="shared" si="43"/>
        <v>27</v>
      </c>
      <c r="F102" s="16">
        <f t="shared" si="43"/>
        <v>28</v>
      </c>
      <c r="G102" s="16">
        <f t="shared" si="43"/>
        <v>29</v>
      </c>
      <c r="H102" s="16">
        <f t="shared" si="43"/>
        <v>30</v>
      </c>
      <c r="I102" s="8"/>
      <c r="J102" s="16">
        <f>IF(IF(ISBLANK(J96),P96+1,J96+7)&gt;31,,IF(ISBLANK(J96),P96+1,J96+7))</f>
        <v>28</v>
      </c>
      <c r="K102" s="16"/>
      <c r="L102" s="16"/>
      <c r="M102" s="16"/>
      <c r="N102" s="16" t="str">
        <f t="shared" ref="N102:P102" si="44">IF(IF(ISBLANK(N96),T96+1,N96+7)&gt;31,,IF(ISBLANK(N96),T96+1,N96+7))</f>
        <v/>
      </c>
      <c r="O102" s="16" t="str">
        <f t="shared" si="44"/>
        <v/>
      </c>
      <c r="P102" s="16" t="str">
        <f t="shared" si="44"/>
        <v/>
      </c>
      <c r="Q102" s="8"/>
      <c r="R102" s="16">
        <f t="shared" ref="R102:S102" si="45">IF(IF(ISBLANK(R96),X96+1,R96+7)&gt;31,,IF(ISBLANK(R96),X96+1,R96+7))</f>
        <v>28</v>
      </c>
      <c r="S102" s="16">
        <f t="shared" si="45"/>
        <v>29</v>
      </c>
      <c r="T102" s="16">
        <f>IF(IF(ISBLANK(T96),#REF!+1,T96+7)&gt;31,,IF(ISBLANK(T96),#REF!+1,T96+7))</f>
        <v>30</v>
      </c>
      <c r="U102" s="16">
        <f t="shared" ref="U102:X102" si="46">IF(IF(ISBLANK(U96),Z96+1,U96+7)&gt;31,,IF(ISBLANK(U96),Z96+1,U96+7))</f>
        <v>31</v>
      </c>
      <c r="V102" s="16" t="str">
        <f t="shared" si="46"/>
        <v/>
      </c>
      <c r="W102" s="16" t="str">
        <f t="shared" si="46"/>
        <v/>
      </c>
      <c r="X102" s="16" t="str">
        <f t="shared" si="46"/>
        <v/>
      </c>
      <c r="Y102" s="8"/>
    </row>
    <row r="103">
      <c r="A103" s="8"/>
      <c r="B103" s="14"/>
      <c r="C103" s="15" t="s">
        <v>16</v>
      </c>
      <c r="D103" s="15" t="s">
        <v>16</v>
      </c>
      <c r="E103" s="15" t="s">
        <v>16</v>
      </c>
      <c r="F103" s="15" t="s">
        <v>16</v>
      </c>
      <c r="G103" s="15" t="s">
        <v>16</v>
      </c>
      <c r="H103" s="14"/>
      <c r="I103" s="8"/>
      <c r="J103" s="15"/>
      <c r="K103" s="15"/>
      <c r="L103" s="15"/>
      <c r="M103" s="15"/>
      <c r="N103" s="15"/>
      <c r="O103" s="15"/>
      <c r="P103" s="15"/>
      <c r="Q103" s="8"/>
      <c r="R103" s="14"/>
      <c r="S103" s="14"/>
      <c r="T103" s="14"/>
      <c r="U103" s="14"/>
      <c r="V103" s="14"/>
      <c r="W103" s="14"/>
      <c r="X103" s="14"/>
      <c r="Y103" s="8"/>
    </row>
    <row r="104">
      <c r="A104" s="8"/>
      <c r="B104" s="14"/>
      <c r="C104" s="15"/>
      <c r="D104" s="15" t="s">
        <v>17</v>
      </c>
      <c r="E104" s="15" t="s">
        <v>17</v>
      </c>
      <c r="F104" s="15" t="s">
        <v>17</v>
      </c>
      <c r="G104" s="15" t="s">
        <v>17</v>
      </c>
      <c r="H104" s="15" t="s">
        <v>17</v>
      </c>
      <c r="I104" s="8"/>
      <c r="J104" s="14"/>
      <c r="K104" s="14"/>
      <c r="L104" s="15"/>
      <c r="M104" s="15"/>
      <c r="N104" s="14"/>
      <c r="O104" s="14"/>
      <c r="P104" s="14"/>
      <c r="Q104" s="8"/>
      <c r="R104" s="14"/>
      <c r="S104" s="14"/>
      <c r="T104" s="14"/>
      <c r="U104" s="14"/>
      <c r="V104" s="14"/>
      <c r="W104" s="14"/>
      <c r="X104" s="14"/>
      <c r="Y104" s="8"/>
    </row>
    <row r="105">
      <c r="A105" s="8"/>
      <c r="B105" s="14"/>
      <c r="C105" s="15" t="s">
        <v>21</v>
      </c>
      <c r="D105" s="14"/>
      <c r="E105" s="15" t="s">
        <v>21</v>
      </c>
      <c r="F105" s="14"/>
      <c r="G105" s="14"/>
      <c r="H105" s="14"/>
      <c r="I105" s="8"/>
      <c r="J105" s="14"/>
      <c r="K105" s="14"/>
      <c r="L105" s="15"/>
      <c r="M105" s="15"/>
      <c r="N105" s="15"/>
      <c r="O105" s="14"/>
      <c r="P105" s="15"/>
      <c r="Q105" s="8"/>
      <c r="R105" s="14"/>
      <c r="S105" s="14"/>
      <c r="T105" s="14"/>
      <c r="U105" s="14"/>
      <c r="V105" s="14"/>
      <c r="W105" s="14"/>
      <c r="X105" s="14"/>
      <c r="Y105" s="8"/>
    </row>
    <row r="106">
      <c r="A106" s="8"/>
      <c r="B106" s="14"/>
      <c r="C106" s="14"/>
      <c r="D106" s="15" t="s">
        <v>12</v>
      </c>
      <c r="E106" s="14"/>
      <c r="F106" s="14"/>
      <c r="G106" s="14"/>
      <c r="H106" s="14"/>
      <c r="I106" s="8"/>
      <c r="J106" s="14"/>
      <c r="K106" s="14"/>
      <c r="L106" s="14"/>
      <c r="M106" s="14"/>
      <c r="N106" s="14"/>
      <c r="O106" s="14"/>
      <c r="P106" s="14"/>
      <c r="Q106" s="8"/>
      <c r="R106" s="14"/>
      <c r="S106" s="14"/>
      <c r="T106" s="14"/>
      <c r="U106" s="14"/>
      <c r="V106" s="14"/>
      <c r="W106" s="14"/>
      <c r="X106" s="14"/>
      <c r="Y106" s="8"/>
    </row>
    <row r="107">
      <c r="A107" s="8"/>
      <c r="B107" s="14"/>
      <c r="C107" s="14"/>
      <c r="D107" s="14"/>
      <c r="E107" s="14"/>
      <c r="F107" s="14"/>
      <c r="G107" s="14"/>
      <c r="H107" s="14"/>
      <c r="I107" s="8"/>
      <c r="J107" s="14"/>
      <c r="K107" s="14"/>
      <c r="L107" s="14"/>
      <c r="M107" s="14"/>
      <c r="N107" s="14"/>
      <c r="O107" s="14"/>
      <c r="P107" s="14"/>
      <c r="Q107" s="8"/>
      <c r="R107" s="14"/>
      <c r="S107" s="14"/>
      <c r="T107" s="14"/>
      <c r="U107" s="14"/>
      <c r="V107" s="14"/>
      <c r="W107" s="14"/>
      <c r="X107" s="14"/>
      <c r="Y107" s="8"/>
    </row>
    <row r="108">
      <c r="A108" s="8"/>
      <c r="B108" s="16">
        <f t="shared" ref="B108:H108" si="47">IF(IF(ISBLANK(B102),H102+1,B102+7)&gt;31,,IF(ISBLANK(B102),H102+1,B102+7))</f>
        <v>31</v>
      </c>
      <c r="C108" s="16" t="str">
        <f t="shared" si="47"/>
        <v/>
      </c>
      <c r="D108" s="16" t="str">
        <f t="shared" si="47"/>
        <v/>
      </c>
      <c r="E108" s="16" t="str">
        <f t="shared" si="47"/>
        <v/>
      </c>
      <c r="F108" s="16" t="str">
        <f t="shared" si="47"/>
        <v/>
      </c>
      <c r="G108" s="16" t="str">
        <f t="shared" si="47"/>
        <v/>
      </c>
      <c r="H108" s="16" t="str">
        <f t="shared" si="47"/>
        <v/>
      </c>
      <c r="I108" s="8"/>
      <c r="J108" s="24"/>
      <c r="K108" s="24"/>
      <c r="L108" s="24"/>
      <c r="M108" s="24"/>
      <c r="N108" s="24"/>
      <c r="O108" s="24"/>
      <c r="P108" s="24"/>
      <c r="Q108" s="8"/>
      <c r="R108" s="24"/>
      <c r="S108" s="24"/>
      <c r="T108" s="24"/>
      <c r="U108" s="24"/>
      <c r="V108" s="24"/>
      <c r="W108" s="24"/>
      <c r="X108" s="24"/>
      <c r="Y108" s="8"/>
    </row>
    <row r="109">
      <c r="A109" s="8"/>
      <c r="B109" s="14"/>
      <c r="C109" s="15"/>
      <c r="D109" s="15"/>
      <c r="E109" s="15"/>
      <c r="F109" s="15"/>
      <c r="G109" s="15"/>
      <c r="H109" s="14"/>
      <c r="I109" s="8"/>
      <c r="J109" s="25"/>
      <c r="K109" s="25"/>
      <c r="L109" s="25"/>
      <c r="M109" s="25"/>
      <c r="N109" s="25"/>
      <c r="O109" s="25"/>
      <c r="P109" s="25"/>
      <c r="Q109" s="8"/>
      <c r="R109" s="18"/>
      <c r="S109" s="18"/>
      <c r="T109" s="18"/>
      <c r="U109" s="18"/>
      <c r="V109" s="18"/>
      <c r="W109" s="18"/>
      <c r="X109" s="18"/>
      <c r="Y109" s="8"/>
    </row>
    <row r="110">
      <c r="A110" s="8"/>
      <c r="B110" s="14"/>
      <c r="C110" s="15"/>
      <c r="D110" s="15"/>
      <c r="E110" s="15"/>
      <c r="F110" s="15"/>
      <c r="G110" s="14"/>
      <c r="H110" s="14"/>
      <c r="I110" s="8"/>
      <c r="J110" s="18"/>
      <c r="K110" s="18"/>
      <c r="L110" s="25"/>
      <c r="M110" s="25"/>
      <c r="N110" s="18"/>
      <c r="O110" s="18"/>
      <c r="P110" s="18"/>
      <c r="Q110" s="8"/>
      <c r="R110" s="18"/>
      <c r="S110" s="18"/>
      <c r="T110" s="18"/>
      <c r="U110" s="18"/>
      <c r="V110" s="18"/>
      <c r="W110" s="18"/>
      <c r="X110" s="18"/>
      <c r="Y110" s="8"/>
    </row>
    <row r="111">
      <c r="A111" s="8"/>
      <c r="B111" s="14"/>
      <c r="C111" s="14"/>
      <c r="D111" s="14"/>
      <c r="E111" s="15"/>
      <c r="F111" s="14"/>
      <c r="G111" s="14"/>
      <c r="H111" s="14"/>
      <c r="I111" s="8"/>
      <c r="J111" s="18"/>
      <c r="K111" s="18"/>
      <c r="L111" s="25"/>
      <c r="M111" s="25"/>
      <c r="N111" s="25"/>
      <c r="O111" s="18"/>
      <c r="P111" s="25"/>
      <c r="Q111" s="8"/>
      <c r="R111" s="18"/>
      <c r="S111" s="18"/>
      <c r="T111" s="18"/>
      <c r="U111" s="18"/>
      <c r="V111" s="18"/>
      <c r="W111" s="18"/>
      <c r="X111" s="18"/>
      <c r="Y111" s="8"/>
    </row>
    <row r="112">
      <c r="A112" s="8"/>
      <c r="B112" s="14"/>
      <c r="C112" s="14"/>
      <c r="D112" s="14"/>
      <c r="E112" s="14"/>
      <c r="F112" s="14"/>
      <c r="G112" s="14"/>
      <c r="H112" s="14"/>
      <c r="I112" s="8"/>
      <c r="J112" s="18"/>
      <c r="K112" s="18"/>
      <c r="L112" s="18"/>
      <c r="M112" s="18"/>
      <c r="N112" s="18"/>
      <c r="O112" s="18"/>
      <c r="P112" s="18"/>
      <c r="Q112" s="8"/>
      <c r="R112" s="18"/>
      <c r="S112" s="18"/>
      <c r="T112" s="18"/>
      <c r="U112" s="18"/>
      <c r="V112" s="18"/>
      <c r="W112" s="18"/>
      <c r="X112" s="18"/>
      <c r="Y112" s="8"/>
    </row>
    <row r="113">
      <c r="A113" s="8"/>
      <c r="B113" s="14"/>
      <c r="C113" s="14"/>
      <c r="D113" s="14"/>
      <c r="E113" s="14"/>
      <c r="F113" s="14"/>
      <c r="G113" s="14"/>
      <c r="H113" s="14"/>
      <c r="I113" s="8"/>
      <c r="J113" s="18"/>
      <c r="K113" s="18"/>
      <c r="L113" s="18"/>
      <c r="M113" s="18"/>
      <c r="N113" s="18"/>
      <c r="O113" s="18"/>
      <c r="P113" s="18"/>
      <c r="Q113" s="8"/>
      <c r="R113" s="18"/>
      <c r="S113" s="18"/>
      <c r="T113" s="18"/>
      <c r="U113" s="18"/>
      <c r="V113" s="18"/>
      <c r="W113" s="18"/>
      <c r="X113" s="18"/>
      <c r="Y113" s="8"/>
    </row>
    <row r="114" ht="31.5" customHeight="1">
      <c r="A114" s="21"/>
      <c r="B114" s="20"/>
      <c r="C114" s="20"/>
      <c r="D114" s="20"/>
      <c r="E114" s="20"/>
      <c r="F114" s="20"/>
      <c r="G114" s="20"/>
      <c r="H114" s="20"/>
      <c r="I114" s="21"/>
      <c r="J114" s="20"/>
      <c r="K114" s="20"/>
      <c r="L114" s="20"/>
      <c r="M114" s="20"/>
      <c r="N114" s="20"/>
      <c r="O114" s="20"/>
      <c r="P114" s="20"/>
      <c r="Q114" s="21"/>
      <c r="R114" s="20"/>
      <c r="S114" s="20"/>
      <c r="T114" s="20"/>
      <c r="U114" s="20"/>
      <c r="V114" s="20"/>
      <c r="W114" s="20"/>
      <c r="X114" s="20"/>
      <c r="Y114" s="21"/>
    </row>
    <row r="115">
      <c r="A115" s="8"/>
      <c r="B115" s="9" t="s">
        <v>22</v>
      </c>
      <c r="C115" s="10"/>
      <c r="D115" s="10"/>
      <c r="E115" s="10"/>
      <c r="F115" s="10"/>
      <c r="G115" s="10"/>
      <c r="H115" s="11"/>
      <c r="I115" s="8"/>
      <c r="J115" s="9" t="s">
        <v>23</v>
      </c>
      <c r="K115" s="10"/>
      <c r="L115" s="10"/>
      <c r="M115" s="10"/>
      <c r="N115" s="10"/>
      <c r="O115" s="10"/>
      <c r="P115" s="11"/>
      <c r="Q115" s="8"/>
      <c r="R115" s="9" t="s">
        <v>24</v>
      </c>
      <c r="S115" s="10"/>
      <c r="T115" s="10"/>
      <c r="U115" s="10"/>
      <c r="V115" s="10"/>
      <c r="W115" s="10"/>
      <c r="X115" s="11"/>
      <c r="Y115" s="8"/>
    </row>
    <row r="116">
      <c r="A116" s="8"/>
      <c r="B116" s="12" t="s">
        <v>4</v>
      </c>
      <c r="C116" s="12" t="s">
        <v>5</v>
      </c>
      <c r="D116" s="12" t="s">
        <v>6</v>
      </c>
      <c r="E116" s="12" t="s">
        <v>7</v>
      </c>
      <c r="F116" s="12" t="s">
        <v>8</v>
      </c>
      <c r="G116" s="12" t="s">
        <v>9</v>
      </c>
      <c r="H116" s="12" t="s">
        <v>11</v>
      </c>
      <c r="I116" s="8"/>
      <c r="J116" s="12" t="s">
        <v>4</v>
      </c>
      <c r="K116" s="12" t="s">
        <v>5</v>
      </c>
      <c r="L116" s="12" t="s">
        <v>6</v>
      </c>
      <c r="M116" s="12" t="s">
        <v>7</v>
      </c>
      <c r="N116" s="12" t="s">
        <v>8</v>
      </c>
      <c r="O116" s="12" t="s">
        <v>9</v>
      </c>
      <c r="P116" s="12" t="s">
        <v>11</v>
      </c>
      <c r="Q116" s="8"/>
      <c r="R116" s="12" t="s">
        <v>4</v>
      </c>
      <c r="S116" s="12" t="s">
        <v>5</v>
      </c>
      <c r="T116" s="12" t="s">
        <v>6</v>
      </c>
      <c r="U116" s="12" t="s">
        <v>7</v>
      </c>
      <c r="V116" s="12" t="s">
        <v>8</v>
      </c>
      <c r="W116" s="12" t="s">
        <v>9</v>
      </c>
      <c r="X116" s="12" t="s">
        <v>11</v>
      </c>
      <c r="Y116" s="8"/>
    </row>
    <row r="117">
      <c r="A117" s="8"/>
      <c r="B117" s="13"/>
      <c r="C117" s="13"/>
      <c r="D117" s="13"/>
      <c r="E117" s="13"/>
      <c r="F117" s="13">
        <v>1.0</v>
      </c>
      <c r="G117" s="13">
        <f t="shared" ref="G117:H117" si="48">IF(ISBLANK(F117),1,F117+1)</f>
        <v>2</v>
      </c>
      <c r="H117" s="13">
        <f t="shared" si="48"/>
        <v>3</v>
      </c>
      <c r="I117" s="8"/>
      <c r="J117" s="13"/>
      <c r="K117" s="13"/>
      <c r="L117" s="13"/>
      <c r="M117" s="13"/>
      <c r="N117" s="13"/>
      <c r="O117" s="13"/>
      <c r="P117" s="13">
        <v>1.0</v>
      </c>
      <c r="Q117" s="8"/>
      <c r="R117" s="13"/>
      <c r="S117" s="13"/>
      <c r="T117" s="13">
        <v>1.0</v>
      </c>
      <c r="U117" s="13">
        <f t="shared" ref="U117:X117" si="49">IF(ISBLANK(T117),1,T117+1)</f>
        <v>2</v>
      </c>
      <c r="V117" s="13">
        <f t="shared" si="49"/>
        <v>3</v>
      </c>
      <c r="W117" s="13">
        <f t="shared" si="49"/>
        <v>4</v>
      </c>
      <c r="X117" s="13">
        <f t="shared" si="49"/>
        <v>5</v>
      </c>
      <c r="Y117" s="8"/>
    </row>
    <row r="118">
      <c r="A118" s="8"/>
      <c r="B118" s="14"/>
      <c r="C118" s="15"/>
      <c r="D118" s="14"/>
      <c r="E118" s="14"/>
      <c r="F118" s="14"/>
      <c r="G118" s="14"/>
      <c r="H118" s="14"/>
      <c r="I118" s="8"/>
      <c r="J118" s="14"/>
      <c r="K118" s="15"/>
      <c r="L118" s="14"/>
      <c r="M118" s="14"/>
      <c r="N118" s="14"/>
      <c r="O118" s="14"/>
      <c r="P118" s="14"/>
      <c r="Q118" s="8"/>
      <c r="R118" s="14"/>
      <c r="S118" s="15"/>
      <c r="T118" s="14"/>
      <c r="U118" s="14"/>
      <c r="V118" s="14"/>
      <c r="W118" s="14"/>
      <c r="X118" s="14"/>
      <c r="Y118" s="8"/>
    </row>
    <row r="119">
      <c r="A119" s="8"/>
      <c r="B119" s="14"/>
      <c r="C119" s="15"/>
      <c r="D119" s="14"/>
      <c r="E119" s="15"/>
      <c r="F119" s="14"/>
      <c r="G119" s="14"/>
      <c r="H119" s="14"/>
      <c r="I119" s="8"/>
      <c r="J119" s="14"/>
      <c r="K119" s="15"/>
      <c r="L119" s="14"/>
      <c r="M119" s="15"/>
      <c r="N119" s="14"/>
      <c r="O119" s="14"/>
      <c r="P119" s="14"/>
      <c r="Q119" s="8"/>
      <c r="R119" s="14"/>
      <c r="S119" s="15"/>
      <c r="T119" s="14"/>
      <c r="U119" s="15"/>
      <c r="V119" s="14"/>
      <c r="W119" s="14"/>
      <c r="X119" s="14"/>
      <c r="Y119" s="8"/>
    </row>
    <row r="120">
      <c r="A120" s="8"/>
      <c r="B120" s="14"/>
      <c r="C120" s="14"/>
      <c r="D120" s="14"/>
      <c r="E120" s="14"/>
      <c r="F120" s="14"/>
      <c r="G120" s="14"/>
      <c r="H120" s="14"/>
      <c r="I120" s="8"/>
      <c r="J120" s="14"/>
      <c r="K120" s="14"/>
      <c r="L120" s="14"/>
      <c r="M120" s="14"/>
      <c r="N120" s="14"/>
      <c r="O120" s="14"/>
      <c r="P120" s="14"/>
      <c r="Q120" s="8"/>
      <c r="R120" s="14"/>
      <c r="S120" s="14"/>
      <c r="T120" s="14"/>
      <c r="U120" s="14"/>
      <c r="V120" s="14"/>
      <c r="W120" s="14"/>
      <c r="X120" s="14"/>
      <c r="Y120" s="8"/>
    </row>
    <row r="121">
      <c r="A121" s="8"/>
      <c r="B121" s="14"/>
      <c r="C121" s="14"/>
      <c r="D121" s="14"/>
      <c r="E121" s="14"/>
      <c r="F121" s="14"/>
      <c r="G121" s="14"/>
      <c r="H121" s="14"/>
      <c r="I121" s="8"/>
      <c r="J121" s="14"/>
      <c r="K121" s="14"/>
      <c r="L121" s="14"/>
      <c r="M121" s="14"/>
      <c r="N121" s="14"/>
      <c r="O121" s="14"/>
      <c r="P121" s="14"/>
      <c r="Q121" s="8"/>
      <c r="R121" s="14"/>
      <c r="S121" s="14"/>
      <c r="T121" s="14"/>
      <c r="U121" s="14"/>
      <c r="V121" s="14"/>
      <c r="W121" s="14"/>
      <c r="X121" s="14"/>
      <c r="Y121" s="8"/>
    </row>
    <row r="122">
      <c r="A122" s="8"/>
      <c r="B122" s="14"/>
      <c r="C122" s="14"/>
      <c r="D122" s="14"/>
      <c r="E122" s="14"/>
      <c r="F122" s="14"/>
      <c r="G122" s="14"/>
      <c r="H122" s="14"/>
      <c r="I122" s="8"/>
      <c r="J122" s="14"/>
      <c r="K122" s="14"/>
      <c r="L122" s="14"/>
      <c r="M122" s="14"/>
      <c r="N122" s="14"/>
      <c r="O122" s="14"/>
      <c r="P122" s="14"/>
      <c r="Q122" s="8"/>
      <c r="R122" s="14"/>
      <c r="S122" s="14"/>
      <c r="T122" s="14"/>
      <c r="U122" s="14"/>
      <c r="V122" s="14"/>
      <c r="W122" s="14"/>
      <c r="X122" s="14"/>
      <c r="Y122" s="8"/>
    </row>
    <row r="123">
      <c r="A123" s="8"/>
      <c r="B123" s="16">
        <f>IF(ISBLANK(B117),H117+1,B117+7)</f>
        <v>4</v>
      </c>
      <c r="C123" s="16">
        <f t="shared" ref="C123:H123" si="50">IF(ISBLANK(C117),B123+1,C117+7)</f>
        <v>5</v>
      </c>
      <c r="D123" s="16">
        <f t="shared" si="50"/>
        <v>6</v>
      </c>
      <c r="E123" s="16">
        <f t="shared" si="50"/>
        <v>7</v>
      </c>
      <c r="F123" s="16">
        <f t="shared" si="50"/>
        <v>8</v>
      </c>
      <c r="G123" s="16">
        <f t="shared" si="50"/>
        <v>9</v>
      </c>
      <c r="H123" s="16">
        <f t="shared" si="50"/>
        <v>10</v>
      </c>
      <c r="I123" s="8"/>
      <c r="J123" s="16">
        <f>IF(ISBLANK(J117),P117+1,J117+7)</f>
        <v>2</v>
      </c>
      <c r="K123" s="16">
        <f t="shared" ref="K123:P123" si="51">IF(ISBLANK(K117),J123+1,K117+7)</f>
        <v>3</v>
      </c>
      <c r="L123" s="16">
        <f t="shared" si="51"/>
        <v>4</v>
      </c>
      <c r="M123" s="16">
        <f t="shared" si="51"/>
        <v>5</v>
      </c>
      <c r="N123" s="16">
        <f t="shared" si="51"/>
        <v>6</v>
      </c>
      <c r="O123" s="16">
        <f t="shared" si="51"/>
        <v>7</v>
      </c>
      <c r="P123" s="16">
        <f t="shared" si="51"/>
        <v>8</v>
      </c>
      <c r="Q123" s="8"/>
      <c r="R123" s="16">
        <f>IF(ISBLANK(R117),X117+1,R117+7)</f>
        <v>6</v>
      </c>
      <c r="S123" s="16">
        <f t="shared" ref="S123:X123" si="52">IF(ISBLANK(S117),R123+1,S117+7)</f>
        <v>7</v>
      </c>
      <c r="T123" s="16">
        <f t="shared" si="52"/>
        <v>8</v>
      </c>
      <c r="U123" s="16">
        <f t="shared" si="52"/>
        <v>9</v>
      </c>
      <c r="V123" s="16">
        <f t="shared" si="52"/>
        <v>10</v>
      </c>
      <c r="W123" s="16">
        <f t="shared" si="52"/>
        <v>11</v>
      </c>
      <c r="X123" s="16">
        <f t="shared" si="52"/>
        <v>12</v>
      </c>
      <c r="Y123" s="8"/>
    </row>
    <row r="124">
      <c r="A124" s="8"/>
      <c r="B124" s="15"/>
      <c r="C124" s="14"/>
      <c r="D124" s="14"/>
      <c r="E124" s="14"/>
      <c r="F124" s="14"/>
      <c r="G124" s="14"/>
      <c r="H124" s="14"/>
      <c r="I124" s="8"/>
      <c r="J124" s="15"/>
      <c r="K124" s="14"/>
      <c r="L124" s="14"/>
      <c r="M124" s="14"/>
      <c r="N124" s="14"/>
      <c r="O124" s="14"/>
      <c r="P124" s="14"/>
      <c r="Q124" s="8"/>
      <c r="R124" s="15"/>
      <c r="S124" s="14"/>
      <c r="T124" s="14"/>
      <c r="U124" s="14"/>
      <c r="V124" s="14"/>
      <c r="W124" s="14"/>
      <c r="X124" s="14"/>
      <c r="Y124" s="8"/>
    </row>
    <row r="125">
      <c r="A125" s="8"/>
      <c r="B125" s="15"/>
      <c r="C125" s="14"/>
      <c r="D125" s="14"/>
      <c r="E125" s="14"/>
      <c r="F125" s="14"/>
      <c r="G125" s="14"/>
      <c r="H125" s="14"/>
      <c r="I125" s="8"/>
      <c r="J125" s="15"/>
      <c r="K125" s="14"/>
      <c r="L125" s="14"/>
      <c r="M125" s="14"/>
      <c r="N125" s="14"/>
      <c r="O125" s="14"/>
      <c r="P125" s="14"/>
      <c r="Q125" s="8"/>
      <c r="R125" s="15"/>
      <c r="S125" s="14"/>
      <c r="T125" s="14"/>
      <c r="U125" s="14"/>
      <c r="V125" s="14"/>
      <c r="W125" s="14"/>
      <c r="X125" s="14"/>
      <c r="Y125" s="8"/>
    </row>
    <row r="126">
      <c r="A126" s="8"/>
      <c r="B126" s="15"/>
      <c r="C126" s="14"/>
      <c r="D126" s="14"/>
      <c r="E126" s="14"/>
      <c r="F126" s="15"/>
      <c r="G126" s="14"/>
      <c r="H126" s="14"/>
      <c r="I126" s="8"/>
      <c r="J126" s="15"/>
      <c r="K126" s="14"/>
      <c r="L126" s="14"/>
      <c r="M126" s="14"/>
      <c r="N126" s="14"/>
      <c r="O126" s="14"/>
      <c r="P126" s="14"/>
      <c r="Q126" s="8"/>
      <c r="R126" s="15"/>
      <c r="S126" s="14"/>
      <c r="T126" s="14"/>
      <c r="U126" s="14"/>
      <c r="V126" s="14"/>
      <c r="W126" s="14"/>
      <c r="X126" s="14"/>
      <c r="Y126" s="8"/>
    </row>
    <row r="127">
      <c r="A127" s="8"/>
      <c r="B127" s="15"/>
      <c r="C127" s="14"/>
      <c r="D127" s="14"/>
      <c r="E127" s="14"/>
      <c r="F127" s="14"/>
      <c r="G127" s="14"/>
      <c r="H127" s="14"/>
      <c r="I127" s="8"/>
      <c r="J127" s="15"/>
      <c r="K127" s="14"/>
      <c r="L127" s="14"/>
      <c r="M127" s="14"/>
      <c r="N127" s="14"/>
      <c r="O127" s="14"/>
      <c r="P127" s="14"/>
      <c r="Q127" s="8"/>
      <c r="R127" s="15"/>
      <c r="S127" s="14"/>
      <c r="T127" s="14"/>
      <c r="U127" s="14"/>
      <c r="V127" s="14"/>
      <c r="W127" s="14"/>
      <c r="X127" s="14"/>
      <c r="Y127" s="8"/>
    </row>
    <row r="128">
      <c r="A128" s="8"/>
      <c r="B128" s="15"/>
      <c r="C128" s="14"/>
      <c r="D128" s="14"/>
      <c r="E128" s="14"/>
      <c r="F128" s="14"/>
      <c r="G128" s="14"/>
      <c r="H128" s="14"/>
      <c r="I128" s="8"/>
      <c r="J128" s="15"/>
      <c r="K128" s="14"/>
      <c r="L128" s="14"/>
      <c r="M128" s="14"/>
      <c r="N128" s="14"/>
      <c r="O128" s="14"/>
      <c r="P128" s="14"/>
      <c r="Q128" s="8"/>
      <c r="R128" s="15"/>
      <c r="S128" s="14"/>
      <c r="T128" s="14"/>
      <c r="U128" s="14"/>
      <c r="V128" s="14"/>
      <c r="W128" s="14"/>
      <c r="X128" s="14"/>
      <c r="Y128" s="8"/>
    </row>
    <row r="129">
      <c r="A129" s="8"/>
      <c r="B129" s="16">
        <f t="shared" ref="B129:H129" si="53">IF(ISBLANK(B123),H123+1,B123+7)</f>
        <v>11</v>
      </c>
      <c r="C129" s="16">
        <f t="shared" si="53"/>
        <v>12</v>
      </c>
      <c r="D129" s="16">
        <f t="shared" si="53"/>
        <v>13</v>
      </c>
      <c r="E129" s="16">
        <f t="shared" si="53"/>
        <v>14</v>
      </c>
      <c r="F129" s="16">
        <f t="shared" si="53"/>
        <v>15</v>
      </c>
      <c r="G129" s="16">
        <f t="shared" si="53"/>
        <v>16</v>
      </c>
      <c r="H129" s="16">
        <f t="shared" si="53"/>
        <v>17</v>
      </c>
      <c r="I129" s="8"/>
      <c r="J129" s="16">
        <f>IF(ISBLANK(J123),P123+1,J123+7)</f>
        <v>9</v>
      </c>
      <c r="K129" s="16">
        <f t="shared" ref="K129:P129" si="54">IF(ISBLANK(K123),J129+1,K123+7)</f>
        <v>10</v>
      </c>
      <c r="L129" s="16">
        <f t="shared" si="54"/>
        <v>11</v>
      </c>
      <c r="M129" s="16">
        <f t="shared" si="54"/>
        <v>12</v>
      </c>
      <c r="N129" s="16">
        <f t="shared" si="54"/>
        <v>13</v>
      </c>
      <c r="O129" s="16">
        <f t="shared" si="54"/>
        <v>14</v>
      </c>
      <c r="P129" s="16">
        <f t="shared" si="54"/>
        <v>15</v>
      </c>
      <c r="Q129" s="8"/>
      <c r="R129" s="16">
        <f>IF(ISBLANK(R123),X123+1,R123+7)</f>
        <v>13</v>
      </c>
      <c r="S129" s="16">
        <f t="shared" ref="S129:X129" si="55">IF(ISBLANK(S123),R129+1,S123+7)</f>
        <v>14</v>
      </c>
      <c r="T129" s="16">
        <f t="shared" si="55"/>
        <v>15</v>
      </c>
      <c r="U129" s="16">
        <f t="shared" si="55"/>
        <v>16</v>
      </c>
      <c r="V129" s="16">
        <f t="shared" si="55"/>
        <v>17</v>
      </c>
      <c r="W129" s="16">
        <f t="shared" si="55"/>
        <v>18</v>
      </c>
      <c r="X129" s="16">
        <f t="shared" si="55"/>
        <v>19</v>
      </c>
      <c r="Y129" s="8"/>
    </row>
    <row r="130">
      <c r="A130" s="8"/>
      <c r="B130" s="15"/>
      <c r="C130" s="14"/>
      <c r="D130" s="14"/>
      <c r="E130" s="14"/>
      <c r="F130" s="14"/>
      <c r="G130" s="14"/>
      <c r="H130" s="14"/>
      <c r="I130" s="8"/>
      <c r="J130" s="15"/>
      <c r="K130" s="14"/>
      <c r="L130" s="14"/>
      <c r="M130" s="14"/>
      <c r="N130" s="14"/>
      <c r="O130" s="14"/>
      <c r="P130" s="14"/>
      <c r="Q130" s="8"/>
      <c r="R130" s="15"/>
      <c r="S130" s="14"/>
      <c r="T130" s="14"/>
      <c r="U130" s="14"/>
      <c r="V130" s="14"/>
      <c r="W130" s="14"/>
      <c r="X130" s="14"/>
      <c r="Y130" s="8"/>
    </row>
    <row r="131">
      <c r="A131" s="8"/>
      <c r="B131" s="15"/>
      <c r="C131" s="14"/>
      <c r="D131" s="14"/>
      <c r="E131" s="14"/>
      <c r="F131" s="14"/>
      <c r="G131" s="14"/>
      <c r="H131" s="14"/>
      <c r="I131" s="8"/>
      <c r="J131" s="15"/>
      <c r="K131" s="14"/>
      <c r="L131" s="14"/>
      <c r="M131" s="14"/>
      <c r="N131" s="14"/>
      <c r="O131" s="14"/>
      <c r="P131" s="14"/>
      <c r="Q131" s="8"/>
      <c r="R131" s="15"/>
      <c r="S131" s="14"/>
      <c r="T131" s="14"/>
      <c r="U131" s="14"/>
      <c r="V131" s="14"/>
      <c r="W131" s="14"/>
      <c r="X131" s="14"/>
      <c r="Y131" s="8"/>
    </row>
    <row r="132">
      <c r="A132" s="8"/>
      <c r="B132" s="15"/>
      <c r="C132" s="14"/>
      <c r="D132" s="14"/>
      <c r="E132" s="14"/>
      <c r="F132" s="14"/>
      <c r="G132" s="14"/>
      <c r="H132" s="14"/>
      <c r="I132" s="8"/>
      <c r="J132" s="15"/>
      <c r="K132" s="14"/>
      <c r="L132" s="14"/>
      <c r="M132" s="14"/>
      <c r="N132" s="14"/>
      <c r="O132" s="14"/>
      <c r="P132" s="14"/>
      <c r="Q132" s="8"/>
      <c r="R132" s="15"/>
      <c r="S132" s="14"/>
      <c r="T132" s="14"/>
      <c r="U132" s="14"/>
      <c r="V132" s="14"/>
      <c r="W132" s="14"/>
      <c r="X132" s="14"/>
      <c r="Y132" s="8"/>
    </row>
    <row r="133">
      <c r="A133" s="8"/>
      <c r="B133" s="15"/>
      <c r="C133" s="14"/>
      <c r="D133" s="14"/>
      <c r="E133" s="14"/>
      <c r="F133" s="14"/>
      <c r="G133" s="14"/>
      <c r="H133" s="14"/>
      <c r="I133" s="8"/>
      <c r="J133" s="15"/>
      <c r="K133" s="14"/>
      <c r="L133" s="14"/>
      <c r="M133" s="14"/>
      <c r="N133" s="14"/>
      <c r="O133" s="14"/>
      <c r="P133" s="14"/>
      <c r="Q133" s="8"/>
      <c r="R133" s="15"/>
      <c r="S133" s="14"/>
      <c r="T133" s="14"/>
      <c r="U133" s="14"/>
      <c r="V133" s="14"/>
      <c r="W133" s="14"/>
      <c r="X133" s="14"/>
      <c r="Y133" s="8"/>
    </row>
    <row r="134">
      <c r="A134" s="8"/>
      <c r="B134" s="15"/>
      <c r="C134" s="14"/>
      <c r="D134" s="14"/>
      <c r="E134" s="14"/>
      <c r="F134" s="14"/>
      <c r="G134" s="14"/>
      <c r="H134" s="14"/>
      <c r="I134" s="8"/>
      <c r="J134" s="15"/>
      <c r="K134" s="14"/>
      <c r="L134" s="14"/>
      <c r="M134" s="14"/>
      <c r="N134" s="14"/>
      <c r="O134" s="14"/>
      <c r="P134" s="14"/>
      <c r="Q134" s="8"/>
      <c r="R134" s="15"/>
      <c r="S134" s="14"/>
      <c r="T134" s="14"/>
      <c r="U134" s="14"/>
      <c r="V134" s="14"/>
      <c r="W134" s="14"/>
      <c r="X134" s="14"/>
      <c r="Y134" s="8"/>
    </row>
    <row r="135">
      <c r="A135" s="8"/>
      <c r="B135" s="16">
        <f t="shared" ref="B135:H135" si="56">IF(ISBLANK(B129),H129+1,B129+7)</f>
        <v>18</v>
      </c>
      <c r="C135" s="16">
        <f t="shared" si="56"/>
        <v>19</v>
      </c>
      <c r="D135" s="16">
        <f t="shared" si="56"/>
        <v>20</v>
      </c>
      <c r="E135" s="16">
        <f t="shared" si="56"/>
        <v>21</v>
      </c>
      <c r="F135" s="16">
        <f t="shared" si="56"/>
        <v>22</v>
      </c>
      <c r="G135" s="16">
        <f t="shared" si="56"/>
        <v>23</v>
      </c>
      <c r="H135" s="16">
        <f t="shared" si="56"/>
        <v>24</v>
      </c>
      <c r="I135" s="8"/>
      <c r="J135" s="16">
        <f>IF(ISBLANK(J129),P129+1,J129+7)</f>
        <v>16</v>
      </c>
      <c r="K135" s="16">
        <f t="shared" ref="K135:P135" si="57">IF(ISBLANK(K129),J135+1,K129+7)</f>
        <v>17</v>
      </c>
      <c r="L135" s="16">
        <f t="shared" si="57"/>
        <v>18</v>
      </c>
      <c r="M135" s="16">
        <f t="shared" si="57"/>
        <v>19</v>
      </c>
      <c r="N135" s="16">
        <f t="shared" si="57"/>
        <v>20</v>
      </c>
      <c r="O135" s="16">
        <f t="shared" si="57"/>
        <v>21</v>
      </c>
      <c r="P135" s="16">
        <f t="shared" si="57"/>
        <v>22</v>
      </c>
      <c r="Q135" s="8"/>
      <c r="R135" s="16">
        <f>IF(ISBLANK(R129),X129+1,R129+7)</f>
        <v>20</v>
      </c>
      <c r="S135" s="16">
        <f t="shared" ref="S135:X135" si="58">IF(ISBLANK(S129),R135+1,S129+7)</f>
        <v>21</v>
      </c>
      <c r="T135" s="16">
        <f t="shared" si="58"/>
        <v>22</v>
      </c>
      <c r="U135" s="16">
        <f t="shared" si="58"/>
        <v>23</v>
      </c>
      <c r="V135" s="16">
        <f t="shared" si="58"/>
        <v>24</v>
      </c>
      <c r="W135" s="16">
        <f t="shared" si="58"/>
        <v>25</v>
      </c>
      <c r="X135" s="16">
        <f t="shared" si="58"/>
        <v>26</v>
      </c>
      <c r="Y135" s="8"/>
    </row>
    <row r="136">
      <c r="A136" s="8"/>
      <c r="B136" s="15"/>
      <c r="C136" s="14"/>
      <c r="D136" s="14"/>
      <c r="E136" s="14"/>
      <c r="F136" s="14"/>
      <c r="G136" s="14"/>
      <c r="H136" s="14"/>
      <c r="I136" s="8"/>
      <c r="J136" s="15"/>
      <c r="K136" s="14"/>
      <c r="L136" s="14"/>
      <c r="M136" s="14"/>
      <c r="N136" s="14"/>
      <c r="O136" s="14"/>
      <c r="P136" s="14"/>
      <c r="Q136" s="8"/>
      <c r="R136" s="15"/>
      <c r="S136" s="14"/>
      <c r="T136" s="14"/>
      <c r="U136" s="14"/>
      <c r="V136" s="14"/>
      <c r="W136" s="14"/>
      <c r="X136" s="14"/>
      <c r="Y136" s="8"/>
    </row>
    <row r="137">
      <c r="A137" s="8"/>
      <c r="B137" s="15"/>
      <c r="C137" s="14"/>
      <c r="D137" s="14"/>
      <c r="E137" s="14"/>
      <c r="F137" s="14"/>
      <c r="G137" s="14"/>
      <c r="H137" s="14"/>
      <c r="I137" s="8"/>
      <c r="J137" s="15"/>
      <c r="K137" s="14"/>
      <c r="L137" s="14"/>
      <c r="M137" s="14"/>
      <c r="N137" s="14"/>
      <c r="O137" s="14"/>
      <c r="P137" s="14"/>
      <c r="Q137" s="8"/>
      <c r="R137" s="15"/>
      <c r="S137" s="14"/>
      <c r="T137" s="14"/>
      <c r="U137" s="14"/>
      <c r="V137" s="14"/>
      <c r="W137" s="14"/>
      <c r="X137" s="14"/>
      <c r="Y137" s="8"/>
    </row>
    <row r="138">
      <c r="A138" s="8"/>
      <c r="B138" s="15"/>
      <c r="C138" s="14"/>
      <c r="D138" s="14"/>
      <c r="E138" s="14"/>
      <c r="F138" s="14"/>
      <c r="G138" s="14"/>
      <c r="H138" s="14"/>
      <c r="I138" s="8"/>
      <c r="J138" s="15"/>
      <c r="K138" s="14"/>
      <c r="L138" s="14"/>
      <c r="M138" s="14"/>
      <c r="N138" s="14"/>
      <c r="O138" s="14"/>
      <c r="P138" s="14"/>
      <c r="Q138" s="8"/>
      <c r="R138" s="15"/>
      <c r="S138" s="14"/>
      <c r="T138" s="14"/>
      <c r="U138" s="14"/>
      <c r="V138" s="14"/>
      <c r="W138" s="14"/>
      <c r="X138" s="14"/>
      <c r="Y138" s="8"/>
    </row>
    <row r="139">
      <c r="A139" s="8"/>
      <c r="B139" s="15"/>
      <c r="C139" s="14"/>
      <c r="D139" s="14"/>
      <c r="E139" s="14"/>
      <c r="F139" s="14"/>
      <c r="G139" s="14"/>
      <c r="H139" s="14"/>
      <c r="I139" s="8"/>
      <c r="J139" s="15"/>
      <c r="K139" s="14"/>
      <c r="L139" s="14"/>
      <c r="M139" s="14"/>
      <c r="N139" s="14"/>
      <c r="O139" s="14"/>
      <c r="P139" s="14"/>
      <c r="Q139" s="8"/>
      <c r="R139" s="15"/>
      <c r="S139" s="14"/>
      <c r="T139" s="14"/>
      <c r="U139" s="14"/>
      <c r="V139" s="14"/>
      <c r="W139" s="14"/>
      <c r="X139" s="14"/>
      <c r="Y139" s="8"/>
    </row>
    <row r="140">
      <c r="A140" s="8"/>
      <c r="B140" s="15"/>
      <c r="C140" s="14"/>
      <c r="D140" s="14"/>
      <c r="E140" s="14"/>
      <c r="F140" s="14"/>
      <c r="G140" s="14"/>
      <c r="H140" s="14"/>
      <c r="I140" s="8"/>
      <c r="J140" s="15"/>
      <c r="K140" s="14"/>
      <c r="L140" s="14"/>
      <c r="M140" s="14"/>
      <c r="N140" s="14"/>
      <c r="O140" s="14"/>
      <c r="P140" s="14"/>
      <c r="Q140" s="8"/>
      <c r="R140" s="15"/>
      <c r="S140" s="14"/>
      <c r="T140" s="14"/>
      <c r="U140" s="14"/>
      <c r="V140" s="14"/>
      <c r="W140" s="14"/>
      <c r="X140" s="14"/>
      <c r="Y140" s="8"/>
    </row>
    <row r="141">
      <c r="A141" s="8"/>
      <c r="B141" s="16">
        <f t="shared" ref="B141:H141" si="59">IF(IF(ISBLANK(B135),H135+1,B135+7)&gt;30,,IF(ISBLANK(B135),H135+1,B135+7))</f>
        <v>25</v>
      </c>
      <c r="C141" s="16">
        <f t="shared" si="59"/>
        <v>26</v>
      </c>
      <c r="D141" s="16">
        <f t="shared" si="59"/>
        <v>27</v>
      </c>
      <c r="E141" s="16">
        <f t="shared" si="59"/>
        <v>28</v>
      </c>
      <c r="F141" s="16">
        <f t="shared" si="59"/>
        <v>29</v>
      </c>
      <c r="G141" s="16">
        <f t="shared" si="59"/>
        <v>30</v>
      </c>
      <c r="H141" s="16" t="str">
        <f t="shared" si="59"/>
        <v/>
      </c>
      <c r="I141" s="8"/>
      <c r="J141" s="16">
        <f t="shared" ref="J141:P141" si="60">IF(IF(ISBLANK(J135),P135+1,J135+7)&gt;31,,IF(ISBLANK(J135),P135+1,J135+7))</f>
        <v>23</v>
      </c>
      <c r="K141" s="16">
        <f t="shared" si="60"/>
        <v>24</v>
      </c>
      <c r="L141" s="16">
        <f t="shared" si="60"/>
        <v>25</v>
      </c>
      <c r="M141" s="16">
        <f t="shared" si="60"/>
        <v>26</v>
      </c>
      <c r="N141" s="16">
        <f t="shared" si="60"/>
        <v>27</v>
      </c>
      <c r="O141" s="16">
        <f t="shared" si="60"/>
        <v>28</v>
      </c>
      <c r="P141" s="16">
        <f t="shared" si="60"/>
        <v>29</v>
      </c>
      <c r="Q141" s="8"/>
      <c r="R141" s="16">
        <f t="shared" ref="R141:X141" si="61">IF(IF(ISBLANK(R135),X135+1,R135+7)&gt;30,,IF(ISBLANK(R135),X135+1,R135+7))</f>
        <v>27</v>
      </c>
      <c r="S141" s="16">
        <f t="shared" si="61"/>
        <v>28</v>
      </c>
      <c r="T141" s="16">
        <f t="shared" si="61"/>
        <v>29</v>
      </c>
      <c r="U141" s="16">
        <f t="shared" si="61"/>
        <v>30</v>
      </c>
      <c r="V141" s="16" t="str">
        <f t="shared" si="61"/>
        <v/>
      </c>
      <c r="W141" s="16" t="str">
        <f t="shared" si="61"/>
        <v/>
      </c>
      <c r="X141" s="16" t="str">
        <f t="shared" si="61"/>
        <v/>
      </c>
      <c r="Y141" s="8"/>
    </row>
    <row r="142">
      <c r="A142" s="8"/>
      <c r="B142" s="14"/>
      <c r="C142" s="14"/>
      <c r="D142" s="14"/>
      <c r="E142" s="14"/>
      <c r="F142" s="14"/>
      <c r="G142" s="14"/>
      <c r="H142" s="14"/>
      <c r="I142" s="8"/>
      <c r="J142" s="14"/>
      <c r="K142" s="14"/>
      <c r="L142" s="14"/>
      <c r="M142" s="14"/>
      <c r="N142" s="14"/>
      <c r="O142" s="14"/>
      <c r="P142" s="14"/>
      <c r="Q142" s="8"/>
      <c r="R142" s="14"/>
      <c r="S142" s="14"/>
      <c r="T142" s="14"/>
      <c r="U142" s="14"/>
      <c r="V142" s="14"/>
      <c r="W142" s="14"/>
      <c r="X142" s="14"/>
      <c r="Y142" s="8"/>
    </row>
    <row r="143">
      <c r="A143" s="8"/>
      <c r="B143" s="14"/>
      <c r="C143" s="14"/>
      <c r="D143" s="14"/>
      <c r="E143" s="14"/>
      <c r="F143" s="14"/>
      <c r="G143" s="14"/>
      <c r="H143" s="14"/>
      <c r="I143" s="8"/>
      <c r="J143" s="14"/>
      <c r="K143" s="14"/>
      <c r="L143" s="14"/>
      <c r="M143" s="14"/>
      <c r="N143" s="14"/>
      <c r="O143" s="14"/>
      <c r="P143" s="14"/>
      <c r="Q143" s="8"/>
      <c r="R143" s="14"/>
      <c r="S143" s="14"/>
      <c r="T143" s="14"/>
      <c r="U143" s="14"/>
      <c r="V143" s="14"/>
      <c r="W143" s="14"/>
      <c r="X143" s="14"/>
      <c r="Y143" s="8"/>
    </row>
    <row r="144">
      <c r="A144" s="8"/>
      <c r="B144" s="14"/>
      <c r="C144" s="14"/>
      <c r="D144" s="14"/>
      <c r="E144" s="14"/>
      <c r="F144" s="14"/>
      <c r="G144" s="14"/>
      <c r="H144" s="14"/>
      <c r="I144" s="8"/>
      <c r="J144" s="14"/>
      <c r="K144" s="14"/>
      <c r="L144" s="14"/>
      <c r="M144" s="14"/>
      <c r="N144" s="14"/>
      <c r="O144" s="14"/>
      <c r="P144" s="14"/>
      <c r="Q144" s="8"/>
      <c r="R144" s="14"/>
      <c r="S144" s="14"/>
      <c r="T144" s="14"/>
      <c r="U144" s="14"/>
      <c r="V144" s="14"/>
      <c r="W144" s="14"/>
      <c r="X144" s="14"/>
      <c r="Y144" s="8"/>
    </row>
    <row r="145">
      <c r="A145" s="8"/>
      <c r="B145" s="14"/>
      <c r="C145" s="14"/>
      <c r="D145" s="14"/>
      <c r="E145" s="14"/>
      <c r="F145" s="14"/>
      <c r="G145" s="14"/>
      <c r="H145" s="14"/>
      <c r="I145" s="8"/>
      <c r="J145" s="14"/>
      <c r="K145" s="14"/>
      <c r="L145" s="14"/>
      <c r="M145" s="14"/>
      <c r="N145" s="14"/>
      <c r="O145" s="14"/>
      <c r="P145" s="14"/>
      <c r="Q145" s="8"/>
      <c r="R145" s="14"/>
      <c r="S145" s="14"/>
      <c r="T145" s="14"/>
      <c r="U145" s="14"/>
      <c r="V145" s="14"/>
      <c r="W145" s="14"/>
      <c r="X145" s="14"/>
      <c r="Y145" s="8"/>
    </row>
    <row r="146">
      <c r="A146" s="8"/>
      <c r="B146" s="14"/>
      <c r="C146" s="14"/>
      <c r="D146" s="14"/>
      <c r="E146" s="14"/>
      <c r="F146" s="14"/>
      <c r="G146" s="14"/>
      <c r="H146" s="14"/>
      <c r="I146" s="8"/>
      <c r="J146" s="14"/>
      <c r="K146" s="14"/>
      <c r="L146" s="14"/>
      <c r="M146" s="14"/>
      <c r="N146" s="14"/>
      <c r="O146" s="14"/>
      <c r="P146" s="14"/>
      <c r="Q146" s="8"/>
      <c r="R146" s="14"/>
      <c r="S146" s="14"/>
      <c r="T146" s="14"/>
      <c r="U146" s="14"/>
      <c r="V146" s="14"/>
      <c r="W146" s="14"/>
      <c r="X146" s="14"/>
      <c r="Y146" s="8"/>
    </row>
    <row r="147">
      <c r="A147" s="21"/>
      <c r="B147" s="26"/>
      <c r="C147" s="26"/>
      <c r="D147" s="26"/>
      <c r="E147" s="26"/>
      <c r="F147" s="26"/>
      <c r="G147" s="26"/>
      <c r="H147" s="26"/>
      <c r="I147" s="27"/>
      <c r="J147" s="16">
        <f t="shared" ref="J147:P147" si="62">IF(IF(ISBLANK(J141),P141+1,J141+7)&gt;31,,IF(ISBLANK(J141),P141+1,J141+7))</f>
        <v>30</v>
      </c>
      <c r="K147" s="16">
        <f t="shared" si="62"/>
        <v>31</v>
      </c>
      <c r="L147" s="16" t="str">
        <f t="shared" si="62"/>
        <v/>
      </c>
      <c r="M147" s="16" t="str">
        <f t="shared" si="62"/>
        <v/>
      </c>
      <c r="N147" s="16" t="str">
        <f t="shared" si="62"/>
        <v/>
      </c>
      <c r="O147" s="16" t="str">
        <f t="shared" si="62"/>
        <v/>
      </c>
      <c r="P147" s="16" t="str">
        <f t="shared" si="62"/>
        <v/>
      </c>
      <c r="Q147" s="8"/>
      <c r="R147" s="7"/>
      <c r="S147" s="7"/>
      <c r="T147" s="7"/>
      <c r="U147" s="7"/>
      <c r="V147" s="7"/>
      <c r="W147" s="7"/>
      <c r="X147" s="7"/>
      <c r="Y147" s="8"/>
    </row>
    <row r="148">
      <c r="A148" s="21"/>
      <c r="B148" s="7"/>
      <c r="C148" s="7"/>
      <c r="D148" s="7"/>
      <c r="E148" s="7"/>
      <c r="F148" s="7"/>
      <c r="G148" s="7"/>
      <c r="H148" s="7"/>
      <c r="I148" s="27"/>
      <c r="J148" s="14"/>
      <c r="K148" s="14"/>
      <c r="L148" s="14"/>
      <c r="M148" s="14"/>
      <c r="N148" s="14"/>
      <c r="O148" s="14"/>
      <c r="P148" s="14"/>
      <c r="Q148" s="8"/>
      <c r="R148" s="7"/>
      <c r="S148" s="7"/>
      <c r="T148" s="7"/>
      <c r="U148" s="7"/>
      <c r="V148" s="7"/>
      <c r="W148" s="7"/>
      <c r="X148" s="7"/>
      <c r="Y148" s="8"/>
    </row>
    <row r="149">
      <c r="A149" s="21"/>
      <c r="B149" s="7"/>
      <c r="C149" s="7"/>
      <c r="D149" s="7"/>
      <c r="E149" s="7"/>
      <c r="F149" s="7"/>
      <c r="G149" s="7"/>
      <c r="H149" s="7"/>
      <c r="I149" s="27"/>
      <c r="J149" s="14"/>
      <c r="K149" s="14"/>
      <c r="L149" s="14"/>
      <c r="M149" s="14"/>
      <c r="N149" s="14"/>
      <c r="O149" s="14"/>
      <c r="P149" s="14"/>
      <c r="Q149" s="8"/>
      <c r="R149" s="7"/>
      <c r="S149" s="7"/>
      <c r="T149" s="7"/>
      <c r="U149" s="7"/>
      <c r="V149" s="7"/>
      <c r="W149" s="7"/>
      <c r="X149" s="7"/>
      <c r="Y149" s="8"/>
    </row>
    <row r="150">
      <c r="A150" s="21"/>
      <c r="B150" s="7"/>
      <c r="C150" s="7"/>
      <c r="D150" s="7"/>
      <c r="E150" s="7"/>
      <c r="F150" s="7"/>
      <c r="G150" s="7"/>
      <c r="H150" s="7"/>
      <c r="I150" s="27"/>
      <c r="J150" s="14"/>
      <c r="K150" s="14"/>
      <c r="L150" s="14"/>
      <c r="M150" s="14"/>
      <c r="N150" s="14"/>
      <c r="O150" s="14"/>
      <c r="P150" s="14"/>
      <c r="Q150" s="8"/>
      <c r="R150" s="7"/>
      <c r="S150" s="7"/>
      <c r="T150" s="7"/>
      <c r="U150" s="7"/>
      <c r="V150" s="7"/>
      <c r="W150" s="7"/>
      <c r="X150" s="7"/>
      <c r="Y150" s="8"/>
    </row>
    <row r="151">
      <c r="A151" s="21"/>
      <c r="B151" s="7"/>
      <c r="C151" s="7"/>
      <c r="D151" s="7"/>
      <c r="E151" s="7"/>
      <c r="F151" s="7"/>
      <c r="G151" s="7"/>
      <c r="H151" s="7"/>
      <c r="I151" s="27"/>
      <c r="J151" s="14"/>
      <c r="K151" s="14"/>
      <c r="L151" s="14"/>
      <c r="M151" s="14"/>
      <c r="N151" s="14"/>
      <c r="O151" s="14"/>
      <c r="P151" s="14"/>
      <c r="Q151" s="8"/>
      <c r="R151" s="7"/>
      <c r="S151" s="7"/>
      <c r="T151" s="7"/>
      <c r="U151" s="7"/>
      <c r="V151" s="7"/>
      <c r="W151" s="7"/>
      <c r="X151" s="7"/>
      <c r="Y151" s="8"/>
    </row>
    <row r="152">
      <c r="A152" s="21"/>
      <c r="B152" s="7"/>
      <c r="C152" s="7"/>
      <c r="D152" s="7"/>
      <c r="E152" s="7"/>
      <c r="F152" s="7"/>
      <c r="G152" s="7"/>
      <c r="H152" s="7"/>
      <c r="I152" s="27"/>
      <c r="J152" s="14"/>
      <c r="K152" s="14"/>
      <c r="L152" s="14"/>
      <c r="M152" s="14"/>
      <c r="N152" s="14"/>
      <c r="O152" s="14"/>
      <c r="P152" s="14"/>
      <c r="Q152" s="8"/>
      <c r="R152" s="7"/>
      <c r="S152" s="7"/>
      <c r="T152" s="7"/>
      <c r="U152" s="7"/>
      <c r="V152" s="7"/>
      <c r="W152" s="7"/>
      <c r="X152" s="7"/>
      <c r="Y152" s="8"/>
    </row>
    <row r="153">
      <c r="A153" s="21"/>
      <c r="B153" s="7"/>
      <c r="C153" s="7"/>
      <c r="D153" s="7"/>
      <c r="E153" s="7"/>
      <c r="F153" s="7"/>
      <c r="G153" s="7"/>
      <c r="H153" s="7"/>
      <c r="I153" s="7"/>
      <c r="J153" s="20"/>
      <c r="K153" s="20"/>
      <c r="L153" s="20"/>
      <c r="M153" s="20"/>
      <c r="N153" s="20"/>
      <c r="O153" s="20"/>
      <c r="P153" s="20"/>
      <c r="Q153" s="21"/>
      <c r="R153" s="7"/>
      <c r="S153" s="7"/>
      <c r="T153" s="7"/>
      <c r="U153" s="7"/>
      <c r="V153" s="7"/>
      <c r="W153" s="7"/>
      <c r="X153" s="7"/>
      <c r="Y153" s="21"/>
    </row>
    <row r="154">
      <c r="A154" s="21"/>
      <c r="B154" s="7"/>
      <c r="C154" s="7"/>
      <c r="D154" s="7"/>
      <c r="E154" s="7"/>
      <c r="F154" s="7"/>
      <c r="G154" s="7"/>
      <c r="H154" s="7"/>
      <c r="I154" s="27"/>
      <c r="J154" s="7"/>
      <c r="K154" s="7"/>
      <c r="L154" s="7"/>
      <c r="M154" s="7"/>
      <c r="N154" s="7"/>
      <c r="O154" s="7"/>
      <c r="P154" s="7"/>
      <c r="Q154" s="8"/>
      <c r="R154" s="7"/>
      <c r="S154" s="7"/>
      <c r="T154" s="7"/>
      <c r="U154" s="7"/>
      <c r="V154" s="7"/>
      <c r="W154" s="7"/>
      <c r="X154" s="7"/>
      <c r="Y154" s="8"/>
    </row>
    <row r="155">
      <c r="A155" s="21"/>
      <c r="B155" s="7"/>
      <c r="C155" s="7"/>
      <c r="D155" s="7"/>
      <c r="E155" s="7"/>
      <c r="F155" s="7"/>
      <c r="G155" s="7"/>
      <c r="H155" s="7"/>
      <c r="I155" s="27"/>
      <c r="J155" s="7"/>
      <c r="K155" s="7"/>
      <c r="L155" s="7"/>
      <c r="M155" s="7"/>
      <c r="N155" s="7"/>
      <c r="O155" s="7"/>
      <c r="P155" s="7"/>
      <c r="Q155" s="8"/>
      <c r="R155" s="7"/>
      <c r="S155" s="7"/>
      <c r="T155" s="7"/>
      <c r="U155" s="7"/>
      <c r="V155" s="7"/>
      <c r="W155" s="7"/>
      <c r="X155" s="7"/>
      <c r="Y155" s="8"/>
    </row>
    <row r="156">
      <c r="A156" s="21"/>
      <c r="B156" s="7"/>
      <c r="C156" s="7"/>
      <c r="D156" s="7"/>
      <c r="E156" s="7"/>
      <c r="F156" s="7"/>
      <c r="G156" s="7"/>
      <c r="H156" s="7"/>
      <c r="I156" s="27"/>
      <c r="J156" s="7"/>
      <c r="K156" s="7"/>
      <c r="L156" s="7"/>
      <c r="M156" s="7"/>
      <c r="N156" s="7"/>
      <c r="O156" s="7"/>
      <c r="P156" s="7"/>
      <c r="Q156" s="8"/>
      <c r="R156" s="7"/>
      <c r="S156" s="7"/>
      <c r="T156" s="7"/>
      <c r="U156" s="7"/>
      <c r="V156" s="7"/>
      <c r="W156" s="7"/>
      <c r="X156" s="7"/>
      <c r="Y156" s="8"/>
    </row>
    <row r="157">
      <c r="A157" s="21"/>
      <c r="B157" s="7"/>
      <c r="C157" s="7"/>
      <c r="D157" s="7"/>
      <c r="E157" s="7"/>
      <c r="F157" s="7"/>
      <c r="G157" s="7"/>
      <c r="H157" s="7"/>
      <c r="I157" s="27"/>
      <c r="J157" s="7"/>
      <c r="K157" s="7"/>
      <c r="L157" s="7"/>
      <c r="M157" s="7"/>
      <c r="N157" s="7"/>
      <c r="O157" s="7"/>
      <c r="P157" s="7"/>
      <c r="Q157" s="8"/>
      <c r="R157" s="7"/>
      <c r="S157" s="7"/>
      <c r="T157" s="7"/>
      <c r="U157" s="7"/>
      <c r="V157" s="7"/>
      <c r="W157" s="7"/>
      <c r="X157" s="7"/>
      <c r="Y157" s="8"/>
    </row>
    <row r="158">
      <c r="A158" s="21"/>
      <c r="B158" s="7"/>
      <c r="C158" s="7"/>
      <c r="D158" s="7"/>
      <c r="E158" s="7"/>
      <c r="F158" s="7"/>
      <c r="G158" s="7"/>
      <c r="H158" s="7"/>
      <c r="I158" s="27"/>
      <c r="J158" s="7"/>
      <c r="K158" s="7"/>
      <c r="L158" s="7"/>
      <c r="M158" s="7"/>
      <c r="N158" s="7"/>
      <c r="O158" s="7"/>
      <c r="P158" s="7"/>
      <c r="Q158" s="8"/>
      <c r="R158" s="7"/>
      <c r="S158" s="7"/>
      <c r="T158" s="7"/>
      <c r="U158" s="7"/>
      <c r="V158" s="7"/>
      <c r="W158" s="7"/>
      <c r="X158" s="7"/>
      <c r="Y158" s="8"/>
    </row>
    <row r="159">
      <c r="A159" s="21"/>
      <c r="B159" s="7"/>
      <c r="C159" s="7"/>
      <c r="D159" s="7"/>
      <c r="E159" s="7"/>
      <c r="F159" s="7"/>
      <c r="G159" s="7"/>
      <c r="H159" s="7"/>
      <c r="I159" s="27"/>
      <c r="J159" s="7"/>
      <c r="K159" s="7"/>
      <c r="L159" s="7"/>
      <c r="M159" s="7"/>
      <c r="N159" s="7"/>
      <c r="O159" s="7"/>
      <c r="P159" s="7"/>
      <c r="Q159" s="8"/>
      <c r="R159" s="7"/>
      <c r="S159" s="7"/>
      <c r="T159" s="7"/>
      <c r="U159" s="7"/>
      <c r="V159" s="7"/>
      <c r="W159" s="7"/>
      <c r="X159" s="7"/>
      <c r="Y159" s="8"/>
    </row>
    <row r="160">
      <c r="A160" s="21"/>
      <c r="B160" s="7"/>
      <c r="C160" s="7"/>
      <c r="D160" s="7"/>
      <c r="E160" s="7"/>
      <c r="F160" s="7"/>
      <c r="G160" s="7"/>
      <c r="H160" s="7"/>
      <c r="I160" s="27"/>
      <c r="J160" s="7"/>
      <c r="K160" s="7"/>
      <c r="L160" s="7"/>
      <c r="M160" s="7"/>
      <c r="N160" s="7"/>
      <c r="O160" s="7"/>
      <c r="P160" s="7"/>
      <c r="Q160" s="8"/>
      <c r="R160" s="7"/>
      <c r="S160" s="7"/>
      <c r="T160" s="7"/>
      <c r="U160" s="7"/>
      <c r="V160" s="7"/>
      <c r="W160" s="7"/>
      <c r="X160" s="7"/>
      <c r="Y160" s="8"/>
    </row>
    <row r="161">
      <c r="A161" s="21"/>
      <c r="B161" s="7"/>
      <c r="C161" s="7"/>
      <c r="D161" s="7"/>
      <c r="E161" s="7"/>
      <c r="F161" s="7"/>
      <c r="G161" s="7"/>
      <c r="H161" s="7"/>
      <c r="I161" s="27"/>
      <c r="J161" s="7"/>
      <c r="K161" s="7"/>
      <c r="L161" s="7"/>
      <c r="M161" s="7"/>
      <c r="N161" s="7"/>
      <c r="O161" s="7"/>
      <c r="P161" s="7"/>
      <c r="Q161" s="8"/>
      <c r="R161" s="7"/>
      <c r="S161" s="7"/>
      <c r="T161" s="7"/>
      <c r="U161" s="7"/>
      <c r="V161" s="7"/>
      <c r="W161" s="7"/>
      <c r="X161" s="7"/>
      <c r="Y161" s="8"/>
    </row>
    <row r="162">
      <c r="A162" s="21"/>
      <c r="B162" s="7"/>
      <c r="C162" s="7"/>
      <c r="D162" s="7"/>
      <c r="E162" s="7"/>
      <c r="F162" s="7"/>
      <c r="G162" s="7"/>
      <c r="H162" s="7"/>
      <c r="I162" s="27"/>
      <c r="J162" s="7"/>
      <c r="K162" s="7"/>
      <c r="L162" s="7"/>
      <c r="M162" s="7"/>
      <c r="N162" s="7"/>
      <c r="O162" s="7"/>
      <c r="P162" s="7"/>
      <c r="Q162" s="8"/>
      <c r="R162" s="7"/>
      <c r="S162" s="7"/>
      <c r="T162" s="7"/>
      <c r="U162" s="7"/>
      <c r="V162" s="7"/>
      <c r="W162" s="7"/>
      <c r="X162" s="7"/>
      <c r="Y162" s="8"/>
    </row>
    <row r="163">
      <c r="A163" s="21"/>
      <c r="B163" s="7"/>
      <c r="C163" s="7"/>
      <c r="D163" s="7"/>
      <c r="E163" s="7"/>
      <c r="F163" s="7"/>
      <c r="G163" s="7"/>
      <c r="H163" s="7"/>
      <c r="I163" s="27"/>
      <c r="J163" s="7"/>
      <c r="K163" s="7"/>
      <c r="L163" s="7"/>
      <c r="M163" s="7"/>
      <c r="N163" s="7"/>
      <c r="O163" s="7"/>
      <c r="P163" s="7"/>
      <c r="Q163" s="8"/>
      <c r="R163" s="7"/>
      <c r="S163" s="7"/>
      <c r="T163" s="7"/>
      <c r="U163" s="7"/>
      <c r="V163" s="7"/>
      <c r="W163" s="7"/>
      <c r="X163" s="7"/>
      <c r="Y163" s="8"/>
    </row>
    <row r="164">
      <c r="A164" s="21"/>
      <c r="B164" s="7"/>
      <c r="C164" s="7"/>
      <c r="D164" s="7"/>
      <c r="E164" s="7"/>
      <c r="F164" s="7"/>
      <c r="G164" s="7"/>
      <c r="H164" s="7"/>
      <c r="I164" s="27"/>
      <c r="J164" s="7"/>
      <c r="K164" s="7"/>
      <c r="L164" s="7"/>
      <c r="M164" s="7"/>
      <c r="N164" s="7"/>
      <c r="O164" s="7"/>
      <c r="P164" s="7"/>
      <c r="Q164" s="8"/>
      <c r="R164" s="7"/>
      <c r="S164" s="7"/>
      <c r="T164" s="7"/>
      <c r="U164" s="7"/>
      <c r="V164" s="7"/>
      <c r="W164" s="7"/>
      <c r="X164" s="7"/>
      <c r="Y164" s="8"/>
    </row>
    <row r="165">
      <c r="A165" s="21"/>
      <c r="B165" s="7"/>
      <c r="C165" s="7"/>
      <c r="D165" s="7"/>
      <c r="E165" s="7"/>
      <c r="F165" s="7"/>
      <c r="G165" s="7"/>
      <c r="H165" s="7"/>
      <c r="I165" s="27"/>
      <c r="J165" s="7"/>
      <c r="K165" s="7"/>
      <c r="L165" s="7"/>
      <c r="M165" s="7"/>
      <c r="N165" s="7"/>
      <c r="O165" s="7"/>
      <c r="P165" s="7"/>
      <c r="Q165" s="8"/>
      <c r="R165" s="7"/>
      <c r="S165" s="7"/>
      <c r="T165" s="7"/>
      <c r="U165" s="7"/>
      <c r="V165" s="7"/>
      <c r="W165" s="7"/>
      <c r="X165" s="7"/>
      <c r="Y165" s="8"/>
    </row>
    <row r="166">
      <c r="A166" s="21"/>
      <c r="B166" s="7"/>
      <c r="C166" s="7"/>
      <c r="D166" s="7"/>
      <c r="E166" s="7"/>
      <c r="F166" s="7"/>
      <c r="G166" s="7"/>
      <c r="H166" s="7"/>
      <c r="I166" s="27"/>
      <c r="J166" s="7"/>
      <c r="K166" s="7"/>
      <c r="L166" s="7"/>
      <c r="M166" s="7"/>
      <c r="N166" s="7"/>
      <c r="O166" s="7"/>
      <c r="P166" s="7"/>
      <c r="Q166" s="8"/>
      <c r="R166" s="7"/>
      <c r="S166" s="7"/>
      <c r="T166" s="7"/>
      <c r="U166" s="7"/>
      <c r="V166" s="7"/>
      <c r="W166" s="7"/>
      <c r="X166" s="7"/>
      <c r="Y166" s="8"/>
    </row>
    <row r="167">
      <c r="A167" s="21"/>
      <c r="B167" s="7"/>
      <c r="C167" s="7"/>
      <c r="D167" s="7"/>
      <c r="E167" s="7"/>
      <c r="F167" s="7"/>
      <c r="G167" s="7"/>
      <c r="H167" s="7"/>
      <c r="I167" s="27"/>
      <c r="J167" s="7"/>
      <c r="K167" s="7"/>
      <c r="L167" s="7"/>
      <c r="M167" s="7"/>
      <c r="N167" s="7"/>
      <c r="O167" s="7"/>
      <c r="P167" s="7"/>
      <c r="Q167" s="8"/>
      <c r="R167" s="7"/>
      <c r="S167" s="7"/>
      <c r="T167" s="7"/>
      <c r="U167" s="7"/>
      <c r="V167" s="7"/>
      <c r="W167" s="7"/>
      <c r="X167" s="7"/>
      <c r="Y167" s="8"/>
    </row>
  </sheetData>
  <mergeCells count="13">
    <mergeCell ref="B76:H76"/>
    <mergeCell ref="J76:P76"/>
    <mergeCell ref="R76:X76"/>
    <mergeCell ref="B115:H115"/>
    <mergeCell ref="J115:P115"/>
    <mergeCell ref="R115:X115"/>
    <mergeCell ref="A1:Y2"/>
    <mergeCell ref="B4:H4"/>
    <mergeCell ref="J4:P4"/>
    <mergeCell ref="R4:X4"/>
    <mergeCell ref="B43:H43"/>
    <mergeCell ref="J43:P43"/>
    <mergeCell ref="R43:X4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1" max="1" width="7.57"/>
    <col customWidth="1" min="2" max="2" width="2.86"/>
    <col customWidth="1" min="3" max="3" width="52.43"/>
    <col customWidth="1" min="4" max="4" width="114.14"/>
  </cols>
  <sheetData>
    <row r="1">
      <c r="A1" s="267"/>
      <c r="B1" s="268" t="s">
        <v>527</v>
      </c>
      <c r="C1" s="269"/>
      <c r="D1" s="269"/>
      <c r="E1" s="267"/>
      <c r="F1" s="267"/>
      <c r="G1" s="267"/>
      <c r="H1" s="267"/>
      <c r="I1" s="267"/>
      <c r="J1" s="267"/>
      <c r="K1" s="267"/>
      <c r="L1" s="267"/>
      <c r="M1" s="267"/>
      <c r="N1" s="267"/>
      <c r="O1" s="267"/>
      <c r="P1" s="267"/>
      <c r="Q1" s="267"/>
      <c r="R1" s="267"/>
      <c r="S1" s="267"/>
      <c r="T1" s="267"/>
      <c r="U1" s="267"/>
      <c r="V1" s="267"/>
      <c r="W1" s="267"/>
      <c r="X1" s="267"/>
      <c r="Y1" s="267"/>
    </row>
    <row r="2">
      <c r="A2" s="271"/>
      <c r="B2" s="272"/>
      <c r="C2" s="273" t="s">
        <v>528</v>
      </c>
      <c r="D2" s="273" t="s">
        <v>529</v>
      </c>
      <c r="E2" s="271"/>
      <c r="F2" s="271"/>
      <c r="G2" s="271"/>
      <c r="H2" s="271"/>
      <c r="I2" s="271"/>
      <c r="J2" s="271"/>
      <c r="K2" s="271"/>
      <c r="L2" s="271"/>
      <c r="M2" s="271"/>
      <c r="N2" s="271"/>
      <c r="O2" s="271"/>
      <c r="P2" s="271"/>
      <c r="Q2" s="271"/>
      <c r="R2" s="271"/>
      <c r="S2" s="271"/>
      <c r="T2" s="271"/>
      <c r="U2" s="271"/>
      <c r="V2" s="271"/>
      <c r="W2" s="271"/>
      <c r="X2" s="271"/>
      <c r="Y2" s="271"/>
    </row>
    <row r="3">
      <c r="A3" s="267"/>
      <c r="B3" s="279">
        <v>1.0</v>
      </c>
      <c r="C3" s="280" t="s">
        <v>530</v>
      </c>
      <c r="D3" s="280" t="s">
        <v>531</v>
      </c>
      <c r="E3" s="267"/>
      <c r="F3" s="267"/>
      <c r="G3" s="267"/>
      <c r="H3" s="267"/>
      <c r="I3" s="267"/>
      <c r="J3" s="267"/>
      <c r="K3" s="267"/>
      <c r="L3" s="267"/>
      <c r="M3" s="267"/>
      <c r="N3" s="267"/>
      <c r="O3" s="267"/>
      <c r="P3" s="267"/>
      <c r="Q3" s="267"/>
      <c r="R3" s="267"/>
      <c r="S3" s="267"/>
      <c r="T3" s="267"/>
      <c r="U3" s="267"/>
      <c r="V3" s="267"/>
      <c r="W3" s="267"/>
      <c r="X3" s="267"/>
      <c r="Y3" s="267"/>
    </row>
    <row r="4">
      <c r="A4" s="267"/>
      <c r="B4" s="279">
        <v>2.0</v>
      </c>
      <c r="C4" s="280" t="s">
        <v>532</v>
      </c>
      <c r="D4" s="280" t="s">
        <v>533</v>
      </c>
      <c r="E4" s="267"/>
      <c r="F4" s="267"/>
      <c r="G4" s="267"/>
      <c r="H4" s="267"/>
      <c r="I4" s="267"/>
      <c r="J4" s="267"/>
      <c r="K4" s="267"/>
      <c r="L4" s="267"/>
      <c r="M4" s="267"/>
      <c r="N4" s="267"/>
      <c r="O4" s="267"/>
      <c r="P4" s="267"/>
      <c r="Q4" s="267"/>
      <c r="R4" s="267"/>
      <c r="S4" s="267"/>
      <c r="T4" s="267"/>
      <c r="U4" s="267"/>
      <c r="V4" s="267"/>
      <c r="W4" s="267"/>
      <c r="X4" s="267"/>
      <c r="Y4" s="267"/>
    </row>
    <row r="5">
      <c r="A5" s="267"/>
      <c r="B5" s="279">
        <v>3.0</v>
      </c>
      <c r="C5" s="280" t="s">
        <v>534</v>
      </c>
      <c r="D5" s="280" t="s">
        <v>535</v>
      </c>
      <c r="E5" s="267"/>
      <c r="F5" s="267"/>
      <c r="G5" s="267"/>
      <c r="H5" s="267"/>
      <c r="I5" s="267"/>
      <c r="J5" s="267"/>
      <c r="K5" s="267"/>
      <c r="L5" s="267"/>
      <c r="M5" s="267"/>
      <c r="N5" s="267"/>
      <c r="O5" s="267"/>
      <c r="P5" s="267"/>
      <c r="Q5" s="267"/>
      <c r="R5" s="267"/>
      <c r="S5" s="267"/>
      <c r="T5" s="267"/>
      <c r="U5" s="267"/>
      <c r="V5" s="267"/>
      <c r="W5" s="267"/>
      <c r="X5" s="267"/>
      <c r="Y5" s="267"/>
    </row>
    <row r="6">
      <c r="A6" s="267"/>
      <c r="B6" s="279">
        <v>4.0</v>
      </c>
      <c r="C6" s="280" t="s">
        <v>536</v>
      </c>
      <c r="D6" s="280" t="s">
        <v>537</v>
      </c>
      <c r="E6" s="267"/>
      <c r="F6" s="267"/>
      <c r="G6" s="267"/>
      <c r="H6" s="267"/>
      <c r="I6" s="267"/>
      <c r="J6" s="267"/>
      <c r="K6" s="267"/>
      <c r="L6" s="267"/>
      <c r="M6" s="267"/>
      <c r="N6" s="267"/>
      <c r="O6" s="267"/>
      <c r="P6" s="267"/>
      <c r="Q6" s="267"/>
      <c r="R6" s="267"/>
      <c r="S6" s="267"/>
      <c r="T6" s="267"/>
      <c r="U6" s="267"/>
      <c r="V6" s="267"/>
      <c r="W6" s="267"/>
      <c r="X6" s="267"/>
      <c r="Y6" s="267"/>
    </row>
    <row r="7">
      <c r="A7" s="267"/>
      <c r="B7" s="279">
        <v>5.0</v>
      </c>
      <c r="C7" s="280" t="s">
        <v>538</v>
      </c>
      <c r="D7" s="280" t="s">
        <v>539</v>
      </c>
      <c r="E7" s="267"/>
      <c r="F7" s="267"/>
      <c r="G7" s="267"/>
      <c r="H7" s="267"/>
      <c r="I7" s="267"/>
      <c r="J7" s="267"/>
      <c r="K7" s="267"/>
      <c r="L7" s="267"/>
      <c r="M7" s="267"/>
      <c r="N7" s="267"/>
      <c r="O7" s="267"/>
      <c r="P7" s="267"/>
      <c r="Q7" s="267"/>
      <c r="R7" s="267"/>
      <c r="S7" s="267"/>
      <c r="T7" s="267"/>
      <c r="U7" s="267"/>
      <c r="V7" s="267"/>
      <c r="W7" s="267"/>
      <c r="X7" s="267"/>
      <c r="Y7" s="267"/>
    </row>
    <row r="8">
      <c r="A8" s="267"/>
      <c r="B8" s="279">
        <v>6.0</v>
      </c>
      <c r="C8" s="280" t="s">
        <v>540</v>
      </c>
      <c r="D8" s="280" t="s">
        <v>541</v>
      </c>
      <c r="E8" s="267"/>
      <c r="F8" s="267"/>
      <c r="G8" s="267"/>
      <c r="H8" s="267"/>
      <c r="I8" s="267"/>
      <c r="J8" s="267"/>
      <c r="K8" s="267"/>
      <c r="L8" s="267"/>
      <c r="M8" s="267"/>
      <c r="N8" s="267"/>
      <c r="O8" s="267"/>
      <c r="P8" s="267"/>
      <c r="Q8" s="267"/>
      <c r="R8" s="267"/>
      <c r="S8" s="267"/>
      <c r="T8" s="267"/>
      <c r="U8" s="267"/>
      <c r="V8" s="267"/>
      <c r="W8" s="267"/>
      <c r="X8" s="267"/>
      <c r="Y8" s="267"/>
    </row>
    <row r="9">
      <c r="A9" s="267"/>
      <c r="B9" s="279">
        <v>7.0</v>
      </c>
      <c r="C9" s="280" t="s">
        <v>542</v>
      </c>
      <c r="D9" s="280" t="s">
        <v>543</v>
      </c>
      <c r="E9" s="267"/>
      <c r="F9" s="267"/>
      <c r="G9" s="267"/>
      <c r="H9" s="267"/>
      <c r="I9" s="267"/>
      <c r="J9" s="267"/>
      <c r="K9" s="267"/>
      <c r="L9" s="267"/>
      <c r="M9" s="267"/>
      <c r="N9" s="267"/>
      <c r="O9" s="267"/>
      <c r="P9" s="267"/>
      <c r="Q9" s="267"/>
      <c r="R9" s="267"/>
      <c r="S9" s="267"/>
      <c r="T9" s="267"/>
      <c r="U9" s="267"/>
      <c r="V9" s="267"/>
      <c r="W9" s="267"/>
      <c r="X9" s="267"/>
      <c r="Y9" s="267"/>
    </row>
    <row r="10">
      <c r="A10" s="267"/>
      <c r="B10" s="279">
        <v>8.0</v>
      </c>
      <c r="C10" s="280" t="s">
        <v>544</v>
      </c>
      <c r="D10" s="280"/>
      <c r="E10" s="267"/>
      <c r="F10" s="267"/>
      <c r="G10" s="267"/>
      <c r="H10" s="267"/>
      <c r="I10" s="267"/>
      <c r="J10" s="267"/>
      <c r="K10" s="267"/>
      <c r="L10" s="267"/>
      <c r="M10" s="267"/>
      <c r="N10" s="267"/>
      <c r="O10" s="267"/>
      <c r="P10" s="267"/>
      <c r="Q10" s="267"/>
      <c r="R10" s="267"/>
      <c r="S10" s="267"/>
      <c r="T10" s="267"/>
      <c r="U10" s="267"/>
      <c r="V10" s="267"/>
      <c r="W10" s="267"/>
      <c r="X10" s="267"/>
      <c r="Y10" s="267"/>
    </row>
    <row r="11">
      <c r="A11" s="267"/>
      <c r="B11" s="279">
        <v>9.0</v>
      </c>
      <c r="C11" s="280" t="s">
        <v>545</v>
      </c>
      <c r="D11" s="280"/>
      <c r="E11" s="267"/>
      <c r="F11" s="267"/>
      <c r="G11" s="267"/>
      <c r="H11" s="267"/>
      <c r="I11" s="267"/>
      <c r="J11" s="267"/>
      <c r="K11" s="267"/>
      <c r="L11" s="267"/>
      <c r="M11" s="267"/>
      <c r="N11" s="267"/>
      <c r="O11" s="267"/>
      <c r="P11" s="267"/>
      <c r="Q11" s="267"/>
      <c r="R11" s="267"/>
      <c r="S11" s="267"/>
      <c r="T11" s="267"/>
      <c r="U11" s="267"/>
      <c r="V11" s="267"/>
      <c r="W11" s="267"/>
      <c r="X11" s="267"/>
      <c r="Y11" s="267"/>
    </row>
    <row r="12">
      <c r="A12" s="267"/>
      <c r="B12" s="279">
        <v>10.0</v>
      </c>
      <c r="C12" s="280" t="s">
        <v>546</v>
      </c>
      <c r="D12" s="280"/>
      <c r="E12" s="267"/>
      <c r="F12" s="267"/>
      <c r="G12" s="267"/>
      <c r="H12" s="267"/>
      <c r="I12" s="267"/>
      <c r="J12" s="267"/>
      <c r="K12" s="267"/>
      <c r="L12" s="267"/>
      <c r="M12" s="267"/>
      <c r="N12" s="267"/>
      <c r="O12" s="267"/>
      <c r="P12" s="267"/>
      <c r="Q12" s="267"/>
      <c r="R12" s="267"/>
      <c r="S12" s="267"/>
      <c r="T12" s="267"/>
      <c r="U12" s="267"/>
      <c r="V12" s="267"/>
      <c r="W12" s="267"/>
      <c r="X12" s="267"/>
      <c r="Y12" s="267"/>
    </row>
    <row r="13">
      <c r="A13" s="267"/>
      <c r="B13" s="271"/>
      <c r="C13" s="267"/>
      <c r="D13" s="267"/>
      <c r="E13" s="267"/>
      <c r="F13" s="267"/>
      <c r="G13" s="267"/>
      <c r="H13" s="267"/>
      <c r="I13" s="267"/>
      <c r="J13" s="267"/>
      <c r="K13" s="267"/>
      <c r="L13" s="267"/>
      <c r="M13" s="267"/>
      <c r="N13" s="267"/>
      <c r="O13" s="267"/>
      <c r="P13" s="267"/>
      <c r="Q13" s="267"/>
      <c r="R13" s="267"/>
      <c r="S13" s="267"/>
      <c r="T13" s="267"/>
      <c r="U13" s="267"/>
      <c r="V13" s="267"/>
      <c r="W13" s="267"/>
      <c r="X13" s="267"/>
      <c r="Y13" s="267"/>
    </row>
    <row r="14">
      <c r="A14" s="267"/>
      <c r="B14" s="271"/>
      <c r="C14" s="267"/>
      <c r="D14" s="267"/>
      <c r="E14" s="267"/>
      <c r="F14" s="267"/>
      <c r="G14" s="267"/>
      <c r="H14" s="267"/>
      <c r="I14" s="267"/>
      <c r="J14" s="267"/>
      <c r="K14" s="267"/>
      <c r="L14" s="267"/>
      <c r="M14" s="267"/>
      <c r="N14" s="267"/>
      <c r="O14" s="267"/>
      <c r="P14" s="267"/>
      <c r="Q14" s="267"/>
      <c r="R14" s="267"/>
      <c r="S14" s="267"/>
      <c r="T14" s="267"/>
      <c r="U14" s="267"/>
      <c r="V14" s="267"/>
      <c r="W14" s="267"/>
      <c r="X14" s="267"/>
      <c r="Y14" s="267"/>
    </row>
    <row r="15">
      <c r="A15" s="267"/>
      <c r="B15" s="271"/>
      <c r="C15" s="267"/>
      <c r="D15" s="267"/>
      <c r="E15" s="267"/>
      <c r="F15" s="267"/>
      <c r="G15" s="267"/>
      <c r="H15" s="267"/>
      <c r="I15" s="267"/>
      <c r="J15" s="267"/>
      <c r="K15" s="267"/>
      <c r="L15" s="267"/>
      <c r="M15" s="267"/>
      <c r="N15" s="267"/>
      <c r="O15" s="267"/>
      <c r="P15" s="267"/>
      <c r="Q15" s="267"/>
      <c r="R15" s="267"/>
      <c r="S15" s="267"/>
      <c r="T15" s="267"/>
      <c r="U15" s="267"/>
      <c r="V15" s="267"/>
      <c r="W15" s="267"/>
      <c r="X15" s="267"/>
      <c r="Y15" s="267"/>
    </row>
    <row r="16">
      <c r="A16" s="267"/>
      <c r="B16" s="271"/>
      <c r="C16" s="267"/>
      <c r="D16" s="267"/>
      <c r="E16" s="267"/>
      <c r="F16" s="267"/>
      <c r="G16" s="267"/>
      <c r="H16" s="267"/>
      <c r="I16" s="267"/>
      <c r="J16" s="267"/>
      <c r="K16" s="267"/>
      <c r="L16" s="267"/>
      <c r="M16" s="267"/>
      <c r="N16" s="267"/>
      <c r="O16" s="267"/>
      <c r="P16" s="267"/>
      <c r="Q16" s="267"/>
      <c r="R16" s="267"/>
      <c r="S16" s="267"/>
      <c r="T16" s="267"/>
      <c r="U16" s="267"/>
      <c r="V16" s="267"/>
      <c r="W16" s="267"/>
      <c r="X16" s="267"/>
      <c r="Y16" s="267"/>
    </row>
    <row r="17">
      <c r="A17" s="267"/>
      <c r="B17" s="271"/>
      <c r="C17" s="267"/>
      <c r="D17" s="267"/>
      <c r="E17" s="267"/>
      <c r="F17" s="267"/>
      <c r="G17" s="267"/>
      <c r="H17" s="267"/>
      <c r="I17" s="267"/>
      <c r="J17" s="267"/>
      <c r="K17" s="267"/>
      <c r="L17" s="267"/>
      <c r="M17" s="267"/>
      <c r="N17" s="267"/>
      <c r="O17" s="267"/>
      <c r="P17" s="267"/>
      <c r="Q17" s="267"/>
      <c r="R17" s="267"/>
      <c r="S17" s="267"/>
      <c r="T17" s="267"/>
      <c r="U17" s="267"/>
      <c r="V17" s="267"/>
      <c r="W17" s="267"/>
      <c r="X17" s="267"/>
      <c r="Y17" s="267"/>
    </row>
    <row r="18">
      <c r="A18" s="267"/>
      <c r="B18" s="271"/>
      <c r="C18" s="267"/>
      <c r="D18" s="267"/>
      <c r="E18" s="267"/>
      <c r="F18" s="267"/>
      <c r="G18" s="267"/>
      <c r="H18" s="267"/>
      <c r="I18" s="267"/>
      <c r="J18" s="267"/>
      <c r="K18" s="267"/>
      <c r="L18" s="267"/>
      <c r="M18" s="267"/>
      <c r="N18" s="267"/>
      <c r="O18" s="267"/>
      <c r="P18" s="267"/>
      <c r="Q18" s="267"/>
      <c r="R18" s="267"/>
      <c r="S18" s="267"/>
      <c r="T18" s="267"/>
      <c r="U18" s="267"/>
      <c r="V18" s="267"/>
      <c r="W18" s="267"/>
      <c r="X18" s="267"/>
      <c r="Y18" s="267"/>
    </row>
    <row r="19">
      <c r="A19" s="267"/>
      <c r="B19" s="271"/>
      <c r="C19" s="267"/>
      <c r="D19" s="267"/>
      <c r="E19" s="267"/>
      <c r="F19" s="267"/>
      <c r="G19" s="267"/>
      <c r="H19" s="267"/>
      <c r="I19" s="267"/>
      <c r="J19" s="267"/>
      <c r="K19" s="267"/>
      <c r="L19" s="267"/>
      <c r="M19" s="267"/>
      <c r="N19" s="267"/>
      <c r="O19" s="267"/>
      <c r="P19" s="267"/>
      <c r="Q19" s="267"/>
      <c r="R19" s="267"/>
      <c r="S19" s="267"/>
      <c r="T19" s="267"/>
      <c r="U19" s="267"/>
      <c r="V19" s="267"/>
      <c r="W19" s="267"/>
      <c r="X19" s="267"/>
      <c r="Y19" s="267"/>
    </row>
    <row r="20">
      <c r="A20" s="267"/>
      <c r="B20" s="271"/>
      <c r="C20" s="267"/>
      <c r="D20" s="267"/>
      <c r="E20" s="267"/>
      <c r="F20" s="267"/>
      <c r="G20" s="267"/>
      <c r="H20" s="267"/>
      <c r="I20" s="267"/>
      <c r="J20" s="267"/>
      <c r="K20" s="267"/>
      <c r="L20" s="267"/>
      <c r="M20" s="267"/>
      <c r="N20" s="267"/>
      <c r="O20" s="267"/>
      <c r="P20" s="267"/>
      <c r="Q20" s="267"/>
      <c r="R20" s="267"/>
      <c r="S20" s="267"/>
      <c r="T20" s="267"/>
      <c r="U20" s="267"/>
      <c r="V20" s="267"/>
      <c r="W20" s="267"/>
      <c r="X20" s="267"/>
      <c r="Y20" s="267"/>
    </row>
    <row r="21">
      <c r="A21" s="267"/>
      <c r="B21" s="271"/>
      <c r="C21" s="267"/>
      <c r="D21" s="267"/>
      <c r="E21" s="267"/>
      <c r="F21" s="267"/>
      <c r="G21" s="267"/>
      <c r="H21" s="267"/>
      <c r="I21" s="267"/>
      <c r="J21" s="267"/>
      <c r="K21" s="267"/>
      <c r="L21" s="267"/>
      <c r="M21" s="267"/>
      <c r="N21" s="267"/>
      <c r="O21" s="267"/>
      <c r="P21" s="267"/>
      <c r="Q21" s="267"/>
      <c r="R21" s="267"/>
      <c r="S21" s="267"/>
      <c r="T21" s="267"/>
      <c r="U21" s="267"/>
      <c r="V21" s="267"/>
      <c r="W21" s="267"/>
      <c r="X21" s="267"/>
      <c r="Y21" s="267"/>
    </row>
    <row r="22">
      <c r="A22" s="267"/>
      <c r="B22" s="271"/>
      <c r="C22" s="267"/>
      <c r="D22" s="267"/>
      <c r="E22" s="267"/>
      <c r="F22" s="267"/>
      <c r="G22" s="267"/>
      <c r="H22" s="267"/>
      <c r="I22" s="267"/>
      <c r="J22" s="267"/>
      <c r="K22" s="267"/>
      <c r="L22" s="267"/>
      <c r="M22" s="267"/>
      <c r="N22" s="267"/>
      <c r="O22" s="267"/>
      <c r="P22" s="267"/>
      <c r="Q22" s="267"/>
      <c r="R22" s="267"/>
      <c r="S22" s="267"/>
      <c r="T22" s="267"/>
      <c r="U22" s="267"/>
      <c r="V22" s="267"/>
      <c r="W22" s="267"/>
      <c r="X22" s="267"/>
      <c r="Y22" s="267"/>
    </row>
    <row r="23">
      <c r="A23" s="267"/>
      <c r="B23" s="271"/>
      <c r="C23" s="267"/>
      <c r="D23" s="267"/>
      <c r="E23" s="267"/>
      <c r="F23" s="267"/>
      <c r="G23" s="267"/>
      <c r="H23" s="267"/>
      <c r="I23" s="267"/>
      <c r="J23" s="267"/>
      <c r="K23" s="267"/>
      <c r="L23" s="267"/>
      <c r="M23" s="267"/>
      <c r="N23" s="267"/>
      <c r="O23" s="267"/>
      <c r="P23" s="267"/>
      <c r="Q23" s="267"/>
      <c r="R23" s="267"/>
      <c r="S23" s="267"/>
      <c r="T23" s="267"/>
      <c r="U23" s="267"/>
      <c r="V23" s="267"/>
      <c r="W23" s="267"/>
      <c r="X23" s="267"/>
      <c r="Y23" s="267"/>
    </row>
    <row r="24">
      <c r="A24" s="267"/>
      <c r="B24" s="271"/>
      <c r="C24" s="267"/>
      <c r="D24" s="267"/>
      <c r="E24" s="267"/>
      <c r="F24" s="267"/>
      <c r="G24" s="267"/>
      <c r="H24" s="267"/>
      <c r="I24" s="267"/>
      <c r="J24" s="267"/>
      <c r="K24" s="267"/>
      <c r="L24" s="267"/>
      <c r="M24" s="267"/>
      <c r="N24" s="267"/>
      <c r="O24" s="267"/>
      <c r="P24" s="267"/>
      <c r="Q24" s="267"/>
      <c r="R24" s="267"/>
      <c r="S24" s="267"/>
      <c r="T24" s="267"/>
      <c r="U24" s="267"/>
      <c r="V24" s="267"/>
      <c r="W24" s="267"/>
      <c r="X24" s="267"/>
      <c r="Y24" s="267"/>
    </row>
    <row r="25">
      <c r="A25" s="267"/>
      <c r="B25" s="271"/>
      <c r="C25" s="267"/>
      <c r="D25" s="267"/>
      <c r="E25" s="267"/>
      <c r="F25" s="267"/>
      <c r="G25" s="267"/>
      <c r="H25" s="267"/>
      <c r="I25" s="267"/>
      <c r="J25" s="267"/>
      <c r="K25" s="267"/>
      <c r="L25" s="267"/>
      <c r="M25" s="267"/>
      <c r="N25" s="267"/>
      <c r="O25" s="267"/>
      <c r="P25" s="267"/>
      <c r="Q25" s="267"/>
      <c r="R25" s="267"/>
      <c r="S25" s="267"/>
      <c r="T25" s="267"/>
      <c r="U25" s="267"/>
      <c r="V25" s="267"/>
      <c r="W25" s="267"/>
      <c r="X25" s="267"/>
      <c r="Y25" s="267"/>
    </row>
    <row r="26">
      <c r="A26" s="267"/>
      <c r="B26" s="271"/>
      <c r="C26" s="267"/>
      <c r="D26" s="267"/>
      <c r="E26" s="267"/>
      <c r="F26" s="267"/>
      <c r="G26" s="267"/>
      <c r="H26" s="267"/>
      <c r="I26" s="267"/>
      <c r="J26" s="267"/>
      <c r="K26" s="267"/>
      <c r="L26" s="267"/>
      <c r="M26" s="267"/>
      <c r="N26" s="267"/>
      <c r="O26" s="267"/>
      <c r="P26" s="267"/>
      <c r="Q26" s="267"/>
      <c r="R26" s="267"/>
      <c r="S26" s="267"/>
      <c r="T26" s="267"/>
      <c r="U26" s="267"/>
      <c r="V26" s="267"/>
      <c r="W26" s="267"/>
      <c r="X26" s="267"/>
      <c r="Y26" s="267"/>
    </row>
    <row r="27">
      <c r="A27" s="267"/>
      <c r="B27" s="271"/>
      <c r="C27" s="267"/>
      <c r="D27" s="267"/>
      <c r="E27" s="267"/>
      <c r="F27" s="267"/>
      <c r="G27" s="267"/>
      <c r="H27" s="267"/>
      <c r="I27" s="267"/>
      <c r="J27" s="267"/>
      <c r="K27" s="267"/>
      <c r="L27" s="267"/>
      <c r="M27" s="267"/>
      <c r="N27" s="267"/>
      <c r="O27" s="267"/>
      <c r="P27" s="267"/>
      <c r="Q27" s="267"/>
      <c r="R27" s="267"/>
      <c r="S27" s="267"/>
      <c r="T27" s="267"/>
      <c r="U27" s="267"/>
      <c r="V27" s="267"/>
      <c r="W27" s="267"/>
      <c r="X27" s="267"/>
      <c r="Y27" s="267"/>
    </row>
    <row r="28">
      <c r="A28" s="267"/>
      <c r="B28" s="271"/>
      <c r="C28" s="267"/>
      <c r="D28" s="267"/>
      <c r="E28" s="267"/>
      <c r="F28" s="267"/>
      <c r="G28" s="267"/>
      <c r="H28" s="267"/>
      <c r="I28" s="267"/>
      <c r="J28" s="267"/>
      <c r="K28" s="267"/>
      <c r="L28" s="267"/>
      <c r="M28" s="267"/>
      <c r="N28" s="267"/>
      <c r="O28" s="267"/>
      <c r="P28" s="267"/>
      <c r="Q28" s="267"/>
      <c r="R28" s="267"/>
      <c r="S28" s="267"/>
      <c r="T28" s="267"/>
      <c r="U28" s="267"/>
      <c r="V28" s="267"/>
      <c r="W28" s="267"/>
      <c r="X28" s="267"/>
      <c r="Y28" s="267"/>
    </row>
    <row r="29">
      <c r="A29" s="267"/>
      <c r="B29" s="271"/>
      <c r="C29" s="267"/>
      <c r="D29" s="267"/>
      <c r="E29" s="267"/>
      <c r="F29" s="267"/>
      <c r="G29" s="267"/>
      <c r="H29" s="267"/>
      <c r="I29" s="267"/>
      <c r="J29" s="267"/>
      <c r="K29" s="267"/>
      <c r="L29" s="267"/>
      <c r="M29" s="267"/>
      <c r="N29" s="267"/>
      <c r="O29" s="267"/>
      <c r="P29" s="267"/>
      <c r="Q29" s="267"/>
      <c r="R29" s="267"/>
      <c r="S29" s="267"/>
      <c r="T29" s="267"/>
      <c r="U29" s="267"/>
      <c r="V29" s="267"/>
      <c r="W29" s="267"/>
      <c r="X29" s="267"/>
      <c r="Y29" s="267"/>
    </row>
    <row r="30">
      <c r="A30" s="267"/>
      <c r="B30" s="271"/>
      <c r="C30" s="267"/>
      <c r="D30" s="267"/>
      <c r="E30" s="267"/>
      <c r="F30" s="267"/>
      <c r="G30" s="267"/>
      <c r="H30" s="267"/>
      <c r="I30" s="267"/>
      <c r="J30" s="267"/>
      <c r="K30" s="267"/>
      <c r="L30" s="267"/>
      <c r="M30" s="267"/>
      <c r="N30" s="267"/>
      <c r="O30" s="267"/>
      <c r="P30" s="267"/>
      <c r="Q30" s="267"/>
      <c r="R30" s="267"/>
      <c r="S30" s="267"/>
      <c r="T30" s="267"/>
      <c r="U30" s="267"/>
      <c r="V30" s="267"/>
      <c r="W30" s="267"/>
      <c r="X30" s="267"/>
      <c r="Y30" s="267"/>
    </row>
    <row r="31">
      <c r="A31" s="267"/>
      <c r="B31" s="271"/>
      <c r="C31" s="267"/>
      <c r="D31" s="267"/>
      <c r="E31" s="267"/>
      <c r="F31" s="267"/>
      <c r="G31" s="267"/>
      <c r="H31" s="267"/>
      <c r="I31" s="267"/>
      <c r="J31" s="267"/>
      <c r="K31" s="267"/>
      <c r="L31" s="267"/>
      <c r="M31" s="267"/>
      <c r="N31" s="267"/>
      <c r="O31" s="267"/>
      <c r="P31" s="267"/>
      <c r="Q31" s="267"/>
      <c r="R31" s="267"/>
      <c r="S31" s="267"/>
      <c r="T31" s="267"/>
      <c r="U31" s="267"/>
      <c r="V31" s="267"/>
      <c r="W31" s="267"/>
      <c r="X31" s="267"/>
      <c r="Y31" s="267"/>
    </row>
    <row r="32">
      <c r="A32" s="267"/>
      <c r="B32" s="271"/>
      <c r="C32" s="267"/>
      <c r="D32" s="267"/>
      <c r="E32" s="267"/>
      <c r="F32" s="267"/>
      <c r="G32" s="267"/>
      <c r="H32" s="267"/>
      <c r="I32" s="267"/>
      <c r="J32" s="267"/>
      <c r="K32" s="267"/>
      <c r="L32" s="267"/>
      <c r="M32" s="267"/>
      <c r="N32" s="267"/>
      <c r="O32" s="267"/>
      <c r="P32" s="267"/>
      <c r="Q32" s="267"/>
      <c r="R32" s="267"/>
      <c r="S32" s="267"/>
      <c r="T32" s="267"/>
      <c r="U32" s="267"/>
      <c r="V32" s="267"/>
      <c r="W32" s="267"/>
      <c r="X32" s="267"/>
      <c r="Y32" s="267"/>
    </row>
    <row r="33">
      <c r="A33" s="267"/>
      <c r="B33" s="271"/>
      <c r="C33" s="267"/>
      <c r="D33" s="267"/>
      <c r="E33" s="267"/>
      <c r="F33" s="267"/>
      <c r="G33" s="267"/>
      <c r="H33" s="267"/>
      <c r="I33" s="267"/>
      <c r="J33" s="267"/>
      <c r="K33" s="267"/>
      <c r="L33" s="267"/>
      <c r="M33" s="267"/>
      <c r="N33" s="267"/>
      <c r="O33" s="267"/>
      <c r="P33" s="267"/>
      <c r="Q33" s="267"/>
      <c r="R33" s="267"/>
      <c r="S33" s="267"/>
      <c r="T33" s="267"/>
      <c r="U33" s="267"/>
      <c r="V33" s="267"/>
      <c r="W33" s="267"/>
      <c r="X33" s="267"/>
      <c r="Y33" s="267"/>
    </row>
    <row r="34">
      <c r="A34" s="267"/>
      <c r="B34" s="271"/>
      <c r="C34" s="267"/>
      <c r="D34" s="267"/>
      <c r="E34" s="267"/>
      <c r="F34" s="267"/>
      <c r="G34" s="267"/>
      <c r="H34" s="267"/>
      <c r="I34" s="267"/>
      <c r="J34" s="267"/>
      <c r="K34" s="267"/>
      <c r="L34" s="267"/>
      <c r="M34" s="267"/>
      <c r="N34" s="267"/>
      <c r="O34" s="267"/>
      <c r="P34" s="267"/>
      <c r="Q34" s="267"/>
      <c r="R34" s="267"/>
      <c r="S34" s="267"/>
      <c r="T34" s="267"/>
      <c r="U34" s="267"/>
      <c r="V34" s="267"/>
      <c r="W34" s="267"/>
      <c r="X34" s="267"/>
      <c r="Y34" s="267"/>
    </row>
    <row r="35">
      <c r="A35" s="267"/>
      <c r="B35" s="271"/>
      <c r="C35" s="267"/>
      <c r="D35" s="267"/>
      <c r="E35" s="267"/>
      <c r="F35" s="267"/>
      <c r="G35" s="267"/>
      <c r="H35" s="267"/>
      <c r="I35" s="267"/>
      <c r="J35" s="267"/>
      <c r="K35" s="267"/>
      <c r="L35" s="267"/>
      <c r="M35" s="267"/>
      <c r="N35" s="267"/>
      <c r="O35" s="267"/>
      <c r="P35" s="267"/>
      <c r="Q35" s="267"/>
      <c r="R35" s="267"/>
      <c r="S35" s="267"/>
      <c r="T35" s="267"/>
      <c r="U35" s="267"/>
      <c r="V35" s="267"/>
      <c r="W35" s="267"/>
      <c r="X35" s="267"/>
      <c r="Y35" s="267"/>
    </row>
    <row r="36">
      <c r="A36" s="267"/>
      <c r="B36" s="271"/>
      <c r="C36" s="267"/>
      <c r="D36" s="267"/>
      <c r="E36" s="267"/>
      <c r="F36" s="267"/>
      <c r="G36" s="267"/>
      <c r="H36" s="267"/>
      <c r="I36" s="267"/>
      <c r="J36" s="267"/>
      <c r="K36" s="267"/>
      <c r="L36" s="267"/>
      <c r="M36" s="267"/>
      <c r="N36" s="267"/>
      <c r="O36" s="267"/>
      <c r="P36" s="267"/>
      <c r="Q36" s="267"/>
      <c r="R36" s="267"/>
      <c r="S36" s="267"/>
      <c r="T36" s="267"/>
      <c r="U36" s="267"/>
      <c r="V36" s="267"/>
      <c r="W36" s="267"/>
      <c r="X36" s="267"/>
      <c r="Y36" s="267"/>
    </row>
    <row r="37">
      <c r="A37" s="267"/>
      <c r="B37" s="271"/>
      <c r="C37" s="267"/>
      <c r="D37" s="267"/>
      <c r="E37" s="267"/>
      <c r="F37" s="267"/>
      <c r="G37" s="267"/>
      <c r="H37" s="267"/>
      <c r="I37" s="267"/>
      <c r="J37" s="267"/>
      <c r="K37" s="267"/>
      <c r="L37" s="267"/>
      <c r="M37" s="267"/>
      <c r="N37" s="267"/>
      <c r="O37" s="267"/>
      <c r="P37" s="267"/>
      <c r="Q37" s="267"/>
      <c r="R37" s="267"/>
      <c r="S37" s="267"/>
      <c r="T37" s="267"/>
      <c r="U37" s="267"/>
      <c r="V37" s="267"/>
      <c r="W37" s="267"/>
      <c r="X37" s="267"/>
      <c r="Y37" s="267"/>
    </row>
    <row r="38">
      <c r="A38" s="267"/>
      <c r="B38" s="271"/>
      <c r="C38" s="267"/>
      <c r="D38" s="267"/>
      <c r="E38" s="267"/>
      <c r="F38" s="267"/>
      <c r="G38" s="267"/>
      <c r="H38" s="267"/>
      <c r="I38" s="267"/>
      <c r="J38" s="267"/>
      <c r="K38" s="267"/>
      <c r="L38" s="267"/>
      <c r="M38" s="267"/>
      <c r="N38" s="267"/>
      <c r="O38" s="267"/>
      <c r="P38" s="267"/>
      <c r="Q38" s="267"/>
      <c r="R38" s="267"/>
      <c r="S38" s="267"/>
      <c r="T38" s="267"/>
      <c r="U38" s="267"/>
      <c r="V38" s="267"/>
      <c r="W38" s="267"/>
      <c r="X38" s="267"/>
      <c r="Y38" s="267"/>
    </row>
    <row r="39">
      <c r="A39" s="267"/>
      <c r="B39" s="271"/>
      <c r="C39" s="267"/>
      <c r="D39" s="267"/>
      <c r="E39" s="267"/>
      <c r="F39" s="267"/>
      <c r="G39" s="267"/>
      <c r="H39" s="267"/>
      <c r="I39" s="267"/>
      <c r="J39" s="267"/>
      <c r="K39" s="267"/>
      <c r="L39" s="267"/>
      <c r="M39" s="267"/>
      <c r="N39" s="267"/>
      <c r="O39" s="267"/>
      <c r="P39" s="267"/>
      <c r="Q39" s="267"/>
      <c r="R39" s="267"/>
      <c r="S39" s="267"/>
      <c r="T39" s="267"/>
      <c r="U39" s="267"/>
      <c r="V39" s="267"/>
      <c r="W39" s="267"/>
      <c r="X39" s="267"/>
      <c r="Y39" s="267"/>
    </row>
    <row r="40">
      <c r="A40" s="267"/>
      <c r="B40" s="271"/>
      <c r="C40" s="267"/>
      <c r="D40" s="267"/>
      <c r="E40" s="267"/>
      <c r="F40" s="267"/>
      <c r="G40" s="267"/>
      <c r="H40" s="267"/>
      <c r="I40" s="267"/>
      <c r="J40" s="267"/>
      <c r="K40" s="267"/>
      <c r="L40" s="267"/>
      <c r="M40" s="267"/>
      <c r="N40" s="267"/>
      <c r="O40" s="267"/>
      <c r="P40" s="267"/>
      <c r="Q40" s="267"/>
      <c r="R40" s="267"/>
      <c r="S40" s="267"/>
      <c r="T40" s="267"/>
      <c r="U40" s="267"/>
      <c r="V40" s="267"/>
      <c r="W40" s="267"/>
      <c r="X40" s="267"/>
      <c r="Y40" s="267"/>
    </row>
    <row r="41">
      <c r="A41" s="267"/>
      <c r="B41" s="271"/>
      <c r="C41" s="267"/>
      <c r="D41" s="267"/>
      <c r="E41" s="267"/>
      <c r="F41" s="267"/>
      <c r="G41" s="267"/>
      <c r="H41" s="267"/>
      <c r="I41" s="267"/>
      <c r="J41" s="267"/>
      <c r="K41" s="267"/>
      <c r="L41" s="267"/>
      <c r="M41" s="267"/>
      <c r="N41" s="267"/>
      <c r="O41" s="267"/>
      <c r="P41" s="267"/>
      <c r="Q41" s="267"/>
      <c r="R41" s="267"/>
      <c r="S41" s="267"/>
      <c r="T41" s="267"/>
      <c r="U41" s="267"/>
      <c r="V41" s="267"/>
      <c r="W41" s="267"/>
      <c r="X41" s="267"/>
      <c r="Y41" s="267"/>
    </row>
    <row r="42">
      <c r="A42" s="267"/>
      <c r="B42" s="271"/>
      <c r="C42" s="267"/>
      <c r="D42" s="267"/>
      <c r="E42" s="267"/>
      <c r="F42" s="267"/>
      <c r="G42" s="267"/>
      <c r="H42" s="267"/>
      <c r="I42" s="267"/>
      <c r="J42" s="267"/>
      <c r="K42" s="267"/>
      <c r="L42" s="267"/>
      <c r="M42" s="267"/>
      <c r="N42" s="267"/>
      <c r="O42" s="267"/>
      <c r="P42" s="267"/>
      <c r="Q42" s="267"/>
      <c r="R42" s="267"/>
      <c r="S42" s="267"/>
      <c r="T42" s="267"/>
      <c r="U42" s="267"/>
      <c r="V42" s="267"/>
      <c r="W42" s="267"/>
      <c r="X42" s="267"/>
      <c r="Y42" s="267"/>
    </row>
    <row r="43">
      <c r="A43" s="267"/>
      <c r="B43" s="271"/>
      <c r="C43" s="267"/>
      <c r="D43" s="267"/>
      <c r="E43" s="267"/>
      <c r="F43" s="267"/>
      <c r="G43" s="267"/>
      <c r="H43" s="267"/>
      <c r="I43" s="267"/>
      <c r="J43" s="267"/>
      <c r="K43" s="267"/>
      <c r="L43" s="267"/>
      <c r="M43" s="267"/>
      <c r="N43" s="267"/>
      <c r="O43" s="267"/>
      <c r="P43" s="267"/>
      <c r="Q43" s="267"/>
      <c r="R43" s="267"/>
      <c r="S43" s="267"/>
      <c r="T43" s="267"/>
      <c r="U43" s="267"/>
      <c r="V43" s="267"/>
      <c r="W43" s="267"/>
      <c r="X43" s="267"/>
      <c r="Y43" s="267"/>
    </row>
    <row r="44">
      <c r="A44" s="267"/>
      <c r="B44" s="271"/>
      <c r="C44" s="267"/>
      <c r="D44" s="267"/>
      <c r="E44" s="267"/>
      <c r="F44" s="267"/>
      <c r="G44" s="267"/>
      <c r="H44" s="267"/>
      <c r="I44" s="267"/>
      <c r="J44" s="267"/>
      <c r="K44" s="267"/>
      <c r="L44" s="267"/>
      <c r="M44" s="267"/>
      <c r="N44" s="267"/>
      <c r="O44" s="267"/>
      <c r="P44" s="267"/>
      <c r="Q44" s="267"/>
      <c r="R44" s="267"/>
      <c r="S44" s="267"/>
      <c r="T44" s="267"/>
      <c r="U44" s="267"/>
      <c r="V44" s="267"/>
      <c r="W44" s="267"/>
      <c r="X44" s="267"/>
      <c r="Y44" s="267"/>
    </row>
    <row r="45">
      <c r="A45" s="267"/>
      <c r="B45" s="271"/>
      <c r="C45" s="267"/>
      <c r="D45" s="267"/>
      <c r="E45" s="267"/>
      <c r="F45" s="267"/>
      <c r="G45" s="267"/>
      <c r="H45" s="267"/>
      <c r="I45" s="267"/>
      <c r="J45" s="267"/>
      <c r="K45" s="267"/>
      <c r="L45" s="267"/>
      <c r="M45" s="267"/>
      <c r="N45" s="267"/>
      <c r="O45" s="267"/>
      <c r="P45" s="267"/>
      <c r="Q45" s="267"/>
      <c r="R45" s="267"/>
      <c r="S45" s="267"/>
      <c r="T45" s="267"/>
      <c r="U45" s="267"/>
      <c r="V45" s="267"/>
      <c r="W45" s="267"/>
      <c r="X45" s="267"/>
      <c r="Y45" s="267"/>
    </row>
    <row r="46">
      <c r="A46" s="267"/>
      <c r="B46" s="271"/>
      <c r="C46" s="267"/>
      <c r="D46" s="267"/>
      <c r="E46" s="267"/>
      <c r="F46" s="267"/>
      <c r="G46" s="267"/>
      <c r="H46" s="267"/>
      <c r="I46" s="267"/>
      <c r="J46" s="267"/>
      <c r="K46" s="267"/>
      <c r="L46" s="267"/>
      <c r="M46" s="267"/>
      <c r="N46" s="267"/>
      <c r="O46" s="267"/>
      <c r="P46" s="267"/>
      <c r="Q46" s="267"/>
      <c r="R46" s="267"/>
      <c r="S46" s="267"/>
      <c r="T46" s="267"/>
      <c r="U46" s="267"/>
      <c r="V46" s="267"/>
      <c r="W46" s="267"/>
      <c r="X46" s="267"/>
      <c r="Y46" s="267"/>
    </row>
    <row r="47">
      <c r="A47" s="267"/>
      <c r="B47" s="271"/>
      <c r="C47" s="267"/>
      <c r="D47" s="267"/>
      <c r="E47" s="267"/>
      <c r="F47" s="267"/>
      <c r="G47" s="267"/>
      <c r="H47" s="267"/>
      <c r="I47" s="267"/>
      <c r="J47" s="267"/>
      <c r="K47" s="267"/>
      <c r="L47" s="267"/>
      <c r="M47" s="267"/>
      <c r="N47" s="267"/>
      <c r="O47" s="267"/>
      <c r="P47" s="267"/>
      <c r="Q47" s="267"/>
      <c r="R47" s="267"/>
      <c r="S47" s="267"/>
      <c r="T47" s="267"/>
      <c r="U47" s="267"/>
      <c r="V47" s="267"/>
      <c r="W47" s="267"/>
      <c r="X47" s="267"/>
      <c r="Y47" s="267"/>
    </row>
    <row r="48">
      <c r="A48" s="267"/>
      <c r="B48" s="271"/>
      <c r="C48" s="267"/>
      <c r="D48" s="267"/>
      <c r="E48" s="267"/>
      <c r="F48" s="267"/>
      <c r="G48" s="267"/>
      <c r="H48" s="267"/>
      <c r="I48" s="267"/>
      <c r="J48" s="267"/>
      <c r="K48" s="267"/>
      <c r="L48" s="267"/>
      <c r="M48" s="267"/>
      <c r="N48" s="267"/>
      <c r="O48" s="267"/>
      <c r="P48" s="267"/>
      <c r="Q48" s="267"/>
      <c r="R48" s="267"/>
      <c r="S48" s="267"/>
      <c r="T48" s="267"/>
      <c r="U48" s="267"/>
      <c r="V48" s="267"/>
      <c r="W48" s="267"/>
      <c r="X48" s="267"/>
      <c r="Y48" s="267"/>
    </row>
    <row r="49">
      <c r="A49" s="267"/>
      <c r="B49" s="271"/>
      <c r="C49" s="267"/>
      <c r="D49" s="267"/>
      <c r="E49" s="267"/>
      <c r="F49" s="267"/>
      <c r="G49" s="267"/>
      <c r="H49" s="267"/>
      <c r="I49" s="267"/>
      <c r="J49" s="267"/>
      <c r="K49" s="267"/>
      <c r="L49" s="267"/>
      <c r="M49" s="267"/>
      <c r="N49" s="267"/>
      <c r="O49" s="267"/>
      <c r="P49" s="267"/>
      <c r="Q49" s="267"/>
      <c r="R49" s="267"/>
      <c r="S49" s="267"/>
      <c r="T49" s="267"/>
      <c r="U49" s="267"/>
      <c r="V49" s="267"/>
      <c r="W49" s="267"/>
      <c r="X49" s="267"/>
      <c r="Y49" s="267"/>
    </row>
    <row r="50">
      <c r="A50" s="267"/>
      <c r="B50" s="271"/>
      <c r="C50" s="267"/>
      <c r="D50" s="267"/>
      <c r="E50" s="267"/>
      <c r="F50" s="267"/>
      <c r="G50" s="267"/>
      <c r="H50" s="267"/>
      <c r="I50" s="267"/>
      <c r="J50" s="267"/>
      <c r="K50" s="267"/>
      <c r="L50" s="267"/>
      <c r="M50" s="267"/>
      <c r="N50" s="267"/>
      <c r="O50" s="267"/>
      <c r="P50" s="267"/>
      <c r="Q50" s="267"/>
      <c r="R50" s="267"/>
      <c r="S50" s="267"/>
      <c r="T50" s="267"/>
      <c r="U50" s="267"/>
      <c r="V50" s="267"/>
      <c r="W50" s="267"/>
      <c r="X50" s="267"/>
      <c r="Y50" s="267"/>
    </row>
    <row r="51">
      <c r="A51" s="267"/>
      <c r="B51" s="271"/>
      <c r="C51" s="267"/>
      <c r="D51" s="267"/>
      <c r="E51" s="267"/>
      <c r="F51" s="267"/>
      <c r="G51" s="267"/>
      <c r="H51" s="267"/>
      <c r="I51" s="267"/>
      <c r="J51" s="267"/>
      <c r="K51" s="267"/>
      <c r="L51" s="267"/>
      <c r="M51" s="267"/>
      <c r="N51" s="267"/>
      <c r="O51" s="267"/>
      <c r="P51" s="267"/>
      <c r="Q51" s="267"/>
      <c r="R51" s="267"/>
      <c r="S51" s="267"/>
      <c r="T51" s="267"/>
      <c r="U51" s="267"/>
      <c r="V51" s="267"/>
      <c r="W51" s="267"/>
      <c r="X51" s="267"/>
      <c r="Y51" s="267"/>
    </row>
    <row r="52">
      <c r="A52" s="267"/>
      <c r="B52" s="271"/>
      <c r="C52" s="267"/>
      <c r="D52" s="267"/>
      <c r="E52" s="267"/>
      <c r="F52" s="267"/>
      <c r="G52" s="267"/>
      <c r="H52" s="267"/>
      <c r="I52" s="267"/>
      <c r="J52" s="267"/>
      <c r="K52" s="267"/>
      <c r="L52" s="267"/>
      <c r="M52" s="267"/>
      <c r="N52" s="267"/>
      <c r="O52" s="267"/>
      <c r="P52" s="267"/>
      <c r="Q52" s="267"/>
      <c r="R52" s="267"/>
      <c r="S52" s="267"/>
      <c r="T52" s="267"/>
      <c r="U52" s="267"/>
      <c r="V52" s="267"/>
      <c r="W52" s="267"/>
      <c r="X52" s="267"/>
      <c r="Y52" s="267"/>
    </row>
    <row r="53">
      <c r="A53" s="267"/>
      <c r="B53" s="271"/>
      <c r="C53" s="267"/>
      <c r="D53" s="267"/>
      <c r="E53" s="267"/>
      <c r="F53" s="267"/>
      <c r="G53" s="267"/>
      <c r="H53" s="267"/>
      <c r="I53" s="267"/>
      <c r="J53" s="267"/>
      <c r="K53" s="267"/>
      <c r="L53" s="267"/>
      <c r="M53" s="267"/>
      <c r="N53" s="267"/>
      <c r="O53" s="267"/>
      <c r="P53" s="267"/>
      <c r="Q53" s="267"/>
      <c r="R53" s="267"/>
      <c r="S53" s="267"/>
      <c r="T53" s="267"/>
      <c r="U53" s="267"/>
      <c r="V53" s="267"/>
      <c r="W53" s="267"/>
      <c r="X53" s="267"/>
      <c r="Y53" s="267"/>
    </row>
    <row r="54">
      <c r="A54" s="267"/>
      <c r="B54" s="271"/>
      <c r="C54" s="267"/>
      <c r="D54" s="267"/>
      <c r="E54" s="267"/>
      <c r="F54" s="267"/>
      <c r="G54" s="267"/>
      <c r="H54" s="267"/>
      <c r="I54" s="267"/>
      <c r="J54" s="267"/>
      <c r="K54" s="267"/>
      <c r="L54" s="267"/>
      <c r="M54" s="267"/>
      <c r="N54" s="267"/>
      <c r="O54" s="267"/>
      <c r="P54" s="267"/>
      <c r="Q54" s="267"/>
      <c r="R54" s="267"/>
      <c r="S54" s="267"/>
      <c r="T54" s="267"/>
      <c r="U54" s="267"/>
      <c r="V54" s="267"/>
      <c r="W54" s="267"/>
      <c r="X54" s="267"/>
      <c r="Y54" s="267"/>
    </row>
    <row r="55">
      <c r="A55" s="267"/>
      <c r="B55" s="271"/>
      <c r="C55" s="267"/>
      <c r="D55" s="267"/>
      <c r="E55" s="267"/>
      <c r="F55" s="267"/>
      <c r="G55" s="267"/>
      <c r="H55" s="267"/>
      <c r="I55" s="267"/>
      <c r="J55" s="267"/>
      <c r="K55" s="267"/>
      <c r="L55" s="267"/>
      <c r="M55" s="267"/>
      <c r="N55" s="267"/>
      <c r="O55" s="267"/>
      <c r="P55" s="267"/>
      <c r="Q55" s="267"/>
      <c r="R55" s="267"/>
      <c r="S55" s="267"/>
      <c r="T55" s="267"/>
      <c r="U55" s="267"/>
      <c r="V55" s="267"/>
      <c r="W55" s="267"/>
      <c r="X55" s="267"/>
      <c r="Y55" s="267"/>
    </row>
    <row r="56">
      <c r="A56" s="267"/>
      <c r="B56" s="271"/>
      <c r="C56" s="267"/>
      <c r="D56" s="267"/>
      <c r="E56" s="267"/>
      <c r="F56" s="267"/>
      <c r="G56" s="267"/>
      <c r="H56" s="267"/>
      <c r="I56" s="267"/>
      <c r="J56" s="267"/>
      <c r="K56" s="267"/>
      <c r="L56" s="267"/>
      <c r="M56" s="267"/>
      <c r="N56" s="267"/>
      <c r="O56" s="267"/>
      <c r="P56" s="267"/>
      <c r="Q56" s="267"/>
      <c r="R56" s="267"/>
      <c r="S56" s="267"/>
      <c r="T56" s="267"/>
      <c r="U56" s="267"/>
      <c r="V56" s="267"/>
      <c r="W56" s="267"/>
      <c r="X56" s="267"/>
      <c r="Y56" s="267"/>
    </row>
    <row r="57">
      <c r="A57" s="267"/>
      <c r="B57" s="271"/>
      <c r="C57" s="267"/>
      <c r="D57" s="267"/>
      <c r="E57" s="267"/>
      <c r="F57" s="267"/>
      <c r="G57" s="267"/>
      <c r="H57" s="267"/>
      <c r="I57" s="267"/>
      <c r="J57" s="267"/>
      <c r="K57" s="267"/>
      <c r="L57" s="267"/>
      <c r="M57" s="267"/>
      <c r="N57" s="267"/>
      <c r="O57" s="267"/>
      <c r="P57" s="267"/>
      <c r="Q57" s="267"/>
      <c r="R57" s="267"/>
      <c r="S57" s="267"/>
      <c r="T57" s="267"/>
      <c r="U57" s="267"/>
      <c r="V57" s="267"/>
      <c r="W57" s="267"/>
      <c r="X57" s="267"/>
      <c r="Y57" s="267"/>
    </row>
    <row r="58">
      <c r="A58" s="267"/>
      <c r="B58" s="271"/>
      <c r="C58" s="267"/>
      <c r="D58" s="267"/>
      <c r="E58" s="267"/>
      <c r="F58" s="267"/>
      <c r="G58" s="267"/>
      <c r="H58" s="267"/>
      <c r="I58" s="267"/>
      <c r="J58" s="267"/>
      <c r="K58" s="267"/>
      <c r="L58" s="267"/>
      <c r="M58" s="267"/>
      <c r="N58" s="267"/>
      <c r="O58" s="267"/>
      <c r="P58" s="267"/>
      <c r="Q58" s="267"/>
      <c r="R58" s="267"/>
      <c r="S58" s="267"/>
      <c r="T58" s="267"/>
      <c r="U58" s="267"/>
      <c r="V58" s="267"/>
      <c r="W58" s="267"/>
      <c r="X58" s="267"/>
      <c r="Y58" s="267"/>
    </row>
    <row r="59">
      <c r="A59" s="267"/>
      <c r="B59" s="271"/>
      <c r="C59" s="267"/>
      <c r="D59" s="267"/>
      <c r="E59" s="267"/>
      <c r="F59" s="267"/>
      <c r="G59" s="267"/>
      <c r="H59" s="267"/>
      <c r="I59" s="267"/>
      <c r="J59" s="267"/>
      <c r="K59" s="267"/>
      <c r="L59" s="267"/>
      <c r="M59" s="267"/>
      <c r="N59" s="267"/>
      <c r="O59" s="267"/>
      <c r="P59" s="267"/>
      <c r="Q59" s="267"/>
      <c r="R59" s="267"/>
      <c r="S59" s="267"/>
      <c r="T59" s="267"/>
      <c r="U59" s="267"/>
      <c r="V59" s="267"/>
      <c r="W59" s="267"/>
      <c r="X59" s="267"/>
      <c r="Y59" s="267"/>
    </row>
    <row r="60">
      <c r="A60" s="267"/>
      <c r="B60" s="271"/>
      <c r="C60" s="267"/>
      <c r="D60" s="267"/>
      <c r="E60" s="267"/>
      <c r="F60" s="267"/>
      <c r="G60" s="267"/>
      <c r="H60" s="267"/>
      <c r="I60" s="267"/>
      <c r="J60" s="267"/>
      <c r="K60" s="267"/>
      <c r="L60" s="267"/>
      <c r="M60" s="267"/>
      <c r="N60" s="267"/>
      <c r="O60" s="267"/>
      <c r="P60" s="267"/>
      <c r="Q60" s="267"/>
      <c r="R60" s="267"/>
      <c r="S60" s="267"/>
      <c r="T60" s="267"/>
      <c r="U60" s="267"/>
      <c r="V60" s="267"/>
      <c r="W60" s="267"/>
      <c r="X60" s="267"/>
      <c r="Y60" s="267"/>
    </row>
    <row r="61">
      <c r="A61" s="267"/>
      <c r="B61" s="271"/>
      <c r="C61" s="267"/>
      <c r="D61" s="267"/>
      <c r="E61" s="267"/>
      <c r="F61" s="267"/>
      <c r="G61" s="267"/>
      <c r="H61" s="267"/>
      <c r="I61" s="267"/>
      <c r="J61" s="267"/>
      <c r="K61" s="267"/>
      <c r="L61" s="267"/>
      <c r="M61" s="267"/>
      <c r="N61" s="267"/>
      <c r="O61" s="267"/>
      <c r="P61" s="267"/>
      <c r="Q61" s="267"/>
      <c r="R61" s="267"/>
      <c r="S61" s="267"/>
      <c r="T61" s="267"/>
      <c r="U61" s="267"/>
      <c r="V61" s="267"/>
      <c r="W61" s="267"/>
      <c r="X61" s="267"/>
      <c r="Y61" s="267"/>
    </row>
    <row r="62">
      <c r="A62" s="267"/>
      <c r="B62" s="271"/>
      <c r="C62" s="267"/>
      <c r="D62" s="267"/>
      <c r="E62" s="267"/>
      <c r="F62" s="267"/>
      <c r="G62" s="267"/>
      <c r="H62" s="267"/>
      <c r="I62" s="267"/>
      <c r="J62" s="267"/>
      <c r="K62" s="267"/>
      <c r="L62" s="267"/>
      <c r="M62" s="267"/>
      <c r="N62" s="267"/>
      <c r="O62" s="267"/>
      <c r="P62" s="267"/>
      <c r="Q62" s="267"/>
      <c r="R62" s="267"/>
      <c r="S62" s="267"/>
      <c r="T62" s="267"/>
      <c r="U62" s="267"/>
      <c r="V62" s="267"/>
      <c r="W62" s="267"/>
      <c r="X62" s="267"/>
      <c r="Y62" s="267"/>
    </row>
    <row r="63">
      <c r="A63" s="267"/>
      <c r="B63" s="271"/>
      <c r="C63" s="267"/>
      <c r="D63" s="267"/>
      <c r="E63" s="267"/>
      <c r="F63" s="267"/>
      <c r="G63" s="267"/>
      <c r="H63" s="267"/>
      <c r="I63" s="267"/>
      <c r="J63" s="267"/>
      <c r="K63" s="267"/>
      <c r="L63" s="267"/>
      <c r="M63" s="267"/>
      <c r="N63" s="267"/>
      <c r="O63" s="267"/>
      <c r="P63" s="267"/>
      <c r="Q63" s="267"/>
      <c r="R63" s="267"/>
      <c r="S63" s="267"/>
      <c r="T63" s="267"/>
      <c r="U63" s="267"/>
      <c r="V63" s="267"/>
      <c r="W63" s="267"/>
      <c r="X63" s="267"/>
      <c r="Y63" s="267"/>
    </row>
    <row r="64">
      <c r="A64" s="267"/>
      <c r="B64" s="271"/>
      <c r="C64" s="267"/>
      <c r="D64" s="267"/>
      <c r="E64" s="267"/>
      <c r="F64" s="267"/>
      <c r="G64" s="267"/>
      <c r="H64" s="267"/>
      <c r="I64" s="267"/>
      <c r="J64" s="267"/>
      <c r="K64" s="267"/>
      <c r="L64" s="267"/>
      <c r="M64" s="267"/>
      <c r="N64" s="267"/>
      <c r="O64" s="267"/>
      <c r="P64" s="267"/>
      <c r="Q64" s="267"/>
      <c r="R64" s="267"/>
      <c r="S64" s="267"/>
      <c r="T64" s="267"/>
      <c r="U64" s="267"/>
      <c r="V64" s="267"/>
      <c r="W64" s="267"/>
      <c r="X64" s="267"/>
      <c r="Y64" s="267"/>
    </row>
    <row r="65">
      <c r="A65" s="267"/>
      <c r="B65" s="271"/>
      <c r="C65" s="267"/>
      <c r="D65" s="267"/>
      <c r="E65" s="267"/>
      <c r="F65" s="267"/>
      <c r="G65" s="267"/>
      <c r="H65" s="267"/>
      <c r="I65" s="267"/>
      <c r="J65" s="267"/>
      <c r="K65" s="267"/>
      <c r="L65" s="267"/>
      <c r="M65" s="267"/>
      <c r="N65" s="267"/>
      <c r="O65" s="267"/>
      <c r="P65" s="267"/>
      <c r="Q65" s="267"/>
      <c r="R65" s="267"/>
      <c r="S65" s="267"/>
      <c r="T65" s="267"/>
      <c r="U65" s="267"/>
      <c r="V65" s="267"/>
      <c r="W65" s="267"/>
      <c r="X65" s="267"/>
      <c r="Y65" s="267"/>
    </row>
    <row r="66">
      <c r="A66" s="267"/>
      <c r="B66" s="271"/>
      <c r="C66" s="267"/>
      <c r="D66" s="267"/>
      <c r="E66" s="267"/>
      <c r="F66" s="267"/>
      <c r="G66" s="267"/>
      <c r="H66" s="267"/>
      <c r="I66" s="267"/>
      <c r="J66" s="267"/>
      <c r="K66" s="267"/>
      <c r="L66" s="267"/>
      <c r="M66" s="267"/>
      <c r="N66" s="267"/>
      <c r="O66" s="267"/>
      <c r="P66" s="267"/>
      <c r="Q66" s="267"/>
      <c r="R66" s="267"/>
      <c r="S66" s="267"/>
      <c r="T66" s="267"/>
      <c r="U66" s="267"/>
      <c r="V66" s="267"/>
      <c r="W66" s="267"/>
      <c r="X66" s="267"/>
      <c r="Y66" s="267"/>
    </row>
    <row r="67">
      <c r="A67" s="267"/>
      <c r="B67" s="271"/>
      <c r="C67" s="267"/>
      <c r="D67" s="267"/>
      <c r="E67" s="267"/>
      <c r="F67" s="267"/>
      <c r="G67" s="267"/>
      <c r="H67" s="267"/>
      <c r="I67" s="267"/>
      <c r="J67" s="267"/>
      <c r="K67" s="267"/>
      <c r="L67" s="267"/>
      <c r="M67" s="267"/>
      <c r="N67" s="267"/>
      <c r="O67" s="267"/>
      <c r="P67" s="267"/>
      <c r="Q67" s="267"/>
      <c r="R67" s="267"/>
      <c r="S67" s="267"/>
      <c r="T67" s="267"/>
      <c r="U67" s="267"/>
      <c r="V67" s="267"/>
      <c r="W67" s="267"/>
      <c r="X67" s="267"/>
      <c r="Y67" s="267"/>
    </row>
    <row r="68">
      <c r="A68" s="267"/>
      <c r="B68" s="271"/>
      <c r="C68" s="267"/>
      <c r="D68" s="267"/>
      <c r="E68" s="267"/>
      <c r="F68" s="267"/>
      <c r="G68" s="267"/>
      <c r="H68" s="267"/>
      <c r="I68" s="267"/>
      <c r="J68" s="267"/>
      <c r="K68" s="267"/>
      <c r="L68" s="267"/>
      <c r="M68" s="267"/>
      <c r="N68" s="267"/>
      <c r="O68" s="267"/>
      <c r="P68" s="267"/>
      <c r="Q68" s="267"/>
      <c r="R68" s="267"/>
      <c r="S68" s="267"/>
      <c r="T68" s="267"/>
      <c r="U68" s="267"/>
      <c r="V68" s="267"/>
      <c r="W68" s="267"/>
      <c r="X68" s="267"/>
      <c r="Y68" s="267"/>
    </row>
    <row r="69">
      <c r="A69" s="267"/>
      <c r="B69" s="271"/>
      <c r="C69" s="267"/>
      <c r="D69" s="267"/>
      <c r="E69" s="267"/>
      <c r="F69" s="267"/>
      <c r="G69" s="267"/>
      <c r="H69" s="267"/>
      <c r="I69" s="267"/>
      <c r="J69" s="267"/>
      <c r="K69" s="267"/>
      <c r="L69" s="267"/>
      <c r="M69" s="267"/>
      <c r="N69" s="267"/>
      <c r="O69" s="267"/>
      <c r="P69" s="267"/>
      <c r="Q69" s="267"/>
      <c r="R69" s="267"/>
      <c r="S69" s="267"/>
      <c r="T69" s="267"/>
      <c r="U69" s="267"/>
      <c r="V69" s="267"/>
      <c r="W69" s="267"/>
      <c r="X69" s="267"/>
      <c r="Y69" s="267"/>
    </row>
    <row r="70">
      <c r="A70" s="267"/>
      <c r="B70" s="271"/>
      <c r="C70" s="267"/>
      <c r="D70" s="267"/>
      <c r="E70" s="267"/>
      <c r="F70" s="267"/>
      <c r="G70" s="267"/>
      <c r="H70" s="267"/>
      <c r="I70" s="267"/>
      <c r="J70" s="267"/>
      <c r="K70" s="267"/>
      <c r="L70" s="267"/>
      <c r="M70" s="267"/>
      <c r="N70" s="267"/>
      <c r="O70" s="267"/>
      <c r="P70" s="267"/>
      <c r="Q70" s="267"/>
      <c r="R70" s="267"/>
      <c r="S70" s="267"/>
      <c r="T70" s="267"/>
      <c r="U70" s="267"/>
      <c r="V70" s="267"/>
      <c r="W70" s="267"/>
      <c r="X70" s="267"/>
      <c r="Y70" s="267"/>
    </row>
    <row r="71">
      <c r="A71" s="267"/>
      <c r="B71" s="271"/>
      <c r="C71" s="267"/>
      <c r="D71" s="267"/>
      <c r="E71" s="267"/>
      <c r="F71" s="267"/>
      <c r="G71" s="267"/>
      <c r="H71" s="267"/>
      <c r="I71" s="267"/>
      <c r="J71" s="267"/>
      <c r="K71" s="267"/>
      <c r="L71" s="267"/>
      <c r="M71" s="267"/>
      <c r="N71" s="267"/>
      <c r="O71" s="267"/>
      <c r="P71" s="267"/>
      <c r="Q71" s="267"/>
      <c r="R71" s="267"/>
      <c r="S71" s="267"/>
      <c r="T71" s="267"/>
      <c r="U71" s="267"/>
      <c r="V71" s="267"/>
      <c r="W71" s="267"/>
      <c r="X71" s="267"/>
      <c r="Y71" s="267"/>
    </row>
    <row r="72">
      <c r="A72" s="267"/>
      <c r="B72" s="271"/>
      <c r="C72" s="267"/>
      <c r="D72" s="267"/>
      <c r="E72" s="267"/>
      <c r="F72" s="267"/>
      <c r="G72" s="267"/>
      <c r="H72" s="267"/>
      <c r="I72" s="267"/>
      <c r="J72" s="267"/>
      <c r="K72" s="267"/>
      <c r="L72" s="267"/>
      <c r="M72" s="267"/>
      <c r="N72" s="267"/>
      <c r="O72" s="267"/>
      <c r="P72" s="267"/>
      <c r="Q72" s="267"/>
      <c r="R72" s="267"/>
      <c r="S72" s="267"/>
      <c r="T72" s="267"/>
      <c r="U72" s="267"/>
      <c r="V72" s="267"/>
      <c r="W72" s="267"/>
      <c r="X72" s="267"/>
      <c r="Y72" s="267"/>
    </row>
    <row r="73">
      <c r="A73" s="267"/>
      <c r="B73" s="271"/>
      <c r="C73" s="267"/>
      <c r="D73" s="267"/>
      <c r="E73" s="267"/>
      <c r="F73" s="267"/>
      <c r="G73" s="267"/>
      <c r="H73" s="267"/>
      <c r="I73" s="267"/>
      <c r="J73" s="267"/>
      <c r="K73" s="267"/>
      <c r="L73" s="267"/>
      <c r="M73" s="267"/>
      <c r="N73" s="267"/>
      <c r="O73" s="267"/>
      <c r="P73" s="267"/>
      <c r="Q73" s="267"/>
      <c r="R73" s="267"/>
      <c r="S73" s="267"/>
      <c r="T73" s="267"/>
      <c r="U73" s="267"/>
      <c r="V73" s="267"/>
      <c r="W73" s="267"/>
      <c r="X73" s="267"/>
      <c r="Y73" s="267"/>
    </row>
    <row r="74">
      <c r="A74" s="267"/>
      <c r="B74" s="271"/>
      <c r="C74" s="267"/>
      <c r="D74" s="267"/>
      <c r="E74" s="267"/>
      <c r="F74" s="267"/>
      <c r="G74" s="267"/>
      <c r="H74" s="267"/>
      <c r="I74" s="267"/>
      <c r="J74" s="267"/>
      <c r="K74" s="267"/>
      <c r="L74" s="267"/>
      <c r="M74" s="267"/>
      <c r="N74" s="267"/>
      <c r="O74" s="267"/>
      <c r="P74" s="267"/>
      <c r="Q74" s="267"/>
      <c r="R74" s="267"/>
      <c r="S74" s="267"/>
      <c r="T74" s="267"/>
      <c r="U74" s="267"/>
      <c r="V74" s="267"/>
      <c r="W74" s="267"/>
      <c r="X74" s="267"/>
      <c r="Y74" s="267"/>
    </row>
    <row r="75">
      <c r="A75" s="267"/>
      <c r="B75" s="271"/>
      <c r="C75" s="267"/>
      <c r="D75" s="267"/>
      <c r="E75" s="267"/>
      <c r="F75" s="267"/>
      <c r="G75" s="267"/>
      <c r="H75" s="267"/>
      <c r="I75" s="267"/>
      <c r="J75" s="267"/>
      <c r="K75" s="267"/>
      <c r="L75" s="267"/>
      <c r="M75" s="267"/>
      <c r="N75" s="267"/>
      <c r="O75" s="267"/>
      <c r="P75" s="267"/>
      <c r="Q75" s="267"/>
      <c r="R75" s="267"/>
      <c r="S75" s="267"/>
      <c r="T75" s="267"/>
      <c r="U75" s="267"/>
      <c r="V75" s="267"/>
      <c r="W75" s="267"/>
      <c r="X75" s="267"/>
      <c r="Y75" s="267"/>
    </row>
    <row r="76">
      <c r="A76" s="267"/>
      <c r="B76" s="271"/>
      <c r="C76" s="267"/>
      <c r="D76" s="267"/>
      <c r="E76" s="267"/>
      <c r="F76" s="267"/>
      <c r="G76" s="267"/>
      <c r="H76" s="267"/>
      <c r="I76" s="267"/>
      <c r="J76" s="267"/>
      <c r="K76" s="267"/>
      <c r="L76" s="267"/>
      <c r="M76" s="267"/>
      <c r="N76" s="267"/>
      <c r="O76" s="267"/>
      <c r="P76" s="267"/>
      <c r="Q76" s="267"/>
      <c r="R76" s="267"/>
      <c r="S76" s="267"/>
      <c r="T76" s="267"/>
      <c r="U76" s="267"/>
      <c r="V76" s="267"/>
      <c r="W76" s="267"/>
      <c r="X76" s="267"/>
      <c r="Y76" s="267"/>
    </row>
    <row r="77">
      <c r="A77" s="267"/>
      <c r="B77" s="271"/>
      <c r="C77" s="267"/>
      <c r="D77" s="267"/>
      <c r="E77" s="267"/>
      <c r="F77" s="267"/>
      <c r="G77" s="267"/>
      <c r="H77" s="267"/>
      <c r="I77" s="267"/>
      <c r="J77" s="267"/>
      <c r="K77" s="267"/>
      <c r="L77" s="267"/>
      <c r="M77" s="267"/>
      <c r="N77" s="267"/>
      <c r="O77" s="267"/>
      <c r="P77" s="267"/>
      <c r="Q77" s="267"/>
      <c r="R77" s="267"/>
      <c r="S77" s="267"/>
      <c r="T77" s="267"/>
      <c r="U77" s="267"/>
      <c r="V77" s="267"/>
      <c r="W77" s="267"/>
      <c r="X77" s="267"/>
      <c r="Y77" s="267"/>
    </row>
    <row r="78">
      <c r="A78" s="267"/>
      <c r="B78" s="271"/>
      <c r="C78" s="267"/>
      <c r="D78" s="267"/>
      <c r="E78" s="267"/>
      <c r="F78" s="267"/>
      <c r="G78" s="267"/>
      <c r="H78" s="267"/>
      <c r="I78" s="267"/>
      <c r="J78" s="267"/>
      <c r="K78" s="267"/>
      <c r="L78" s="267"/>
      <c r="M78" s="267"/>
      <c r="N78" s="267"/>
      <c r="O78" s="267"/>
      <c r="P78" s="267"/>
      <c r="Q78" s="267"/>
      <c r="R78" s="267"/>
      <c r="S78" s="267"/>
      <c r="T78" s="267"/>
      <c r="U78" s="267"/>
      <c r="V78" s="267"/>
      <c r="W78" s="267"/>
      <c r="X78" s="267"/>
      <c r="Y78" s="267"/>
    </row>
    <row r="79">
      <c r="A79" s="267"/>
      <c r="B79" s="271"/>
      <c r="C79" s="267"/>
      <c r="D79" s="267"/>
      <c r="E79" s="267"/>
      <c r="F79" s="267"/>
      <c r="G79" s="267"/>
      <c r="H79" s="267"/>
      <c r="I79" s="267"/>
      <c r="J79" s="267"/>
      <c r="K79" s="267"/>
      <c r="L79" s="267"/>
      <c r="M79" s="267"/>
      <c r="N79" s="267"/>
      <c r="O79" s="267"/>
      <c r="P79" s="267"/>
      <c r="Q79" s="267"/>
      <c r="R79" s="267"/>
      <c r="S79" s="267"/>
      <c r="T79" s="267"/>
      <c r="U79" s="267"/>
      <c r="V79" s="267"/>
      <c r="W79" s="267"/>
      <c r="X79" s="267"/>
      <c r="Y79" s="267"/>
    </row>
    <row r="80">
      <c r="A80" s="267"/>
      <c r="B80" s="271"/>
      <c r="C80" s="267"/>
      <c r="D80" s="267"/>
      <c r="E80" s="267"/>
      <c r="F80" s="267"/>
      <c r="G80" s="267"/>
      <c r="H80" s="267"/>
      <c r="I80" s="267"/>
      <c r="J80" s="267"/>
      <c r="K80" s="267"/>
      <c r="L80" s="267"/>
      <c r="M80" s="267"/>
      <c r="N80" s="267"/>
      <c r="O80" s="267"/>
      <c r="P80" s="267"/>
      <c r="Q80" s="267"/>
      <c r="R80" s="267"/>
      <c r="S80" s="267"/>
      <c r="T80" s="267"/>
      <c r="U80" s="267"/>
      <c r="V80" s="267"/>
      <c r="W80" s="267"/>
      <c r="X80" s="267"/>
      <c r="Y80" s="267"/>
    </row>
    <row r="81">
      <c r="A81" s="267"/>
      <c r="B81" s="271"/>
      <c r="C81" s="267"/>
      <c r="D81" s="267"/>
      <c r="E81" s="267"/>
      <c r="F81" s="267"/>
      <c r="G81" s="267"/>
      <c r="H81" s="267"/>
      <c r="I81" s="267"/>
      <c r="J81" s="267"/>
      <c r="K81" s="267"/>
      <c r="L81" s="267"/>
      <c r="M81" s="267"/>
      <c r="N81" s="267"/>
      <c r="O81" s="267"/>
      <c r="P81" s="267"/>
      <c r="Q81" s="267"/>
      <c r="R81" s="267"/>
      <c r="S81" s="267"/>
      <c r="T81" s="267"/>
      <c r="U81" s="267"/>
      <c r="V81" s="267"/>
      <c r="W81" s="267"/>
      <c r="X81" s="267"/>
      <c r="Y81" s="267"/>
    </row>
    <row r="82">
      <c r="A82" s="267"/>
      <c r="B82" s="271"/>
      <c r="C82" s="267"/>
      <c r="D82" s="267"/>
      <c r="E82" s="267"/>
      <c r="F82" s="267"/>
      <c r="G82" s="267"/>
      <c r="H82" s="267"/>
      <c r="I82" s="267"/>
      <c r="J82" s="267"/>
      <c r="K82" s="267"/>
      <c r="L82" s="267"/>
      <c r="M82" s="267"/>
      <c r="N82" s="267"/>
      <c r="O82" s="267"/>
      <c r="P82" s="267"/>
      <c r="Q82" s="267"/>
      <c r="R82" s="267"/>
      <c r="S82" s="267"/>
      <c r="T82" s="267"/>
      <c r="U82" s="267"/>
      <c r="V82" s="267"/>
      <c r="W82" s="267"/>
      <c r="X82" s="267"/>
      <c r="Y82" s="267"/>
    </row>
    <row r="83">
      <c r="A83" s="267"/>
      <c r="B83" s="271"/>
      <c r="C83" s="267"/>
      <c r="D83" s="267"/>
      <c r="E83" s="267"/>
      <c r="F83" s="267"/>
      <c r="G83" s="267"/>
      <c r="H83" s="267"/>
      <c r="I83" s="267"/>
      <c r="J83" s="267"/>
      <c r="K83" s="267"/>
      <c r="L83" s="267"/>
      <c r="M83" s="267"/>
      <c r="N83" s="267"/>
      <c r="O83" s="267"/>
      <c r="P83" s="267"/>
      <c r="Q83" s="267"/>
      <c r="R83" s="267"/>
      <c r="S83" s="267"/>
      <c r="T83" s="267"/>
      <c r="U83" s="267"/>
      <c r="V83" s="267"/>
      <c r="W83" s="267"/>
      <c r="X83" s="267"/>
      <c r="Y83" s="267"/>
    </row>
    <row r="84">
      <c r="A84" s="267"/>
      <c r="B84" s="271"/>
      <c r="C84" s="267"/>
      <c r="D84" s="267"/>
      <c r="E84" s="267"/>
      <c r="F84" s="267"/>
      <c r="G84" s="267"/>
      <c r="H84" s="267"/>
      <c r="I84" s="267"/>
      <c r="J84" s="267"/>
      <c r="K84" s="267"/>
      <c r="L84" s="267"/>
      <c r="M84" s="267"/>
      <c r="N84" s="267"/>
      <c r="O84" s="267"/>
      <c r="P84" s="267"/>
      <c r="Q84" s="267"/>
      <c r="R84" s="267"/>
      <c r="S84" s="267"/>
      <c r="T84" s="267"/>
      <c r="U84" s="267"/>
      <c r="V84" s="267"/>
      <c r="W84" s="267"/>
      <c r="X84" s="267"/>
      <c r="Y84" s="267"/>
    </row>
    <row r="85">
      <c r="A85" s="267"/>
      <c r="B85" s="271"/>
      <c r="C85" s="267"/>
      <c r="D85" s="267"/>
      <c r="E85" s="267"/>
      <c r="F85" s="267"/>
      <c r="G85" s="267"/>
      <c r="H85" s="267"/>
      <c r="I85" s="267"/>
      <c r="J85" s="267"/>
      <c r="K85" s="267"/>
      <c r="L85" s="267"/>
      <c r="M85" s="267"/>
      <c r="N85" s="267"/>
      <c r="O85" s="267"/>
      <c r="P85" s="267"/>
      <c r="Q85" s="267"/>
      <c r="R85" s="267"/>
      <c r="S85" s="267"/>
      <c r="T85" s="267"/>
      <c r="U85" s="267"/>
      <c r="V85" s="267"/>
      <c r="W85" s="267"/>
      <c r="X85" s="267"/>
      <c r="Y85" s="267"/>
    </row>
    <row r="86">
      <c r="A86" s="267"/>
      <c r="B86" s="271"/>
      <c r="C86" s="267"/>
      <c r="D86" s="267"/>
      <c r="E86" s="267"/>
      <c r="F86" s="267"/>
      <c r="G86" s="267"/>
      <c r="H86" s="267"/>
      <c r="I86" s="267"/>
      <c r="J86" s="267"/>
      <c r="K86" s="267"/>
      <c r="L86" s="267"/>
      <c r="M86" s="267"/>
      <c r="N86" s="267"/>
      <c r="O86" s="267"/>
      <c r="P86" s="267"/>
      <c r="Q86" s="267"/>
      <c r="R86" s="267"/>
      <c r="S86" s="267"/>
      <c r="T86" s="267"/>
      <c r="U86" s="267"/>
      <c r="V86" s="267"/>
      <c r="W86" s="267"/>
      <c r="X86" s="267"/>
      <c r="Y86" s="267"/>
    </row>
    <row r="87">
      <c r="A87" s="267"/>
      <c r="B87" s="271"/>
      <c r="C87" s="267"/>
      <c r="D87" s="267"/>
      <c r="E87" s="267"/>
      <c r="F87" s="267"/>
      <c r="G87" s="267"/>
      <c r="H87" s="267"/>
      <c r="I87" s="267"/>
      <c r="J87" s="267"/>
      <c r="K87" s="267"/>
      <c r="L87" s="267"/>
      <c r="M87" s="267"/>
      <c r="N87" s="267"/>
      <c r="O87" s="267"/>
      <c r="P87" s="267"/>
      <c r="Q87" s="267"/>
      <c r="R87" s="267"/>
      <c r="S87" s="267"/>
      <c r="T87" s="267"/>
      <c r="U87" s="267"/>
      <c r="V87" s="267"/>
      <c r="W87" s="267"/>
      <c r="X87" s="267"/>
      <c r="Y87" s="267"/>
    </row>
    <row r="88">
      <c r="A88" s="267"/>
      <c r="B88" s="271"/>
      <c r="C88" s="267"/>
      <c r="D88" s="267"/>
      <c r="E88" s="267"/>
      <c r="F88" s="267"/>
      <c r="G88" s="267"/>
      <c r="H88" s="267"/>
      <c r="I88" s="267"/>
      <c r="J88" s="267"/>
      <c r="K88" s="267"/>
      <c r="L88" s="267"/>
      <c r="M88" s="267"/>
      <c r="N88" s="267"/>
      <c r="O88" s="267"/>
      <c r="P88" s="267"/>
      <c r="Q88" s="267"/>
      <c r="R88" s="267"/>
      <c r="S88" s="267"/>
      <c r="T88" s="267"/>
      <c r="U88" s="267"/>
      <c r="V88" s="267"/>
      <c r="W88" s="267"/>
      <c r="X88" s="267"/>
      <c r="Y88" s="267"/>
    </row>
    <row r="89">
      <c r="A89" s="267"/>
      <c r="B89" s="271"/>
      <c r="C89" s="267"/>
      <c r="D89" s="267"/>
      <c r="E89" s="267"/>
      <c r="F89" s="267"/>
      <c r="G89" s="267"/>
      <c r="H89" s="267"/>
      <c r="I89" s="267"/>
      <c r="J89" s="267"/>
      <c r="K89" s="267"/>
      <c r="L89" s="267"/>
      <c r="M89" s="267"/>
      <c r="N89" s="267"/>
      <c r="O89" s="267"/>
      <c r="P89" s="267"/>
      <c r="Q89" s="267"/>
      <c r="R89" s="267"/>
      <c r="S89" s="267"/>
      <c r="T89" s="267"/>
      <c r="U89" s="267"/>
      <c r="V89" s="267"/>
      <c r="W89" s="267"/>
      <c r="X89" s="267"/>
      <c r="Y89" s="267"/>
    </row>
    <row r="90">
      <c r="A90" s="267"/>
      <c r="B90" s="271"/>
      <c r="C90" s="267"/>
      <c r="D90" s="267"/>
      <c r="E90" s="267"/>
      <c r="F90" s="267"/>
      <c r="G90" s="267"/>
      <c r="H90" s="267"/>
      <c r="I90" s="267"/>
      <c r="J90" s="267"/>
      <c r="K90" s="267"/>
      <c r="L90" s="267"/>
      <c r="M90" s="267"/>
      <c r="N90" s="267"/>
      <c r="O90" s="267"/>
      <c r="P90" s="267"/>
      <c r="Q90" s="267"/>
      <c r="R90" s="267"/>
      <c r="S90" s="267"/>
      <c r="T90" s="267"/>
      <c r="U90" s="267"/>
      <c r="V90" s="267"/>
      <c r="W90" s="267"/>
      <c r="X90" s="267"/>
      <c r="Y90" s="267"/>
    </row>
    <row r="91">
      <c r="A91" s="267"/>
      <c r="B91" s="271"/>
      <c r="C91" s="267"/>
      <c r="D91" s="267"/>
      <c r="E91" s="267"/>
      <c r="F91" s="267"/>
      <c r="G91" s="267"/>
      <c r="H91" s="267"/>
      <c r="I91" s="267"/>
      <c r="J91" s="267"/>
      <c r="K91" s="267"/>
      <c r="L91" s="267"/>
      <c r="M91" s="267"/>
      <c r="N91" s="267"/>
      <c r="O91" s="267"/>
      <c r="P91" s="267"/>
      <c r="Q91" s="267"/>
      <c r="R91" s="267"/>
      <c r="S91" s="267"/>
      <c r="T91" s="267"/>
      <c r="U91" s="267"/>
      <c r="V91" s="267"/>
      <c r="W91" s="267"/>
      <c r="X91" s="267"/>
      <c r="Y91" s="267"/>
    </row>
    <row r="92">
      <c r="A92" s="267"/>
      <c r="B92" s="271"/>
      <c r="C92" s="267"/>
      <c r="D92" s="267"/>
      <c r="E92" s="267"/>
      <c r="F92" s="267"/>
      <c r="G92" s="267"/>
      <c r="H92" s="267"/>
      <c r="I92" s="267"/>
      <c r="J92" s="267"/>
      <c r="K92" s="267"/>
      <c r="L92" s="267"/>
      <c r="M92" s="267"/>
      <c r="N92" s="267"/>
      <c r="O92" s="267"/>
      <c r="P92" s="267"/>
      <c r="Q92" s="267"/>
      <c r="R92" s="267"/>
      <c r="S92" s="267"/>
      <c r="T92" s="267"/>
      <c r="U92" s="267"/>
      <c r="V92" s="267"/>
      <c r="W92" s="267"/>
      <c r="X92" s="267"/>
      <c r="Y92" s="267"/>
    </row>
    <row r="93">
      <c r="A93" s="267"/>
      <c r="B93" s="271"/>
      <c r="C93" s="267"/>
      <c r="D93" s="267"/>
      <c r="E93" s="267"/>
      <c r="F93" s="267"/>
      <c r="G93" s="267"/>
      <c r="H93" s="267"/>
      <c r="I93" s="267"/>
      <c r="J93" s="267"/>
      <c r="K93" s="267"/>
      <c r="L93" s="267"/>
      <c r="M93" s="267"/>
      <c r="N93" s="267"/>
      <c r="O93" s="267"/>
      <c r="P93" s="267"/>
      <c r="Q93" s="267"/>
      <c r="R93" s="267"/>
      <c r="S93" s="267"/>
      <c r="T93" s="267"/>
      <c r="U93" s="267"/>
      <c r="V93" s="267"/>
      <c r="W93" s="267"/>
      <c r="X93" s="267"/>
      <c r="Y93" s="267"/>
    </row>
    <row r="94">
      <c r="A94" s="267"/>
      <c r="B94" s="271"/>
      <c r="C94" s="267"/>
      <c r="D94" s="267"/>
      <c r="E94" s="267"/>
      <c r="F94" s="267"/>
      <c r="G94" s="267"/>
      <c r="H94" s="267"/>
      <c r="I94" s="267"/>
      <c r="J94" s="267"/>
      <c r="K94" s="267"/>
      <c r="L94" s="267"/>
      <c r="M94" s="267"/>
      <c r="N94" s="267"/>
      <c r="O94" s="267"/>
      <c r="P94" s="267"/>
      <c r="Q94" s="267"/>
      <c r="R94" s="267"/>
      <c r="S94" s="267"/>
      <c r="T94" s="267"/>
      <c r="U94" s="267"/>
      <c r="V94" s="267"/>
      <c r="W94" s="267"/>
      <c r="X94" s="267"/>
      <c r="Y94" s="267"/>
    </row>
    <row r="95">
      <c r="A95" s="267"/>
      <c r="B95" s="271"/>
      <c r="C95" s="267"/>
      <c r="D95" s="267"/>
      <c r="E95" s="267"/>
      <c r="F95" s="267"/>
      <c r="G95" s="267"/>
      <c r="H95" s="267"/>
      <c r="I95" s="267"/>
      <c r="J95" s="267"/>
      <c r="K95" s="267"/>
      <c r="L95" s="267"/>
      <c r="M95" s="267"/>
      <c r="N95" s="267"/>
      <c r="O95" s="267"/>
      <c r="P95" s="267"/>
      <c r="Q95" s="267"/>
      <c r="R95" s="267"/>
      <c r="S95" s="267"/>
      <c r="T95" s="267"/>
      <c r="U95" s="267"/>
      <c r="V95" s="267"/>
      <c r="W95" s="267"/>
      <c r="X95" s="267"/>
      <c r="Y95" s="267"/>
    </row>
    <row r="96">
      <c r="A96" s="267"/>
      <c r="B96" s="271"/>
      <c r="C96" s="267"/>
      <c r="D96" s="267"/>
      <c r="E96" s="267"/>
      <c r="F96" s="267"/>
      <c r="G96" s="267"/>
      <c r="H96" s="267"/>
      <c r="I96" s="267"/>
      <c r="J96" s="267"/>
      <c r="K96" s="267"/>
      <c r="L96" s="267"/>
      <c r="M96" s="267"/>
      <c r="N96" s="267"/>
      <c r="O96" s="267"/>
      <c r="P96" s="267"/>
      <c r="Q96" s="267"/>
      <c r="R96" s="267"/>
      <c r="S96" s="267"/>
      <c r="T96" s="267"/>
      <c r="U96" s="267"/>
      <c r="V96" s="267"/>
      <c r="W96" s="267"/>
      <c r="X96" s="267"/>
      <c r="Y96" s="267"/>
    </row>
    <row r="97">
      <c r="A97" s="267"/>
      <c r="B97" s="271"/>
      <c r="C97" s="267"/>
      <c r="D97" s="267"/>
      <c r="E97" s="267"/>
      <c r="F97" s="267"/>
      <c r="G97" s="267"/>
      <c r="H97" s="267"/>
      <c r="I97" s="267"/>
      <c r="J97" s="267"/>
      <c r="K97" s="267"/>
      <c r="L97" s="267"/>
      <c r="M97" s="267"/>
      <c r="N97" s="267"/>
      <c r="O97" s="267"/>
      <c r="P97" s="267"/>
      <c r="Q97" s="267"/>
      <c r="R97" s="267"/>
      <c r="S97" s="267"/>
      <c r="T97" s="267"/>
      <c r="U97" s="267"/>
      <c r="V97" s="267"/>
      <c r="W97" s="267"/>
      <c r="X97" s="267"/>
      <c r="Y97" s="267"/>
    </row>
    <row r="98">
      <c r="A98" s="267"/>
      <c r="B98" s="271"/>
      <c r="C98" s="267"/>
      <c r="D98" s="267"/>
      <c r="E98" s="267"/>
      <c r="F98" s="267"/>
      <c r="G98" s="267"/>
      <c r="H98" s="267"/>
      <c r="I98" s="267"/>
      <c r="J98" s="267"/>
      <c r="K98" s="267"/>
      <c r="L98" s="267"/>
      <c r="M98" s="267"/>
      <c r="N98" s="267"/>
      <c r="O98" s="267"/>
      <c r="P98" s="267"/>
      <c r="Q98" s="267"/>
      <c r="R98" s="267"/>
      <c r="S98" s="267"/>
      <c r="T98" s="267"/>
      <c r="U98" s="267"/>
      <c r="V98" s="267"/>
      <c r="W98" s="267"/>
      <c r="X98" s="267"/>
      <c r="Y98" s="267"/>
    </row>
    <row r="99">
      <c r="A99" s="267"/>
      <c r="B99" s="271"/>
      <c r="C99" s="267"/>
      <c r="D99" s="267"/>
      <c r="E99" s="267"/>
      <c r="F99" s="267"/>
      <c r="G99" s="267"/>
      <c r="H99" s="267"/>
      <c r="I99" s="267"/>
      <c r="J99" s="267"/>
      <c r="K99" s="267"/>
      <c r="L99" s="267"/>
      <c r="M99" s="267"/>
      <c r="N99" s="267"/>
      <c r="O99" s="267"/>
      <c r="P99" s="267"/>
      <c r="Q99" s="267"/>
      <c r="R99" s="267"/>
      <c r="S99" s="267"/>
      <c r="T99" s="267"/>
      <c r="U99" s="267"/>
      <c r="V99" s="267"/>
      <c r="W99" s="267"/>
      <c r="X99" s="267"/>
      <c r="Y99" s="267"/>
    </row>
    <row r="100">
      <c r="A100" s="267"/>
      <c r="B100" s="271"/>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row>
    <row r="101">
      <c r="A101" s="267"/>
      <c r="B101" s="271"/>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row>
    <row r="102">
      <c r="A102" s="267"/>
      <c r="B102" s="271"/>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row>
    <row r="103">
      <c r="A103" s="267"/>
      <c r="B103" s="271"/>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row>
    <row r="104">
      <c r="A104" s="267"/>
      <c r="B104" s="271"/>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row>
    <row r="105">
      <c r="A105" s="267"/>
      <c r="B105" s="271"/>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row>
    <row r="106">
      <c r="A106" s="267"/>
      <c r="B106" s="271"/>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row>
    <row r="107">
      <c r="A107" s="267"/>
      <c r="B107" s="271"/>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row>
    <row r="108">
      <c r="A108" s="267"/>
      <c r="B108" s="271"/>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row>
    <row r="109">
      <c r="A109" s="267"/>
      <c r="B109" s="271"/>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row>
    <row r="110">
      <c r="A110" s="267"/>
      <c r="B110" s="271"/>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row>
    <row r="111">
      <c r="A111" s="267"/>
      <c r="B111" s="271"/>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row>
    <row r="112">
      <c r="A112" s="267"/>
      <c r="B112" s="271"/>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row>
    <row r="113">
      <c r="A113" s="267"/>
      <c r="B113" s="271"/>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row>
    <row r="114">
      <c r="A114" s="267"/>
      <c r="B114" s="271"/>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row>
    <row r="115">
      <c r="A115" s="267"/>
      <c r="B115" s="271"/>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row>
    <row r="116">
      <c r="A116" s="267"/>
      <c r="B116" s="271"/>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row>
    <row r="117">
      <c r="A117" s="267"/>
      <c r="B117" s="271"/>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row>
    <row r="118">
      <c r="A118" s="267"/>
      <c r="B118" s="271"/>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row>
    <row r="119">
      <c r="A119" s="267"/>
      <c r="B119" s="271"/>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row>
    <row r="120">
      <c r="A120" s="267"/>
      <c r="B120" s="271"/>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row>
    <row r="121">
      <c r="A121" s="267"/>
      <c r="B121" s="271"/>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row>
    <row r="122">
      <c r="A122" s="267"/>
      <c r="B122" s="271"/>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row>
    <row r="123">
      <c r="A123" s="267"/>
      <c r="B123" s="271"/>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row>
    <row r="124">
      <c r="A124" s="267"/>
      <c r="B124" s="271"/>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row>
    <row r="125">
      <c r="A125" s="267"/>
      <c r="B125" s="271"/>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row>
    <row r="126">
      <c r="A126" s="267"/>
      <c r="B126" s="271"/>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row>
    <row r="127">
      <c r="A127" s="267"/>
      <c r="B127" s="271"/>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row>
    <row r="128">
      <c r="A128" s="267"/>
      <c r="B128" s="271"/>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row>
    <row r="129">
      <c r="A129" s="267"/>
      <c r="B129" s="271"/>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row>
    <row r="130">
      <c r="A130" s="267"/>
      <c r="B130" s="271"/>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row>
    <row r="131">
      <c r="A131" s="267"/>
      <c r="B131" s="271"/>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row>
    <row r="132">
      <c r="A132" s="267"/>
      <c r="B132" s="271"/>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row>
    <row r="133">
      <c r="A133" s="267"/>
      <c r="B133" s="271"/>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row>
    <row r="134">
      <c r="A134" s="267"/>
      <c r="B134" s="271"/>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row>
    <row r="135">
      <c r="A135" s="267"/>
      <c r="B135" s="271"/>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row>
    <row r="136">
      <c r="A136" s="267"/>
      <c r="B136" s="271"/>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row>
    <row r="137">
      <c r="A137" s="267"/>
      <c r="B137" s="271"/>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row>
    <row r="138">
      <c r="A138" s="267"/>
      <c r="B138" s="271"/>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row>
    <row r="139">
      <c r="A139" s="267"/>
      <c r="B139" s="271"/>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row>
    <row r="140">
      <c r="A140" s="267"/>
      <c r="B140" s="271"/>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row>
    <row r="141">
      <c r="A141" s="267"/>
      <c r="B141" s="271"/>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row>
    <row r="142">
      <c r="A142" s="267"/>
      <c r="B142" s="271"/>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row>
    <row r="143">
      <c r="A143" s="267"/>
      <c r="B143" s="271"/>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row>
    <row r="144">
      <c r="A144" s="267"/>
      <c r="B144" s="271"/>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row>
    <row r="145">
      <c r="A145" s="267"/>
      <c r="B145" s="271"/>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row>
    <row r="146">
      <c r="A146" s="267"/>
      <c r="B146" s="271"/>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row>
    <row r="147">
      <c r="A147" s="267"/>
      <c r="B147" s="271"/>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row>
    <row r="148">
      <c r="A148" s="267"/>
      <c r="B148" s="271"/>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row>
    <row r="149">
      <c r="A149" s="267"/>
      <c r="B149" s="271"/>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row>
    <row r="150">
      <c r="A150" s="267"/>
      <c r="B150" s="271"/>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row>
    <row r="151">
      <c r="A151" s="267"/>
      <c r="B151" s="271"/>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row>
    <row r="152">
      <c r="A152" s="267"/>
      <c r="B152" s="271"/>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row>
    <row r="153">
      <c r="A153" s="267"/>
      <c r="B153" s="271"/>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row>
    <row r="154">
      <c r="A154" s="267"/>
      <c r="B154" s="271"/>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row>
    <row r="155">
      <c r="A155" s="267"/>
      <c r="B155" s="271"/>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row>
    <row r="156">
      <c r="A156" s="267"/>
      <c r="B156" s="271"/>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row>
    <row r="157">
      <c r="A157" s="267"/>
      <c r="B157" s="271"/>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row>
    <row r="158">
      <c r="A158" s="267"/>
      <c r="B158" s="271"/>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row>
    <row r="159">
      <c r="A159" s="267"/>
      <c r="B159" s="271"/>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row>
    <row r="160">
      <c r="A160" s="267"/>
      <c r="B160" s="271"/>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row>
    <row r="161">
      <c r="A161" s="267"/>
      <c r="B161" s="271"/>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row>
    <row r="162">
      <c r="A162" s="267"/>
      <c r="B162" s="271"/>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row>
    <row r="163">
      <c r="A163" s="267"/>
      <c r="B163" s="271"/>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row>
    <row r="164">
      <c r="A164" s="267"/>
      <c r="B164" s="271"/>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row>
    <row r="165">
      <c r="A165" s="267"/>
      <c r="B165" s="271"/>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row>
    <row r="166">
      <c r="A166" s="267"/>
      <c r="B166" s="271"/>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row>
    <row r="167">
      <c r="A167" s="267"/>
      <c r="B167" s="271"/>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row>
    <row r="168">
      <c r="A168" s="267"/>
      <c r="B168" s="271"/>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row>
    <row r="169">
      <c r="A169" s="267"/>
      <c r="B169" s="271"/>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row>
    <row r="170">
      <c r="A170" s="267"/>
      <c r="B170" s="271"/>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row>
    <row r="171">
      <c r="A171" s="267"/>
      <c r="B171" s="271"/>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row>
    <row r="172">
      <c r="A172" s="267"/>
      <c r="B172" s="271"/>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row>
    <row r="173">
      <c r="A173" s="267"/>
      <c r="B173" s="271"/>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row>
    <row r="174">
      <c r="A174" s="267"/>
      <c r="B174" s="271"/>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row>
    <row r="175">
      <c r="A175" s="267"/>
      <c r="B175" s="271"/>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row>
    <row r="176">
      <c r="A176" s="267"/>
      <c r="B176" s="271"/>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row>
    <row r="177">
      <c r="A177" s="267"/>
      <c r="B177" s="271"/>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row>
    <row r="178">
      <c r="A178" s="267"/>
      <c r="B178" s="271"/>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row>
    <row r="179">
      <c r="A179" s="267"/>
      <c r="B179" s="271"/>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row>
    <row r="180">
      <c r="A180" s="267"/>
      <c r="B180" s="271"/>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row>
    <row r="181">
      <c r="A181" s="267"/>
      <c r="B181" s="271"/>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row>
    <row r="182">
      <c r="A182" s="267"/>
      <c r="B182" s="271"/>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row>
    <row r="183">
      <c r="A183" s="267"/>
      <c r="B183" s="271"/>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row>
    <row r="184">
      <c r="A184" s="267"/>
      <c r="B184" s="271"/>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row>
    <row r="185">
      <c r="A185" s="267"/>
      <c r="B185" s="271"/>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row>
    <row r="186">
      <c r="A186" s="267"/>
      <c r="B186" s="271"/>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row>
    <row r="187">
      <c r="A187" s="267"/>
      <c r="B187" s="271"/>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row>
    <row r="188">
      <c r="A188" s="267"/>
      <c r="B188" s="271"/>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row>
    <row r="189">
      <c r="A189" s="267"/>
      <c r="B189" s="271"/>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row>
    <row r="190">
      <c r="A190" s="267"/>
      <c r="B190" s="271"/>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row>
    <row r="191">
      <c r="A191" s="267"/>
      <c r="B191" s="271"/>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row>
    <row r="192">
      <c r="A192" s="267"/>
      <c r="B192" s="271"/>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row>
    <row r="193">
      <c r="A193" s="267"/>
      <c r="B193" s="271"/>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row>
    <row r="194">
      <c r="A194" s="267"/>
      <c r="B194" s="271"/>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row>
    <row r="195">
      <c r="A195" s="267"/>
      <c r="B195" s="271"/>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row>
    <row r="196">
      <c r="A196" s="267"/>
      <c r="B196" s="271"/>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row>
    <row r="197">
      <c r="A197" s="267"/>
      <c r="B197" s="271"/>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row>
    <row r="198">
      <c r="A198" s="267"/>
      <c r="B198" s="271"/>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row>
    <row r="199">
      <c r="A199" s="267"/>
      <c r="B199" s="271"/>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row>
    <row r="200">
      <c r="A200" s="267"/>
      <c r="B200" s="271"/>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row>
    <row r="201">
      <c r="A201" s="267"/>
      <c r="B201" s="271"/>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row>
    <row r="202">
      <c r="A202" s="267"/>
      <c r="B202" s="271"/>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row>
    <row r="203">
      <c r="A203" s="267"/>
      <c r="B203" s="271"/>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row>
    <row r="204">
      <c r="A204" s="267"/>
      <c r="B204" s="271"/>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row>
    <row r="205">
      <c r="A205" s="267"/>
      <c r="B205" s="271"/>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row>
    <row r="206">
      <c r="A206" s="267"/>
      <c r="B206" s="271"/>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row>
    <row r="207">
      <c r="A207" s="267"/>
      <c r="B207" s="271"/>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row>
    <row r="208">
      <c r="A208" s="267"/>
      <c r="B208" s="271"/>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row>
    <row r="209">
      <c r="A209" s="267"/>
      <c r="B209" s="271"/>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row>
    <row r="210">
      <c r="A210" s="267"/>
      <c r="B210" s="271"/>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row>
    <row r="211">
      <c r="A211" s="267"/>
      <c r="B211" s="271"/>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row>
    <row r="212">
      <c r="A212" s="267"/>
      <c r="B212" s="271"/>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row>
    <row r="213">
      <c r="A213" s="267"/>
      <c r="B213" s="271"/>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row>
    <row r="214">
      <c r="A214" s="267"/>
      <c r="B214" s="271"/>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row>
    <row r="215">
      <c r="A215" s="267"/>
      <c r="B215" s="271"/>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row>
    <row r="216">
      <c r="A216" s="267"/>
      <c r="B216" s="271"/>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row>
    <row r="217">
      <c r="A217" s="267"/>
      <c r="B217" s="271"/>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row>
    <row r="218">
      <c r="A218" s="267"/>
      <c r="B218" s="271"/>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row>
    <row r="219">
      <c r="A219" s="267"/>
      <c r="B219" s="271"/>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row>
    <row r="220">
      <c r="A220" s="267"/>
      <c r="B220" s="271"/>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row>
    <row r="221">
      <c r="A221" s="267"/>
      <c r="B221" s="271"/>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row>
    <row r="222">
      <c r="A222" s="267"/>
      <c r="B222" s="271"/>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row>
    <row r="223">
      <c r="A223" s="267"/>
      <c r="B223" s="271"/>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row>
    <row r="224">
      <c r="A224" s="267"/>
      <c r="B224" s="271"/>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row>
    <row r="225">
      <c r="A225" s="267"/>
      <c r="B225" s="271"/>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row>
    <row r="226">
      <c r="A226" s="267"/>
      <c r="B226" s="271"/>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row>
    <row r="227">
      <c r="A227" s="267"/>
      <c r="B227" s="271"/>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row>
    <row r="228">
      <c r="A228" s="267"/>
      <c r="B228" s="271"/>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row>
    <row r="229">
      <c r="A229" s="267"/>
      <c r="B229" s="271"/>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row>
    <row r="230">
      <c r="A230" s="267"/>
      <c r="B230" s="271"/>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row>
    <row r="231">
      <c r="A231" s="267"/>
      <c r="B231" s="271"/>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row>
    <row r="232">
      <c r="A232" s="267"/>
      <c r="B232" s="271"/>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row>
    <row r="233">
      <c r="A233" s="267"/>
      <c r="B233" s="271"/>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row>
    <row r="234">
      <c r="A234" s="267"/>
      <c r="B234" s="271"/>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row>
    <row r="235">
      <c r="A235" s="267"/>
      <c r="B235" s="271"/>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row>
    <row r="236">
      <c r="A236" s="267"/>
      <c r="B236" s="271"/>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row>
    <row r="237">
      <c r="A237" s="267"/>
      <c r="B237" s="271"/>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row>
    <row r="238">
      <c r="A238" s="267"/>
      <c r="B238" s="271"/>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row>
    <row r="239">
      <c r="A239" s="267"/>
      <c r="B239" s="271"/>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row>
    <row r="240">
      <c r="A240" s="267"/>
      <c r="B240" s="271"/>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row>
    <row r="241">
      <c r="A241" s="267"/>
      <c r="B241" s="271"/>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row>
    <row r="242">
      <c r="A242" s="267"/>
      <c r="B242" s="271"/>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row>
    <row r="243">
      <c r="A243" s="267"/>
      <c r="B243" s="271"/>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row>
    <row r="244">
      <c r="A244" s="267"/>
      <c r="B244" s="271"/>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row>
    <row r="245">
      <c r="A245" s="267"/>
      <c r="B245" s="271"/>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row>
    <row r="246">
      <c r="A246" s="267"/>
      <c r="B246" s="271"/>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row>
    <row r="247">
      <c r="A247" s="267"/>
      <c r="B247" s="271"/>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row>
    <row r="248">
      <c r="A248" s="267"/>
      <c r="B248" s="271"/>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row>
    <row r="249">
      <c r="A249" s="267"/>
      <c r="B249" s="271"/>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row>
    <row r="250">
      <c r="A250" s="267"/>
      <c r="B250" s="271"/>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row>
    <row r="251">
      <c r="A251" s="267"/>
      <c r="B251" s="271"/>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row>
    <row r="252">
      <c r="A252" s="267"/>
      <c r="B252" s="271"/>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row>
    <row r="253">
      <c r="A253" s="267"/>
      <c r="B253" s="271"/>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row>
    <row r="254">
      <c r="A254" s="267"/>
      <c r="B254" s="271"/>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row>
    <row r="255">
      <c r="A255" s="267"/>
      <c r="B255" s="271"/>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row>
    <row r="256">
      <c r="A256" s="267"/>
      <c r="B256" s="271"/>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row>
    <row r="257">
      <c r="A257" s="267"/>
      <c r="B257" s="271"/>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row>
    <row r="258">
      <c r="A258" s="267"/>
      <c r="B258" s="271"/>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row>
    <row r="259">
      <c r="A259" s="267"/>
      <c r="B259" s="271"/>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row>
    <row r="260">
      <c r="A260" s="267"/>
      <c r="B260" s="271"/>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row>
    <row r="261">
      <c r="A261" s="267"/>
      <c r="B261" s="271"/>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row>
    <row r="262">
      <c r="A262" s="267"/>
      <c r="B262" s="271"/>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row>
    <row r="263">
      <c r="A263" s="267"/>
      <c r="B263" s="271"/>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row>
    <row r="264">
      <c r="A264" s="267"/>
      <c r="B264" s="271"/>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row>
    <row r="265">
      <c r="A265" s="267"/>
      <c r="B265" s="271"/>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row>
    <row r="266">
      <c r="A266" s="267"/>
      <c r="B266" s="271"/>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row>
    <row r="267">
      <c r="A267" s="267"/>
      <c r="B267" s="271"/>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row>
    <row r="268">
      <c r="A268" s="267"/>
      <c r="B268" s="271"/>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row>
    <row r="269">
      <c r="A269" s="267"/>
      <c r="B269" s="271"/>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row>
    <row r="270">
      <c r="A270" s="267"/>
      <c r="B270" s="271"/>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row>
    <row r="271">
      <c r="A271" s="267"/>
      <c r="B271" s="271"/>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row>
    <row r="272">
      <c r="A272" s="267"/>
      <c r="B272" s="271"/>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row>
    <row r="273">
      <c r="A273" s="267"/>
      <c r="B273" s="271"/>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row>
    <row r="274">
      <c r="A274" s="267"/>
      <c r="B274" s="271"/>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row>
    <row r="275">
      <c r="A275" s="267"/>
      <c r="B275" s="271"/>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row>
    <row r="276">
      <c r="A276" s="267"/>
      <c r="B276" s="271"/>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row>
    <row r="277">
      <c r="A277" s="267"/>
      <c r="B277" s="271"/>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row>
    <row r="278">
      <c r="A278" s="267"/>
      <c r="B278" s="271"/>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row>
    <row r="279">
      <c r="A279" s="267"/>
      <c r="B279" s="271"/>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row>
    <row r="280">
      <c r="A280" s="267"/>
      <c r="B280" s="271"/>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row>
    <row r="281">
      <c r="A281" s="267"/>
      <c r="B281" s="271"/>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row>
    <row r="282">
      <c r="A282" s="267"/>
      <c r="B282" s="271"/>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row>
    <row r="283">
      <c r="A283" s="267"/>
      <c r="B283" s="271"/>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row>
    <row r="284">
      <c r="A284" s="267"/>
      <c r="B284" s="271"/>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row>
    <row r="285">
      <c r="A285" s="267"/>
      <c r="B285" s="271"/>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row>
    <row r="286">
      <c r="A286" s="267"/>
      <c r="B286" s="271"/>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row>
    <row r="287">
      <c r="A287" s="267"/>
      <c r="B287" s="271"/>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row>
    <row r="288">
      <c r="A288" s="267"/>
      <c r="B288" s="271"/>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row>
    <row r="289">
      <c r="A289" s="267"/>
      <c r="B289" s="271"/>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row>
    <row r="290">
      <c r="A290" s="267"/>
      <c r="B290" s="271"/>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row>
    <row r="291">
      <c r="A291" s="267"/>
      <c r="B291" s="271"/>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row>
    <row r="292">
      <c r="A292" s="267"/>
      <c r="B292" s="271"/>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row>
    <row r="293">
      <c r="A293" s="267"/>
      <c r="B293" s="271"/>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row>
    <row r="294">
      <c r="A294" s="267"/>
      <c r="B294" s="271"/>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row>
    <row r="295">
      <c r="A295" s="267"/>
      <c r="B295" s="271"/>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row>
    <row r="296">
      <c r="A296" s="267"/>
      <c r="B296" s="271"/>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row>
    <row r="297">
      <c r="A297" s="267"/>
      <c r="B297" s="271"/>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row>
    <row r="298">
      <c r="A298" s="267"/>
      <c r="B298" s="271"/>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row>
    <row r="299">
      <c r="A299" s="267"/>
      <c r="B299" s="271"/>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row>
    <row r="300">
      <c r="A300" s="267"/>
      <c r="B300" s="271"/>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row>
    <row r="301">
      <c r="A301" s="267"/>
      <c r="B301" s="271"/>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row>
    <row r="302">
      <c r="A302" s="267"/>
      <c r="B302" s="271"/>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row>
    <row r="303">
      <c r="A303" s="267"/>
      <c r="B303" s="271"/>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row>
    <row r="304">
      <c r="A304" s="267"/>
      <c r="B304" s="271"/>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row>
    <row r="305">
      <c r="A305" s="267"/>
      <c r="B305" s="271"/>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row>
    <row r="306">
      <c r="A306" s="267"/>
      <c r="B306" s="271"/>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row>
    <row r="307">
      <c r="A307" s="267"/>
      <c r="B307" s="271"/>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row>
    <row r="308">
      <c r="A308" s="267"/>
      <c r="B308" s="271"/>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row>
    <row r="309">
      <c r="A309" s="267"/>
      <c r="B309" s="271"/>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row>
    <row r="310">
      <c r="A310" s="267"/>
      <c r="B310" s="271"/>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row>
    <row r="311">
      <c r="A311" s="267"/>
      <c r="B311" s="271"/>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row>
    <row r="312">
      <c r="A312" s="267"/>
      <c r="B312" s="271"/>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row>
    <row r="313">
      <c r="A313" s="267"/>
      <c r="B313" s="271"/>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row>
    <row r="314">
      <c r="A314" s="267"/>
      <c r="B314" s="271"/>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row>
    <row r="315">
      <c r="A315" s="267"/>
      <c r="B315" s="271"/>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row>
    <row r="316">
      <c r="A316" s="267"/>
      <c r="B316" s="271"/>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row>
    <row r="317">
      <c r="A317" s="267"/>
      <c r="B317" s="271"/>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row>
    <row r="318">
      <c r="A318" s="267"/>
      <c r="B318" s="271"/>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row>
    <row r="319">
      <c r="A319" s="267"/>
      <c r="B319" s="271"/>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row>
    <row r="320">
      <c r="A320" s="267"/>
      <c r="B320" s="271"/>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row>
    <row r="321">
      <c r="A321" s="267"/>
      <c r="B321" s="271"/>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row>
    <row r="322">
      <c r="A322" s="267"/>
      <c r="B322" s="271"/>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row>
    <row r="323">
      <c r="A323" s="267"/>
      <c r="B323" s="271"/>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row>
    <row r="324">
      <c r="A324" s="267"/>
      <c r="B324" s="271"/>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row>
    <row r="325">
      <c r="A325" s="267"/>
      <c r="B325" s="271"/>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row>
    <row r="326">
      <c r="A326" s="267"/>
      <c r="B326" s="271"/>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row>
    <row r="327">
      <c r="A327" s="267"/>
      <c r="B327" s="271"/>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row>
    <row r="328">
      <c r="A328" s="267"/>
      <c r="B328" s="271"/>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row>
    <row r="329">
      <c r="A329" s="267"/>
      <c r="B329" s="271"/>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row>
    <row r="330">
      <c r="A330" s="267"/>
      <c r="B330" s="271"/>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row>
    <row r="331">
      <c r="A331" s="267"/>
      <c r="B331" s="271"/>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row>
    <row r="332">
      <c r="A332" s="267"/>
      <c r="B332" s="271"/>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row>
    <row r="333">
      <c r="A333" s="267"/>
      <c r="B333" s="271"/>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row>
    <row r="334">
      <c r="A334" s="267"/>
      <c r="B334" s="271"/>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row>
    <row r="335">
      <c r="A335" s="267"/>
      <c r="B335" s="271"/>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row>
    <row r="336">
      <c r="A336" s="267"/>
      <c r="B336" s="271"/>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row>
    <row r="337">
      <c r="A337" s="267"/>
      <c r="B337" s="271"/>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row>
    <row r="338">
      <c r="A338" s="267"/>
      <c r="B338" s="271"/>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row>
    <row r="339">
      <c r="A339" s="267"/>
      <c r="B339" s="271"/>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row>
    <row r="340">
      <c r="A340" s="267"/>
      <c r="B340" s="271"/>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row>
    <row r="341">
      <c r="A341" s="267"/>
      <c r="B341" s="271"/>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row>
    <row r="342">
      <c r="A342" s="267"/>
      <c r="B342" s="271"/>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row>
    <row r="343">
      <c r="A343" s="267"/>
      <c r="B343" s="271"/>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row>
    <row r="344">
      <c r="A344" s="267"/>
      <c r="B344" s="271"/>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row>
    <row r="345">
      <c r="A345" s="267"/>
      <c r="B345" s="271"/>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row>
    <row r="346">
      <c r="A346" s="267"/>
      <c r="B346" s="271"/>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row>
    <row r="347">
      <c r="A347" s="267"/>
      <c r="B347" s="271"/>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row>
    <row r="348">
      <c r="A348" s="267"/>
      <c r="B348" s="271"/>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row>
    <row r="349">
      <c r="A349" s="267"/>
      <c r="B349" s="271"/>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row>
    <row r="350">
      <c r="A350" s="267"/>
      <c r="B350" s="271"/>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row>
    <row r="351">
      <c r="A351" s="267"/>
      <c r="B351" s="271"/>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row>
    <row r="352">
      <c r="A352" s="267"/>
      <c r="B352" s="271"/>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row>
    <row r="353">
      <c r="A353" s="267"/>
      <c r="B353" s="271"/>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row>
    <row r="354">
      <c r="A354" s="267"/>
      <c r="B354" s="271"/>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row>
    <row r="355">
      <c r="A355" s="267"/>
      <c r="B355" s="271"/>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row>
    <row r="356">
      <c r="A356" s="267"/>
      <c r="B356" s="271"/>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row>
    <row r="357">
      <c r="A357" s="267"/>
      <c r="B357" s="271"/>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row>
    <row r="358">
      <c r="A358" s="267"/>
      <c r="B358" s="271"/>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row>
    <row r="359">
      <c r="A359" s="267"/>
      <c r="B359" s="271"/>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row>
    <row r="360">
      <c r="A360" s="267"/>
      <c r="B360" s="271"/>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row>
    <row r="361">
      <c r="A361" s="267"/>
      <c r="B361" s="271"/>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row>
    <row r="362">
      <c r="A362" s="267"/>
      <c r="B362" s="271"/>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row>
    <row r="363">
      <c r="A363" s="267"/>
      <c r="B363" s="271"/>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row>
    <row r="364">
      <c r="A364" s="267"/>
      <c r="B364" s="271"/>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row>
    <row r="365">
      <c r="A365" s="267"/>
      <c r="B365" s="271"/>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row>
    <row r="366">
      <c r="A366" s="267"/>
      <c r="B366" s="271"/>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row>
    <row r="367">
      <c r="A367" s="267"/>
      <c r="B367" s="271"/>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row>
    <row r="368">
      <c r="A368" s="267"/>
      <c r="B368" s="271"/>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row>
    <row r="369">
      <c r="A369" s="267"/>
      <c r="B369" s="271"/>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row>
    <row r="370">
      <c r="A370" s="267"/>
      <c r="B370" s="271"/>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row>
    <row r="371">
      <c r="A371" s="267"/>
      <c r="B371" s="271"/>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row>
    <row r="372">
      <c r="A372" s="267"/>
      <c r="B372" s="271"/>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row>
    <row r="373">
      <c r="A373" s="267"/>
      <c r="B373" s="271"/>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row>
    <row r="374">
      <c r="A374" s="267"/>
      <c r="B374" s="271"/>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row>
    <row r="375">
      <c r="A375" s="267"/>
      <c r="B375" s="271"/>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row>
    <row r="376">
      <c r="A376" s="267"/>
      <c r="B376" s="271"/>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row>
    <row r="377">
      <c r="A377" s="267"/>
      <c r="B377" s="271"/>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row>
    <row r="378">
      <c r="A378" s="267"/>
      <c r="B378" s="271"/>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row>
    <row r="379">
      <c r="A379" s="267"/>
      <c r="B379" s="271"/>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row>
    <row r="380">
      <c r="A380" s="267"/>
      <c r="B380" s="271"/>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row>
    <row r="381">
      <c r="A381" s="267"/>
      <c r="B381" s="271"/>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row>
    <row r="382">
      <c r="A382" s="267"/>
      <c r="B382" s="271"/>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row>
    <row r="383">
      <c r="A383" s="267"/>
      <c r="B383" s="271"/>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row>
    <row r="384">
      <c r="A384" s="267"/>
      <c r="B384" s="271"/>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row>
    <row r="385">
      <c r="A385" s="267"/>
      <c r="B385" s="271"/>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row>
    <row r="386">
      <c r="A386" s="267"/>
      <c r="B386" s="271"/>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row>
    <row r="387">
      <c r="A387" s="267"/>
      <c r="B387" s="271"/>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row>
    <row r="388">
      <c r="A388" s="267"/>
      <c r="B388" s="271"/>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row>
    <row r="389">
      <c r="A389" s="267"/>
      <c r="B389" s="271"/>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row>
    <row r="390">
      <c r="A390" s="267"/>
      <c r="B390" s="271"/>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row>
    <row r="391">
      <c r="A391" s="267"/>
      <c r="B391" s="271"/>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row>
    <row r="392">
      <c r="A392" s="267"/>
      <c r="B392" s="271"/>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row>
    <row r="393">
      <c r="A393" s="267"/>
      <c r="B393" s="271"/>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row>
    <row r="394">
      <c r="A394" s="267"/>
      <c r="B394" s="271"/>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row>
    <row r="395">
      <c r="A395" s="267"/>
      <c r="B395" s="271"/>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row>
    <row r="396">
      <c r="A396" s="267"/>
      <c r="B396" s="271"/>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row>
    <row r="397">
      <c r="A397" s="267"/>
      <c r="B397" s="271"/>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row>
    <row r="398">
      <c r="A398" s="267"/>
      <c r="B398" s="271"/>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row>
    <row r="399">
      <c r="A399" s="267"/>
      <c r="B399" s="271"/>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row>
    <row r="400">
      <c r="A400" s="267"/>
      <c r="B400" s="271"/>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row>
    <row r="401">
      <c r="A401" s="267"/>
      <c r="B401" s="271"/>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row>
    <row r="402">
      <c r="A402" s="267"/>
      <c r="B402" s="271"/>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row>
    <row r="403">
      <c r="A403" s="267"/>
      <c r="B403" s="271"/>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row>
    <row r="404">
      <c r="A404" s="267"/>
      <c r="B404" s="271"/>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row>
    <row r="405">
      <c r="A405" s="267"/>
      <c r="B405" s="271"/>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row>
    <row r="406">
      <c r="A406" s="267"/>
      <c r="B406" s="271"/>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row>
    <row r="407">
      <c r="A407" s="267"/>
      <c r="B407" s="271"/>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row>
    <row r="408">
      <c r="A408" s="267"/>
      <c r="B408" s="271"/>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row>
    <row r="409">
      <c r="A409" s="267"/>
      <c r="B409" s="271"/>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row>
    <row r="410">
      <c r="A410" s="267"/>
      <c r="B410" s="271"/>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row>
    <row r="411">
      <c r="A411" s="267"/>
      <c r="B411" s="271"/>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row>
    <row r="412">
      <c r="A412" s="267"/>
      <c r="B412" s="271"/>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row>
    <row r="413">
      <c r="A413" s="267"/>
      <c r="B413" s="271"/>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row>
    <row r="414">
      <c r="A414" s="267"/>
      <c r="B414" s="271"/>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row>
    <row r="415">
      <c r="A415" s="267"/>
      <c r="B415" s="271"/>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row>
    <row r="416">
      <c r="A416" s="267"/>
      <c r="B416" s="271"/>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row>
    <row r="417">
      <c r="A417" s="267"/>
      <c r="B417" s="271"/>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row>
    <row r="418">
      <c r="A418" s="267"/>
      <c r="B418" s="271"/>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row>
    <row r="419">
      <c r="A419" s="267"/>
      <c r="B419" s="271"/>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row>
    <row r="420">
      <c r="A420" s="267"/>
      <c r="B420" s="271"/>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row>
    <row r="421">
      <c r="A421" s="267"/>
      <c r="B421" s="271"/>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row>
    <row r="422">
      <c r="A422" s="267"/>
      <c r="B422" s="271"/>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row>
    <row r="423">
      <c r="A423" s="267"/>
      <c r="B423" s="271"/>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row>
    <row r="424">
      <c r="A424" s="267"/>
      <c r="B424" s="271"/>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row>
    <row r="425">
      <c r="A425" s="267"/>
      <c r="B425" s="271"/>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row>
    <row r="426">
      <c r="A426" s="267"/>
      <c r="B426" s="271"/>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row>
    <row r="427">
      <c r="A427" s="267"/>
      <c r="B427" s="271"/>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row>
    <row r="428">
      <c r="A428" s="267"/>
      <c r="B428" s="271"/>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row>
    <row r="429">
      <c r="A429" s="267"/>
      <c r="B429" s="271"/>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row>
    <row r="430">
      <c r="A430" s="267"/>
      <c r="B430" s="271"/>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row>
    <row r="431">
      <c r="A431" s="267"/>
      <c r="B431" s="271"/>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row>
    <row r="432">
      <c r="A432" s="267"/>
      <c r="B432" s="271"/>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row>
    <row r="433">
      <c r="A433" s="267"/>
      <c r="B433" s="271"/>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row>
    <row r="434">
      <c r="A434" s="267"/>
      <c r="B434" s="271"/>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row>
    <row r="435">
      <c r="A435" s="267"/>
      <c r="B435" s="271"/>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row>
    <row r="436">
      <c r="A436" s="267"/>
      <c r="B436" s="271"/>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row>
    <row r="437">
      <c r="A437" s="267"/>
      <c r="B437" s="271"/>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row>
    <row r="438">
      <c r="A438" s="267"/>
      <c r="B438" s="271"/>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row>
    <row r="439">
      <c r="A439" s="267"/>
      <c r="B439" s="271"/>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row>
    <row r="440">
      <c r="A440" s="267"/>
      <c r="B440" s="271"/>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row>
    <row r="441">
      <c r="A441" s="267"/>
      <c r="B441" s="271"/>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row>
    <row r="442">
      <c r="A442" s="267"/>
      <c r="B442" s="271"/>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row>
    <row r="443">
      <c r="A443" s="267"/>
      <c r="B443" s="271"/>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row>
    <row r="444">
      <c r="A444" s="267"/>
      <c r="B444" s="271"/>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row>
    <row r="445">
      <c r="A445" s="267"/>
      <c r="B445" s="271"/>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row>
    <row r="446">
      <c r="A446" s="267"/>
      <c r="B446" s="271"/>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row>
    <row r="447">
      <c r="A447" s="267"/>
      <c r="B447" s="271"/>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row>
    <row r="448">
      <c r="A448" s="267"/>
      <c r="B448" s="271"/>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row>
    <row r="449">
      <c r="A449" s="267"/>
      <c r="B449" s="271"/>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row>
    <row r="450">
      <c r="A450" s="267"/>
      <c r="B450" s="271"/>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row>
    <row r="451">
      <c r="A451" s="267"/>
      <c r="B451" s="271"/>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row>
    <row r="452">
      <c r="A452" s="267"/>
      <c r="B452" s="271"/>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row>
    <row r="453">
      <c r="A453" s="267"/>
      <c r="B453" s="271"/>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row>
    <row r="454">
      <c r="A454" s="267"/>
      <c r="B454" s="271"/>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row>
    <row r="455">
      <c r="A455" s="267"/>
      <c r="B455" s="271"/>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row>
    <row r="456">
      <c r="A456" s="267"/>
      <c r="B456" s="271"/>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row>
    <row r="457">
      <c r="A457" s="267"/>
      <c r="B457" s="271"/>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row>
    <row r="458">
      <c r="A458" s="267"/>
      <c r="B458" s="271"/>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row>
    <row r="459">
      <c r="A459" s="267"/>
      <c r="B459" s="271"/>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row>
    <row r="460">
      <c r="A460" s="267"/>
      <c r="B460" s="271"/>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row>
    <row r="461">
      <c r="A461" s="267"/>
      <c r="B461" s="271"/>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row>
    <row r="462">
      <c r="A462" s="267"/>
      <c r="B462" s="271"/>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row>
    <row r="463">
      <c r="A463" s="267"/>
      <c r="B463" s="271"/>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row>
    <row r="464">
      <c r="A464" s="267"/>
      <c r="B464" s="271"/>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row>
    <row r="465">
      <c r="A465" s="267"/>
      <c r="B465" s="271"/>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row>
    <row r="466">
      <c r="A466" s="267"/>
      <c r="B466" s="271"/>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row>
    <row r="467">
      <c r="A467" s="267"/>
      <c r="B467" s="271"/>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row>
    <row r="468">
      <c r="A468" s="267"/>
      <c r="B468" s="271"/>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row>
    <row r="469">
      <c r="A469" s="267"/>
      <c r="B469" s="271"/>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row>
    <row r="470">
      <c r="A470" s="267"/>
      <c r="B470" s="271"/>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row>
    <row r="471">
      <c r="A471" s="267"/>
      <c r="B471" s="271"/>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row>
    <row r="472">
      <c r="A472" s="267"/>
      <c r="B472" s="271"/>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row>
    <row r="473">
      <c r="A473" s="267"/>
      <c r="B473" s="271"/>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row>
    <row r="474">
      <c r="A474" s="267"/>
      <c r="B474" s="271"/>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row>
    <row r="475">
      <c r="A475" s="267"/>
      <c r="B475" s="271"/>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row>
    <row r="476">
      <c r="A476" s="267"/>
      <c r="B476" s="271"/>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row>
    <row r="477">
      <c r="A477" s="267"/>
      <c r="B477" s="271"/>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row>
    <row r="478">
      <c r="A478" s="267"/>
      <c r="B478" s="271"/>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row>
    <row r="479">
      <c r="A479" s="267"/>
      <c r="B479" s="271"/>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row>
    <row r="480">
      <c r="A480" s="267"/>
      <c r="B480" s="271"/>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row>
    <row r="481">
      <c r="A481" s="267"/>
      <c r="B481" s="271"/>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row>
    <row r="482">
      <c r="A482" s="267"/>
      <c r="B482" s="271"/>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row>
    <row r="483">
      <c r="A483" s="267"/>
      <c r="B483" s="271"/>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row>
    <row r="484">
      <c r="A484" s="267"/>
      <c r="B484" s="271"/>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row>
    <row r="485">
      <c r="A485" s="267"/>
      <c r="B485" s="271"/>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row>
    <row r="486">
      <c r="A486" s="267"/>
      <c r="B486" s="271"/>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row>
    <row r="487">
      <c r="A487" s="267"/>
      <c r="B487" s="271"/>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row>
    <row r="488">
      <c r="A488" s="267"/>
      <c r="B488" s="271"/>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row>
    <row r="489">
      <c r="A489" s="267"/>
      <c r="B489" s="271"/>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row>
    <row r="490">
      <c r="A490" s="267"/>
      <c r="B490" s="271"/>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row>
    <row r="491">
      <c r="A491" s="267"/>
      <c r="B491" s="271"/>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row>
    <row r="492">
      <c r="A492" s="267"/>
      <c r="B492" s="271"/>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row>
    <row r="493">
      <c r="A493" s="267"/>
      <c r="B493" s="271"/>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row>
    <row r="494">
      <c r="A494" s="267"/>
      <c r="B494" s="271"/>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row>
    <row r="495">
      <c r="A495" s="267"/>
      <c r="B495" s="271"/>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row>
    <row r="496">
      <c r="A496" s="267"/>
      <c r="B496" s="271"/>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row>
    <row r="497">
      <c r="A497" s="267"/>
      <c r="B497" s="271"/>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row>
    <row r="498">
      <c r="A498" s="267"/>
      <c r="B498" s="271"/>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row>
    <row r="499">
      <c r="A499" s="267"/>
      <c r="B499" s="271"/>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row>
    <row r="500">
      <c r="A500" s="267"/>
      <c r="B500" s="271"/>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row>
    <row r="501">
      <c r="A501" s="267"/>
      <c r="B501" s="271"/>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row>
    <row r="502">
      <c r="A502" s="267"/>
      <c r="B502" s="271"/>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row>
    <row r="503">
      <c r="A503" s="267"/>
      <c r="B503" s="271"/>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row>
    <row r="504">
      <c r="A504" s="267"/>
      <c r="B504" s="271"/>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row>
    <row r="505">
      <c r="A505" s="267"/>
      <c r="B505" s="271"/>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row>
    <row r="506">
      <c r="A506" s="267"/>
      <c r="B506" s="271"/>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row>
    <row r="507">
      <c r="A507" s="267"/>
      <c r="B507" s="271"/>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row>
    <row r="508">
      <c r="A508" s="267"/>
      <c r="B508" s="271"/>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row>
    <row r="509">
      <c r="A509" s="267"/>
      <c r="B509" s="271"/>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row>
    <row r="510">
      <c r="A510" s="267"/>
      <c r="B510" s="271"/>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row>
    <row r="511">
      <c r="A511" s="267"/>
      <c r="B511" s="271"/>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row>
    <row r="512">
      <c r="A512" s="267"/>
      <c r="B512" s="271"/>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row>
    <row r="513">
      <c r="A513" s="267"/>
      <c r="B513" s="271"/>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row>
    <row r="514">
      <c r="A514" s="267"/>
      <c r="B514" s="271"/>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row>
    <row r="515">
      <c r="A515" s="267"/>
      <c r="B515" s="271"/>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row>
    <row r="516">
      <c r="A516" s="267"/>
      <c r="B516" s="271"/>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row>
    <row r="517">
      <c r="A517" s="267"/>
      <c r="B517" s="271"/>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row>
    <row r="518">
      <c r="A518" s="267"/>
      <c r="B518" s="271"/>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row>
    <row r="519">
      <c r="A519" s="267"/>
      <c r="B519" s="271"/>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row>
    <row r="520">
      <c r="A520" s="267"/>
      <c r="B520" s="271"/>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row>
    <row r="521">
      <c r="A521" s="267"/>
      <c r="B521" s="271"/>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row>
    <row r="522">
      <c r="A522" s="267"/>
      <c r="B522" s="271"/>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row>
    <row r="523">
      <c r="A523" s="267"/>
      <c r="B523" s="271"/>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row>
    <row r="524">
      <c r="A524" s="267"/>
      <c r="B524" s="271"/>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row>
    <row r="525">
      <c r="A525" s="267"/>
      <c r="B525" s="271"/>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row>
    <row r="526">
      <c r="A526" s="267"/>
      <c r="B526" s="271"/>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row>
    <row r="527">
      <c r="A527" s="267"/>
      <c r="B527" s="271"/>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row>
    <row r="528">
      <c r="A528" s="267"/>
      <c r="B528" s="271"/>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row>
    <row r="529">
      <c r="A529" s="267"/>
      <c r="B529" s="271"/>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row>
    <row r="530">
      <c r="A530" s="267"/>
      <c r="B530" s="271"/>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row>
    <row r="531">
      <c r="A531" s="267"/>
      <c r="B531" s="271"/>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row>
    <row r="532">
      <c r="A532" s="267"/>
      <c r="B532" s="271"/>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row>
    <row r="533">
      <c r="A533" s="267"/>
      <c r="B533" s="271"/>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row>
    <row r="534">
      <c r="A534" s="267"/>
      <c r="B534" s="271"/>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row>
    <row r="535">
      <c r="A535" s="267"/>
      <c r="B535" s="271"/>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row>
    <row r="536">
      <c r="A536" s="267"/>
      <c r="B536" s="271"/>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row>
    <row r="537">
      <c r="A537" s="267"/>
      <c r="B537" s="271"/>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row>
    <row r="538">
      <c r="A538" s="267"/>
      <c r="B538" s="271"/>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row>
    <row r="539">
      <c r="A539" s="267"/>
      <c r="B539" s="271"/>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row>
    <row r="540">
      <c r="A540" s="267"/>
      <c r="B540" s="271"/>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row>
    <row r="541">
      <c r="A541" s="267"/>
      <c r="B541" s="271"/>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row>
    <row r="542">
      <c r="A542" s="267"/>
      <c r="B542" s="271"/>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row>
    <row r="543">
      <c r="A543" s="267"/>
      <c r="B543" s="271"/>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row>
    <row r="544">
      <c r="A544" s="267"/>
      <c r="B544" s="271"/>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row>
    <row r="545">
      <c r="A545" s="267"/>
      <c r="B545" s="271"/>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row>
    <row r="546">
      <c r="A546" s="267"/>
      <c r="B546" s="271"/>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row>
    <row r="547">
      <c r="A547" s="267"/>
      <c r="B547" s="271"/>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row>
    <row r="548">
      <c r="A548" s="267"/>
      <c r="B548" s="271"/>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row>
    <row r="549">
      <c r="A549" s="267"/>
      <c r="B549" s="271"/>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row>
    <row r="550">
      <c r="A550" s="267"/>
      <c r="B550" s="271"/>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row>
    <row r="551">
      <c r="A551" s="267"/>
      <c r="B551" s="271"/>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row>
    <row r="552">
      <c r="A552" s="267"/>
      <c r="B552" s="271"/>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row>
    <row r="553">
      <c r="A553" s="267"/>
      <c r="B553" s="271"/>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row>
    <row r="554">
      <c r="A554" s="267"/>
      <c r="B554" s="271"/>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row>
    <row r="555">
      <c r="A555" s="267"/>
      <c r="B555" s="271"/>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row>
    <row r="556">
      <c r="A556" s="267"/>
      <c r="B556" s="271"/>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row>
    <row r="557">
      <c r="A557" s="267"/>
      <c r="B557" s="271"/>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row>
    <row r="558">
      <c r="A558" s="267"/>
      <c r="B558" s="271"/>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row>
    <row r="559">
      <c r="A559" s="267"/>
      <c r="B559" s="271"/>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row>
    <row r="560">
      <c r="A560" s="267"/>
      <c r="B560" s="271"/>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row>
    <row r="561">
      <c r="A561" s="267"/>
      <c r="B561" s="271"/>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row>
    <row r="562">
      <c r="A562" s="267"/>
      <c r="B562" s="271"/>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row>
    <row r="563">
      <c r="A563" s="267"/>
      <c r="B563" s="271"/>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row>
    <row r="564">
      <c r="A564" s="267"/>
      <c r="B564" s="271"/>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row>
    <row r="565">
      <c r="A565" s="267"/>
      <c r="B565" s="271"/>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row>
    <row r="566">
      <c r="A566" s="267"/>
      <c r="B566" s="271"/>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row>
    <row r="567">
      <c r="A567" s="267"/>
      <c r="B567" s="271"/>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row>
    <row r="568">
      <c r="A568" s="267"/>
      <c r="B568" s="271"/>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row>
    <row r="569">
      <c r="A569" s="267"/>
      <c r="B569" s="271"/>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row>
    <row r="570">
      <c r="A570" s="267"/>
      <c r="B570" s="271"/>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row>
    <row r="571">
      <c r="A571" s="267"/>
      <c r="B571" s="271"/>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row>
    <row r="572">
      <c r="A572" s="267"/>
      <c r="B572" s="271"/>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row>
    <row r="573">
      <c r="A573" s="267"/>
      <c r="B573" s="271"/>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row>
    <row r="574">
      <c r="A574" s="267"/>
      <c r="B574" s="271"/>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row>
    <row r="575">
      <c r="A575" s="267"/>
      <c r="B575" s="271"/>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row>
    <row r="576">
      <c r="A576" s="267"/>
      <c r="B576" s="271"/>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row>
    <row r="577">
      <c r="A577" s="267"/>
      <c r="B577" s="271"/>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row>
    <row r="578">
      <c r="A578" s="267"/>
      <c r="B578" s="271"/>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row>
    <row r="579">
      <c r="A579" s="267"/>
      <c r="B579" s="271"/>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row>
    <row r="580">
      <c r="A580" s="267"/>
      <c r="B580" s="271"/>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row>
    <row r="581">
      <c r="A581" s="267"/>
      <c r="B581" s="271"/>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row>
    <row r="582">
      <c r="A582" s="267"/>
      <c r="B582" s="271"/>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row>
    <row r="583">
      <c r="A583" s="267"/>
      <c r="B583" s="271"/>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row>
    <row r="584">
      <c r="A584" s="267"/>
      <c r="B584" s="271"/>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row>
    <row r="585">
      <c r="A585" s="267"/>
      <c r="B585" s="271"/>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row>
    <row r="586">
      <c r="A586" s="267"/>
      <c r="B586" s="271"/>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row>
    <row r="587">
      <c r="A587" s="267"/>
      <c r="B587" s="271"/>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row>
    <row r="588">
      <c r="A588" s="267"/>
      <c r="B588" s="271"/>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row>
    <row r="589">
      <c r="A589" s="267"/>
      <c r="B589" s="271"/>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row>
    <row r="590">
      <c r="A590" s="267"/>
      <c r="B590" s="271"/>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row>
    <row r="591">
      <c r="A591" s="267"/>
      <c r="B591" s="271"/>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row>
    <row r="592">
      <c r="A592" s="267"/>
      <c r="B592" s="271"/>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row>
    <row r="593">
      <c r="A593" s="267"/>
      <c r="B593" s="271"/>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row>
    <row r="594">
      <c r="A594" s="267"/>
      <c r="B594" s="271"/>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row>
    <row r="595">
      <c r="A595" s="267"/>
      <c r="B595" s="271"/>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row>
    <row r="596">
      <c r="A596" s="267"/>
      <c r="B596" s="271"/>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row>
    <row r="597">
      <c r="A597" s="267"/>
      <c r="B597" s="271"/>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row>
    <row r="598">
      <c r="A598" s="267"/>
      <c r="B598" s="271"/>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row>
    <row r="599">
      <c r="A599" s="267"/>
      <c r="B599" s="271"/>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row>
    <row r="600">
      <c r="A600" s="267"/>
      <c r="B600" s="271"/>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row>
    <row r="601">
      <c r="A601" s="267"/>
      <c r="B601" s="271"/>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row>
    <row r="602">
      <c r="A602" s="267"/>
      <c r="B602" s="271"/>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row>
    <row r="603">
      <c r="A603" s="267"/>
      <c r="B603" s="271"/>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row>
    <row r="604">
      <c r="A604" s="267"/>
      <c r="B604" s="271"/>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row>
    <row r="605">
      <c r="A605" s="267"/>
      <c r="B605" s="271"/>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row>
    <row r="606">
      <c r="A606" s="267"/>
      <c r="B606" s="271"/>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row>
    <row r="607">
      <c r="A607" s="267"/>
      <c r="B607" s="271"/>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row>
    <row r="608">
      <c r="A608" s="267"/>
      <c r="B608" s="271"/>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row>
    <row r="609">
      <c r="A609" s="267"/>
      <c r="B609" s="271"/>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row>
    <row r="610">
      <c r="A610" s="267"/>
      <c r="B610" s="271"/>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row>
    <row r="611">
      <c r="A611" s="267"/>
      <c r="B611" s="271"/>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row>
    <row r="612">
      <c r="A612" s="267"/>
      <c r="B612" s="271"/>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row>
    <row r="613">
      <c r="A613" s="267"/>
      <c r="B613" s="271"/>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row>
    <row r="614">
      <c r="A614" s="267"/>
      <c r="B614" s="271"/>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row>
    <row r="615">
      <c r="A615" s="267"/>
      <c r="B615" s="271"/>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row>
    <row r="616">
      <c r="A616" s="267"/>
      <c r="B616" s="271"/>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row>
    <row r="617">
      <c r="A617" s="267"/>
      <c r="B617" s="271"/>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row>
    <row r="618">
      <c r="A618" s="267"/>
      <c r="B618" s="271"/>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row>
    <row r="619">
      <c r="A619" s="267"/>
      <c r="B619" s="271"/>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row>
    <row r="620">
      <c r="A620" s="267"/>
      <c r="B620" s="271"/>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row>
    <row r="621">
      <c r="A621" s="267"/>
      <c r="B621" s="271"/>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row>
    <row r="622">
      <c r="A622" s="267"/>
      <c r="B622" s="271"/>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row>
    <row r="623">
      <c r="A623" s="267"/>
      <c r="B623" s="271"/>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row>
    <row r="624">
      <c r="A624" s="267"/>
      <c r="B624" s="271"/>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row>
    <row r="625">
      <c r="A625" s="267"/>
      <c r="B625" s="271"/>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row>
    <row r="626">
      <c r="A626" s="267"/>
      <c r="B626" s="271"/>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row>
    <row r="627">
      <c r="A627" s="267"/>
      <c r="B627" s="271"/>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row>
    <row r="628">
      <c r="A628" s="267"/>
      <c r="B628" s="271"/>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row>
    <row r="629">
      <c r="A629" s="267"/>
      <c r="B629" s="271"/>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row>
    <row r="630">
      <c r="A630" s="267"/>
      <c r="B630" s="271"/>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row>
    <row r="631">
      <c r="A631" s="267"/>
      <c r="B631" s="271"/>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row>
    <row r="632">
      <c r="A632" s="267"/>
      <c r="B632" s="271"/>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row>
    <row r="633">
      <c r="A633" s="267"/>
      <c r="B633" s="271"/>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row>
    <row r="634">
      <c r="A634" s="267"/>
      <c r="B634" s="271"/>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row>
    <row r="635">
      <c r="A635" s="267"/>
      <c r="B635" s="271"/>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row>
    <row r="636">
      <c r="A636" s="267"/>
      <c r="B636" s="271"/>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row>
    <row r="637">
      <c r="A637" s="267"/>
      <c r="B637" s="271"/>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row>
    <row r="638">
      <c r="A638" s="267"/>
      <c r="B638" s="271"/>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row>
    <row r="639">
      <c r="A639" s="267"/>
      <c r="B639" s="271"/>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row>
    <row r="640">
      <c r="A640" s="267"/>
      <c r="B640" s="271"/>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row>
    <row r="641">
      <c r="A641" s="267"/>
      <c r="B641" s="271"/>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row>
    <row r="642">
      <c r="A642" s="267"/>
      <c r="B642" s="271"/>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row>
    <row r="643">
      <c r="A643" s="267"/>
      <c r="B643" s="271"/>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row>
    <row r="644">
      <c r="A644" s="267"/>
      <c r="B644" s="271"/>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row>
    <row r="645">
      <c r="A645" s="267"/>
      <c r="B645" s="271"/>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row>
    <row r="646">
      <c r="A646" s="267"/>
      <c r="B646" s="271"/>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row>
    <row r="647">
      <c r="A647" s="267"/>
      <c r="B647" s="271"/>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row>
    <row r="648">
      <c r="A648" s="267"/>
      <c r="B648" s="271"/>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row>
    <row r="649">
      <c r="A649" s="267"/>
      <c r="B649" s="271"/>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row>
    <row r="650">
      <c r="A650" s="267"/>
      <c r="B650" s="271"/>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row>
    <row r="651">
      <c r="A651" s="267"/>
      <c r="B651" s="271"/>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row>
    <row r="652">
      <c r="A652" s="267"/>
      <c r="B652" s="271"/>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row>
    <row r="653">
      <c r="A653" s="267"/>
      <c r="B653" s="271"/>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row>
    <row r="654">
      <c r="A654" s="267"/>
      <c r="B654" s="271"/>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row>
    <row r="655">
      <c r="A655" s="267"/>
      <c r="B655" s="271"/>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row>
    <row r="656">
      <c r="A656" s="267"/>
      <c r="B656" s="271"/>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row>
    <row r="657">
      <c r="A657" s="267"/>
      <c r="B657" s="271"/>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row>
    <row r="658">
      <c r="A658" s="267"/>
      <c r="B658" s="271"/>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row>
    <row r="659">
      <c r="A659" s="267"/>
      <c r="B659" s="271"/>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row>
    <row r="660">
      <c r="A660" s="267"/>
      <c r="B660" s="271"/>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row>
    <row r="661">
      <c r="A661" s="267"/>
      <c r="B661" s="271"/>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row>
    <row r="662">
      <c r="A662" s="267"/>
      <c r="B662" s="271"/>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row>
    <row r="663">
      <c r="A663" s="267"/>
      <c r="B663" s="271"/>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row>
    <row r="664">
      <c r="A664" s="267"/>
      <c r="B664" s="271"/>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row>
    <row r="665">
      <c r="A665" s="267"/>
      <c r="B665" s="271"/>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row>
    <row r="666">
      <c r="A666" s="267"/>
      <c r="B666" s="271"/>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row>
    <row r="667">
      <c r="A667" s="267"/>
      <c r="B667" s="271"/>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row>
    <row r="668">
      <c r="A668" s="267"/>
      <c r="B668" s="271"/>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row>
    <row r="669">
      <c r="A669" s="267"/>
      <c r="B669" s="271"/>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row>
    <row r="670">
      <c r="A670" s="267"/>
      <c r="B670" s="271"/>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row>
    <row r="671">
      <c r="A671" s="267"/>
      <c r="B671" s="271"/>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row>
    <row r="672">
      <c r="A672" s="267"/>
      <c r="B672" s="271"/>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row>
    <row r="673">
      <c r="A673" s="267"/>
      <c r="B673" s="271"/>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row>
    <row r="674">
      <c r="A674" s="267"/>
      <c r="B674" s="271"/>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row>
    <row r="675">
      <c r="A675" s="267"/>
      <c r="B675" s="271"/>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row>
    <row r="676">
      <c r="A676" s="267"/>
      <c r="B676" s="271"/>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row>
    <row r="677">
      <c r="A677" s="267"/>
      <c r="B677" s="271"/>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row>
    <row r="678">
      <c r="A678" s="267"/>
      <c r="B678" s="271"/>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row>
    <row r="679">
      <c r="A679" s="267"/>
      <c r="B679" s="271"/>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row>
    <row r="680">
      <c r="A680" s="267"/>
      <c r="B680" s="271"/>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row>
    <row r="681">
      <c r="A681" s="267"/>
      <c r="B681" s="271"/>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row>
    <row r="682">
      <c r="A682" s="267"/>
      <c r="B682" s="271"/>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row>
    <row r="683">
      <c r="A683" s="267"/>
      <c r="B683" s="271"/>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row>
    <row r="684">
      <c r="A684" s="267"/>
      <c r="B684" s="271"/>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row>
    <row r="685">
      <c r="A685" s="267"/>
      <c r="B685" s="271"/>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row>
    <row r="686">
      <c r="A686" s="267"/>
      <c r="B686" s="271"/>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row>
    <row r="687">
      <c r="A687" s="267"/>
      <c r="B687" s="271"/>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row>
    <row r="688">
      <c r="A688" s="267"/>
      <c r="B688" s="271"/>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row>
    <row r="689">
      <c r="A689" s="267"/>
      <c r="B689" s="271"/>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row>
    <row r="690">
      <c r="A690" s="267"/>
      <c r="B690" s="271"/>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row>
    <row r="691">
      <c r="A691" s="267"/>
      <c r="B691" s="271"/>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row>
    <row r="692">
      <c r="A692" s="267"/>
      <c r="B692" s="271"/>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row>
    <row r="693">
      <c r="A693" s="267"/>
      <c r="B693" s="271"/>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row>
    <row r="694">
      <c r="A694" s="267"/>
      <c r="B694" s="271"/>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row>
    <row r="695">
      <c r="A695" s="267"/>
      <c r="B695" s="271"/>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row>
    <row r="696">
      <c r="A696" s="267"/>
      <c r="B696" s="271"/>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row>
    <row r="697">
      <c r="A697" s="267"/>
      <c r="B697" s="271"/>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row>
    <row r="698">
      <c r="A698" s="267"/>
      <c r="B698" s="271"/>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row>
    <row r="699">
      <c r="A699" s="267"/>
      <c r="B699" s="271"/>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row>
    <row r="700">
      <c r="A700" s="267"/>
      <c r="B700" s="271"/>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row>
    <row r="701">
      <c r="A701" s="267"/>
      <c r="B701" s="271"/>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row>
    <row r="702">
      <c r="A702" s="267"/>
      <c r="B702" s="271"/>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row>
    <row r="703">
      <c r="A703" s="267"/>
      <c r="B703" s="271"/>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row>
    <row r="704">
      <c r="A704" s="267"/>
      <c r="B704" s="271"/>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row>
    <row r="705">
      <c r="A705" s="267"/>
      <c r="B705" s="271"/>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row>
    <row r="706">
      <c r="A706" s="267"/>
      <c r="B706" s="271"/>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row>
    <row r="707">
      <c r="A707" s="267"/>
      <c r="B707" s="271"/>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row>
    <row r="708">
      <c r="A708" s="267"/>
      <c r="B708" s="271"/>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row>
    <row r="709">
      <c r="A709" s="267"/>
      <c r="B709" s="271"/>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row>
    <row r="710">
      <c r="A710" s="267"/>
      <c r="B710" s="271"/>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row>
    <row r="711">
      <c r="A711" s="267"/>
      <c r="B711" s="271"/>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row>
    <row r="712">
      <c r="A712" s="267"/>
      <c r="B712" s="271"/>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row>
    <row r="713">
      <c r="A713" s="267"/>
      <c r="B713" s="271"/>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row>
    <row r="714">
      <c r="A714" s="267"/>
      <c r="B714" s="271"/>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row>
    <row r="715">
      <c r="A715" s="267"/>
      <c r="B715" s="271"/>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row>
    <row r="716">
      <c r="A716" s="267"/>
      <c r="B716" s="271"/>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row>
    <row r="717">
      <c r="A717" s="267"/>
      <c r="B717" s="271"/>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row>
    <row r="718">
      <c r="A718" s="267"/>
      <c r="B718" s="271"/>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row>
    <row r="719">
      <c r="A719" s="267"/>
      <c r="B719" s="271"/>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row>
    <row r="720">
      <c r="A720" s="267"/>
      <c r="B720" s="271"/>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row>
    <row r="721">
      <c r="A721" s="267"/>
      <c r="B721" s="271"/>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row>
    <row r="722">
      <c r="A722" s="267"/>
      <c r="B722" s="271"/>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row>
    <row r="723">
      <c r="A723" s="267"/>
      <c r="B723" s="271"/>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row>
    <row r="724">
      <c r="A724" s="267"/>
      <c r="B724" s="271"/>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row>
    <row r="725">
      <c r="A725" s="267"/>
      <c r="B725" s="271"/>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row>
    <row r="726">
      <c r="A726" s="267"/>
      <c r="B726" s="271"/>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row>
    <row r="727">
      <c r="A727" s="267"/>
      <c r="B727" s="271"/>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row>
    <row r="728">
      <c r="A728" s="267"/>
      <c r="B728" s="271"/>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row>
    <row r="729">
      <c r="A729" s="267"/>
      <c r="B729" s="271"/>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row>
    <row r="730">
      <c r="A730" s="267"/>
      <c r="B730" s="271"/>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row>
    <row r="731">
      <c r="A731" s="267"/>
      <c r="B731" s="271"/>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row>
    <row r="732">
      <c r="A732" s="267"/>
      <c r="B732" s="271"/>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row>
    <row r="733">
      <c r="A733" s="267"/>
      <c r="B733" s="271"/>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row>
    <row r="734">
      <c r="A734" s="267"/>
      <c r="B734" s="271"/>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row>
    <row r="735">
      <c r="A735" s="267"/>
      <c r="B735" s="271"/>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row>
    <row r="736">
      <c r="A736" s="267"/>
      <c r="B736" s="271"/>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row>
    <row r="737">
      <c r="A737" s="267"/>
      <c r="B737" s="271"/>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row>
    <row r="738">
      <c r="A738" s="267"/>
      <c r="B738" s="271"/>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row>
    <row r="739">
      <c r="A739" s="267"/>
      <c r="B739" s="271"/>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row>
    <row r="740">
      <c r="A740" s="267"/>
      <c r="B740" s="271"/>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row>
    <row r="741">
      <c r="A741" s="267"/>
      <c r="B741" s="271"/>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row>
    <row r="742">
      <c r="A742" s="267"/>
      <c r="B742" s="271"/>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row>
    <row r="743">
      <c r="A743" s="267"/>
      <c r="B743" s="271"/>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row>
    <row r="744">
      <c r="A744" s="267"/>
      <c r="B744" s="271"/>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row>
    <row r="745">
      <c r="A745" s="267"/>
      <c r="B745" s="271"/>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row>
    <row r="746">
      <c r="A746" s="267"/>
      <c r="B746" s="271"/>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row>
    <row r="747">
      <c r="A747" s="267"/>
      <c r="B747" s="271"/>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row>
    <row r="748">
      <c r="A748" s="267"/>
      <c r="B748" s="271"/>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row>
    <row r="749">
      <c r="A749" s="267"/>
      <c r="B749" s="271"/>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row>
    <row r="750">
      <c r="A750" s="267"/>
      <c r="B750" s="271"/>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row>
    <row r="751">
      <c r="A751" s="267"/>
      <c r="B751" s="271"/>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row>
    <row r="752">
      <c r="A752" s="267"/>
      <c r="B752" s="271"/>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row>
    <row r="753">
      <c r="A753" s="267"/>
      <c r="B753" s="271"/>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row>
    <row r="754">
      <c r="A754" s="267"/>
      <c r="B754" s="271"/>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row>
    <row r="755">
      <c r="A755" s="267"/>
      <c r="B755" s="271"/>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row>
    <row r="756">
      <c r="A756" s="267"/>
      <c r="B756" s="271"/>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row>
    <row r="757">
      <c r="A757" s="267"/>
      <c r="B757" s="271"/>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row>
    <row r="758">
      <c r="A758" s="267"/>
      <c r="B758" s="271"/>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row>
    <row r="759">
      <c r="A759" s="267"/>
      <c r="B759" s="271"/>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row>
    <row r="760">
      <c r="A760" s="267"/>
      <c r="B760" s="271"/>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row>
    <row r="761">
      <c r="A761" s="267"/>
      <c r="B761" s="271"/>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row>
    <row r="762">
      <c r="A762" s="267"/>
      <c r="B762" s="271"/>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row>
    <row r="763">
      <c r="A763" s="267"/>
      <c r="B763" s="271"/>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row>
    <row r="764">
      <c r="A764" s="267"/>
      <c r="B764" s="271"/>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row>
    <row r="765">
      <c r="A765" s="267"/>
      <c r="B765" s="271"/>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row>
    <row r="766">
      <c r="A766" s="267"/>
      <c r="B766" s="271"/>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row>
    <row r="767">
      <c r="A767" s="267"/>
      <c r="B767" s="271"/>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row>
    <row r="768">
      <c r="A768" s="267"/>
      <c r="B768" s="271"/>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row>
    <row r="769">
      <c r="A769" s="267"/>
      <c r="B769" s="271"/>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row>
    <row r="770">
      <c r="A770" s="267"/>
      <c r="B770" s="271"/>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row>
    <row r="771">
      <c r="A771" s="267"/>
      <c r="B771" s="271"/>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row>
    <row r="772">
      <c r="A772" s="267"/>
      <c r="B772" s="271"/>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row>
    <row r="773">
      <c r="A773" s="267"/>
      <c r="B773" s="271"/>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row>
    <row r="774">
      <c r="A774" s="267"/>
      <c r="B774" s="271"/>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row>
    <row r="775">
      <c r="A775" s="267"/>
      <c r="B775" s="271"/>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row>
    <row r="776">
      <c r="A776" s="267"/>
      <c r="B776" s="271"/>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row>
    <row r="777">
      <c r="A777" s="267"/>
      <c r="B777" s="271"/>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row>
    <row r="778">
      <c r="A778" s="267"/>
      <c r="B778" s="271"/>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row>
    <row r="779">
      <c r="A779" s="267"/>
      <c r="B779" s="271"/>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row>
    <row r="780">
      <c r="A780" s="267"/>
      <c r="B780" s="271"/>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row>
    <row r="781">
      <c r="A781" s="267"/>
      <c r="B781" s="271"/>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row>
    <row r="782">
      <c r="A782" s="267"/>
      <c r="B782" s="271"/>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row>
    <row r="783">
      <c r="A783" s="267"/>
      <c r="B783" s="271"/>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row>
    <row r="784">
      <c r="A784" s="267"/>
      <c r="B784" s="271"/>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row>
    <row r="785">
      <c r="A785" s="267"/>
      <c r="B785" s="271"/>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row>
    <row r="786">
      <c r="A786" s="267"/>
      <c r="B786" s="271"/>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row>
    <row r="787">
      <c r="A787" s="267"/>
      <c r="B787" s="271"/>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row>
    <row r="788">
      <c r="A788" s="267"/>
      <c r="B788" s="271"/>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row>
    <row r="789">
      <c r="A789" s="267"/>
      <c r="B789" s="271"/>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row>
    <row r="790">
      <c r="A790" s="267"/>
      <c r="B790" s="271"/>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row>
    <row r="791">
      <c r="A791" s="267"/>
      <c r="B791" s="271"/>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row>
    <row r="792">
      <c r="A792" s="267"/>
      <c r="B792" s="271"/>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row>
    <row r="793">
      <c r="A793" s="267"/>
      <c r="B793" s="271"/>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row>
    <row r="794">
      <c r="A794" s="267"/>
      <c r="B794" s="271"/>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row>
    <row r="795">
      <c r="A795" s="267"/>
      <c r="B795" s="271"/>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row>
    <row r="796">
      <c r="A796" s="267"/>
      <c r="B796" s="271"/>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row>
    <row r="797">
      <c r="A797" s="267"/>
      <c r="B797" s="271"/>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row>
    <row r="798">
      <c r="A798" s="267"/>
      <c r="B798" s="271"/>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row>
    <row r="799">
      <c r="A799" s="267"/>
      <c r="B799" s="271"/>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row>
    <row r="800">
      <c r="A800" s="267"/>
      <c r="B800" s="271"/>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row>
    <row r="801">
      <c r="A801" s="267"/>
      <c r="B801" s="271"/>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row>
    <row r="802">
      <c r="A802" s="267"/>
      <c r="B802" s="271"/>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row>
    <row r="803">
      <c r="A803" s="267"/>
      <c r="B803" s="271"/>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row>
    <row r="804">
      <c r="A804" s="267"/>
      <c r="B804" s="271"/>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row>
    <row r="805">
      <c r="A805" s="267"/>
      <c r="B805" s="271"/>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row>
    <row r="806">
      <c r="A806" s="267"/>
      <c r="B806" s="271"/>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row>
    <row r="807">
      <c r="A807" s="267"/>
      <c r="B807" s="271"/>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row>
    <row r="808">
      <c r="A808" s="267"/>
      <c r="B808" s="271"/>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row>
    <row r="809">
      <c r="A809" s="267"/>
      <c r="B809" s="271"/>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row>
    <row r="810">
      <c r="A810" s="267"/>
      <c r="B810" s="271"/>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row>
    <row r="811">
      <c r="A811" s="267"/>
      <c r="B811" s="271"/>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row>
    <row r="812">
      <c r="A812" s="267"/>
      <c r="B812" s="271"/>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row>
    <row r="813">
      <c r="A813" s="267"/>
      <c r="B813" s="271"/>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row>
    <row r="814">
      <c r="A814" s="267"/>
      <c r="B814" s="271"/>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row>
    <row r="815">
      <c r="A815" s="267"/>
      <c r="B815" s="271"/>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row>
    <row r="816">
      <c r="A816" s="267"/>
      <c r="B816" s="271"/>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row>
    <row r="817">
      <c r="A817" s="267"/>
      <c r="B817" s="271"/>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row>
    <row r="818">
      <c r="A818" s="267"/>
      <c r="B818" s="271"/>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row>
    <row r="819">
      <c r="A819" s="267"/>
      <c r="B819" s="271"/>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row>
    <row r="820">
      <c r="A820" s="267"/>
      <c r="B820" s="271"/>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row>
    <row r="821">
      <c r="A821" s="267"/>
      <c r="B821" s="271"/>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row>
    <row r="822">
      <c r="A822" s="267"/>
      <c r="B822" s="271"/>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row>
    <row r="823">
      <c r="A823" s="267"/>
      <c r="B823" s="271"/>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row>
    <row r="824">
      <c r="A824" s="267"/>
      <c r="B824" s="271"/>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row>
    <row r="825">
      <c r="A825" s="267"/>
      <c r="B825" s="271"/>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row>
    <row r="826">
      <c r="A826" s="267"/>
      <c r="B826" s="271"/>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row>
    <row r="827">
      <c r="A827" s="267"/>
      <c r="B827" s="271"/>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row>
    <row r="828">
      <c r="A828" s="267"/>
      <c r="B828" s="271"/>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row>
    <row r="829">
      <c r="A829" s="267"/>
      <c r="B829" s="271"/>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row>
    <row r="830">
      <c r="A830" s="267"/>
      <c r="B830" s="271"/>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row>
    <row r="831">
      <c r="A831" s="267"/>
      <c r="B831" s="271"/>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row>
    <row r="832">
      <c r="A832" s="267"/>
      <c r="B832" s="271"/>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row>
    <row r="833">
      <c r="A833" s="267"/>
      <c r="B833" s="271"/>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row>
    <row r="834">
      <c r="A834" s="267"/>
      <c r="B834" s="271"/>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row>
    <row r="835">
      <c r="A835" s="267"/>
      <c r="B835" s="271"/>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row>
    <row r="836">
      <c r="A836" s="267"/>
      <c r="B836" s="271"/>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row>
    <row r="837">
      <c r="A837" s="267"/>
      <c r="B837" s="271"/>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row>
    <row r="838">
      <c r="A838" s="267"/>
      <c r="B838" s="271"/>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row>
    <row r="839">
      <c r="A839" s="267"/>
      <c r="B839" s="271"/>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row>
    <row r="840">
      <c r="A840" s="267"/>
      <c r="B840" s="271"/>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row>
    <row r="841">
      <c r="A841" s="267"/>
      <c r="B841" s="271"/>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row>
    <row r="842">
      <c r="A842" s="267"/>
      <c r="B842" s="271"/>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row>
    <row r="843">
      <c r="A843" s="267"/>
      <c r="B843" s="271"/>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row>
    <row r="844">
      <c r="A844" s="267"/>
      <c r="B844" s="271"/>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row>
    <row r="845">
      <c r="A845" s="267"/>
      <c r="B845" s="271"/>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row>
    <row r="846">
      <c r="A846" s="267"/>
      <c r="B846" s="271"/>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row>
    <row r="847">
      <c r="A847" s="267"/>
      <c r="B847" s="271"/>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row>
    <row r="848">
      <c r="A848" s="267"/>
      <c r="B848" s="271"/>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row>
    <row r="849">
      <c r="A849" s="267"/>
      <c r="B849" s="271"/>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row>
    <row r="850">
      <c r="A850" s="267"/>
      <c r="B850" s="271"/>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row>
    <row r="851">
      <c r="A851" s="267"/>
      <c r="B851" s="271"/>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row>
    <row r="852">
      <c r="A852" s="267"/>
      <c r="B852" s="271"/>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row>
    <row r="853">
      <c r="A853" s="267"/>
      <c r="B853" s="271"/>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row>
    <row r="854">
      <c r="A854" s="267"/>
      <c r="B854" s="271"/>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row>
    <row r="855">
      <c r="A855" s="267"/>
      <c r="B855" s="271"/>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row>
    <row r="856">
      <c r="A856" s="267"/>
      <c r="B856" s="271"/>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row>
    <row r="857">
      <c r="A857" s="267"/>
      <c r="B857" s="271"/>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row>
    <row r="858">
      <c r="A858" s="267"/>
      <c r="B858" s="271"/>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row>
    <row r="859">
      <c r="A859" s="267"/>
      <c r="B859" s="271"/>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row>
    <row r="860">
      <c r="A860" s="267"/>
      <c r="B860" s="271"/>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row>
    <row r="861">
      <c r="A861" s="267"/>
      <c r="B861" s="271"/>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row>
    <row r="862">
      <c r="A862" s="267"/>
      <c r="B862" s="271"/>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row>
    <row r="863">
      <c r="A863" s="267"/>
      <c r="B863" s="271"/>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row>
    <row r="864">
      <c r="A864" s="267"/>
      <c r="B864" s="271"/>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row>
    <row r="865">
      <c r="A865" s="267"/>
      <c r="B865" s="271"/>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row>
    <row r="866">
      <c r="A866" s="267"/>
      <c r="B866" s="271"/>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row>
    <row r="867">
      <c r="A867" s="267"/>
      <c r="B867" s="271"/>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row>
    <row r="868">
      <c r="A868" s="267"/>
      <c r="B868" s="271"/>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row>
    <row r="869">
      <c r="A869" s="267"/>
      <c r="B869" s="271"/>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row>
    <row r="870">
      <c r="A870" s="267"/>
      <c r="B870" s="271"/>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row>
    <row r="871">
      <c r="A871" s="267"/>
      <c r="B871" s="271"/>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row>
    <row r="872">
      <c r="A872" s="267"/>
      <c r="B872" s="271"/>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row>
    <row r="873">
      <c r="A873" s="267"/>
      <c r="B873" s="271"/>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row>
    <row r="874">
      <c r="A874" s="267"/>
      <c r="B874" s="271"/>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row>
    <row r="875">
      <c r="A875" s="267"/>
      <c r="B875" s="271"/>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row>
    <row r="876">
      <c r="A876" s="267"/>
      <c r="B876" s="271"/>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row>
    <row r="877">
      <c r="A877" s="267"/>
      <c r="B877" s="271"/>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row>
    <row r="878">
      <c r="A878" s="267"/>
      <c r="B878" s="271"/>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row>
    <row r="879">
      <c r="A879" s="267"/>
      <c r="B879" s="271"/>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row>
    <row r="880">
      <c r="A880" s="267"/>
      <c r="B880" s="271"/>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row>
    <row r="881">
      <c r="A881" s="267"/>
      <c r="B881" s="271"/>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row>
    <row r="882">
      <c r="A882" s="267"/>
      <c r="B882" s="271"/>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row>
    <row r="883">
      <c r="A883" s="267"/>
      <c r="B883" s="271"/>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row>
    <row r="884">
      <c r="A884" s="267"/>
      <c r="B884" s="271"/>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row>
    <row r="885">
      <c r="A885" s="267"/>
      <c r="B885" s="271"/>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row>
    <row r="886">
      <c r="A886" s="267"/>
      <c r="B886" s="271"/>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row>
    <row r="887">
      <c r="A887" s="267"/>
      <c r="B887" s="271"/>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row>
    <row r="888">
      <c r="A888" s="267"/>
      <c r="B888" s="271"/>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row>
    <row r="889">
      <c r="A889" s="267"/>
      <c r="B889" s="271"/>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row>
    <row r="890">
      <c r="A890" s="267"/>
      <c r="B890" s="271"/>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row>
    <row r="891">
      <c r="A891" s="267"/>
      <c r="B891" s="271"/>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row>
    <row r="892">
      <c r="A892" s="267"/>
      <c r="B892" s="271"/>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row>
    <row r="893">
      <c r="A893" s="267"/>
      <c r="B893" s="271"/>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row>
    <row r="894">
      <c r="A894" s="267"/>
      <c r="B894" s="271"/>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row>
    <row r="895">
      <c r="A895" s="267"/>
      <c r="B895" s="271"/>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row>
    <row r="896">
      <c r="A896" s="267"/>
      <c r="B896" s="271"/>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row>
    <row r="897">
      <c r="A897" s="267"/>
      <c r="B897" s="271"/>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row>
    <row r="898">
      <c r="A898" s="267"/>
      <c r="B898" s="271"/>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row>
    <row r="899">
      <c r="A899" s="267"/>
      <c r="B899" s="271"/>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row>
    <row r="900">
      <c r="A900" s="267"/>
      <c r="B900" s="271"/>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row>
    <row r="901">
      <c r="A901" s="267"/>
      <c r="B901" s="271"/>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row>
    <row r="902">
      <c r="A902" s="267"/>
      <c r="B902" s="271"/>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row>
    <row r="903">
      <c r="A903" s="267"/>
      <c r="B903" s="271"/>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row>
    <row r="904">
      <c r="A904" s="267"/>
      <c r="B904" s="271"/>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row>
    <row r="905">
      <c r="A905" s="267"/>
      <c r="B905" s="271"/>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row>
    <row r="906">
      <c r="A906" s="267"/>
      <c r="B906" s="271"/>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row>
    <row r="907">
      <c r="A907" s="267"/>
      <c r="B907" s="271"/>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row>
    <row r="908">
      <c r="A908" s="267"/>
      <c r="B908" s="271"/>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row>
    <row r="909">
      <c r="A909" s="267"/>
      <c r="B909" s="271"/>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row>
    <row r="910">
      <c r="A910" s="267"/>
      <c r="B910" s="271"/>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row>
    <row r="911">
      <c r="A911" s="267"/>
      <c r="B911" s="271"/>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row>
    <row r="912">
      <c r="A912" s="267"/>
      <c r="B912" s="271"/>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row>
    <row r="913">
      <c r="A913" s="267"/>
      <c r="B913" s="271"/>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row>
    <row r="914">
      <c r="A914" s="267"/>
      <c r="B914" s="271"/>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row>
    <row r="915">
      <c r="A915" s="267"/>
      <c r="B915" s="271"/>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row>
    <row r="916">
      <c r="A916" s="267"/>
      <c r="B916" s="271"/>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row>
    <row r="917">
      <c r="A917" s="267"/>
      <c r="B917" s="271"/>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row>
  </sheetData>
  <mergeCells count="1">
    <mergeCell ref="B1:D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1" max="1" width="34.86"/>
    <col customWidth="1" min="2" max="2" width="18.14"/>
    <col customWidth="1" min="3" max="3" width="39.71"/>
    <col customWidth="1" min="4" max="4" width="16.0"/>
    <col customWidth="1" min="5" max="5" width="41.57"/>
    <col customWidth="1" min="6" max="6" width="59.0"/>
    <col customWidth="1" min="7" max="27" width="35.86"/>
  </cols>
  <sheetData>
    <row r="1">
      <c r="A1" s="98">
        <v>3.0</v>
      </c>
    </row>
    <row r="2">
      <c r="A2" s="281" t="s">
        <v>547</v>
      </c>
      <c r="B2" s="281" t="s">
        <v>548</v>
      </c>
      <c r="C2" s="281" t="s">
        <v>549</v>
      </c>
      <c r="D2" s="281" t="s">
        <v>550</v>
      </c>
      <c r="E2" s="281" t="s">
        <v>551</v>
      </c>
      <c r="F2" s="281" t="s">
        <v>34</v>
      </c>
    </row>
    <row r="3">
      <c r="A3" s="282"/>
      <c r="B3" s="282" t="s">
        <v>552</v>
      </c>
      <c r="C3" s="282" t="s">
        <v>553</v>
      </c>
      <c r="D3" s="282" t="s">
        <v>554</v>
      </c>
      <c r="E3" s="283"/>
      <c r="F3" s="283"/>
    </row>
    <row r="4">
      <c r="A4" s="282" t="s">
        <v>555</v>
      </c>
      <c r="B4" s="282" t="s">
        <v>556</v>
      </c>
      <c r="C4" s="282" t="s">
        <v>557</v>
      </c>
      <c r="D4" s="282">
        <v>123456.0</v>
      </c>
      <c r="E4" s="282" t="s">
        <v>558</v>
      </c>
      <c r="F4" s="282" t="s">
        <v>559</v>
      </c>
    </row>
    <row r="5">
      <c r="A5" s="282" t="s">
        <v>560</v>
      </c>
      <c r="B5" s="282" t="s">
        <v>561</v>
      </c>
      <c r="C5" s="282" t="s">
        <v>562</v>
      </c>
      <c r="D5" s="282">
        <v>654321.0</v>
      </c>
      <c r="E5" s="282" t="s">
        <v>563</v>
      </c>
      <c r="F5" s="282" t="s">
        <v>564</v>
      </c>
    </row>
    <row r="6">
      <c r="A6" s="282" t="s">
        <v>565</v>
      </c>
      <c r="B6" s="282" t="s">
        <v>566</v>
      </c>
      <c r="C6" s="282" t="s">
        <v>567</v>
      </c>
      <c r="D6" s="282">
        <v>123456.0</v>
      </c>
      <c r="E6" s="282" t="s">
        <v>568</v>
      </c>
      <c r="F6" s="282" t="s">
        <v>569</v>
      </c>
    </row>
    <row r="7">
      <c r="A7" s="282" t="s">
        <v>570</v>
      </c>
      <c r="B7" s="282" t="s">
        <v>571</v>
      </c>
      <c r="C7" s="282" t="s">
        <v>572</v>
      </c>
      <c r="D7" s="282">
        <v>123456.0</v>
      </c>
      <c r="E7" s="282" t="s">
        <v>573</v>
      </c>
      <c r="F7" s="282"/>
    </row>
    <row r="8">
      <c r="A8" s="282" t="s">
        <v>574</v>
      </c>
      <c r="B8" s="282" t="s">
        <v>575</v>
      </c>
      <c r="C8" s="282" t="s">
        <v>576</v>
      </c>
      <c r="D8" s="282">
        <v>123456.0</v>
      </c>
      <c r="E8" s="282"/>
      <c r="F8" s="28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222"/>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57"/>
    <col customWidth="1" min="2" max="2" width="12.43"/>
    <col customWidth="1" min="3" max="3" width="11.0"/>
    <col customWidth="1" min="4" max="4" width="11.29"/>
    <col customWidth="1" min="5" max="5" width="15.57"/>
    <col customWidth="1" min="6" max="6" width="12.57"/>
    <col customWidth="1" min="7" max="7" width="32.14"/>
    <col customWidth="1" min="8" max="8" width="17.43"/>
    <col customWidth="1" min="9" max="9" width="16.14"/>
    <col customWidth="1" min="10" max="10" width="37.0"/>
    <col customWidth="1" min="11" max="11" width="18.71"/>
    <col customWidth="1" min="12" max="12" width="11.0"/>
    <col customWidth="1" min="13" max="13" width="17.71"/>
    <col customWidth="1" min="14" max="14" width="11.14"/>
    <col customWidth="1" min="15" max="15" width="46.0"/>
    <col customWidth="1" min="16" max="16" width="10.14"/>
    <col customWidth="1" min="17" max="17" width="68.0"/>
    <col customWidth="1" min="18" max="18" width="97.86"/>
    <col customWidth="1" min="19" max="19" width="9.71"/>
  </cols>
  <sheetData>
    <row r="1">
      <c r="A1" s="28"/>
      <c r="B1" s="28"/>
      <c r="C1" s="29" t="s">
        <v>25</v>
      </c>
      <c r="D1" s="10"/>
      <c r="E1" s="10"/>
      <c r="F1" s="10"/>
      <c r="G1" s="10"/>
      <c r="H1" s="10"/>
      <c r="I1" s="10"/>
      <c r="J1" s="10"/>
      <c r="K1" s="10"/>
      <c r="L1" s="10"/>
      <c r="M1" s="10"/>
      <c r="N1" s="10"/>
      <c r="O1" s="10"/>
      <c r="P1" s="10"/>
      <c r="Q1" s="10"/>
      <c r="R1" s="11"/>
      <c r="S1" s="30"/>
    </row>
    <row r="2">
      <c r="A2" s="31"/>
      <c r="B2" s="31" t="s">
        <v>26</v>
      </c>
      <c r="C2" s="31" t="s">
        <v>27</v>
      </c>
      <c r="D2" s="31" t="s">
        <v>28</v>
      </c>
      <c r="E2" s="32" t="s">
        <v>29</v>
      </c>
      <c r="F2" s="32" t="s">
        <v>30</v>
      </c>
      <c r="G2" s="32" t="s">
        <v>31</v>
      </c>
      <c r="H2" s="32" t="s">
        <v>32</v>
      </c>
      <c r="I2" s="31" t="s">
        <v>33</v>
      </c>
      <c r="J2" s="31" t="s">
        <v>34</v>
      </c>
      <c r="K2" s="31" t="s">
        <v>35</v>
      </c>
      <c r="L2" s="31" t="s">
        <v>36</v>
      </c>
      <c r="M2" s="31" t="s">
        <v>37</v>
      </c>
      <c r="N2" s="31" t="s">
        <v>38</v>
      </c>
      <c r="O2" s="31" t="s">
        <v>39</v>
      </c>
      <c r="P2" s="31" t="s">
        <v>40</v>
      </c>
      <c r="Q2" s="31" t="s">
        <v>41</v>
      </c>
      <c r="R2" s="33" t="s">
        <v>42</v>
      </c>
      <c r="S2" s="34"/>
    </row>
    <row r="3">
      <c r="A3" s="35">
        <f t="shared" ref="A3:A147" si="1">MONTH(B3)</f>
        <v>12</v>
      </c>
      <c r="B3" s="36">
        <v>44174.0</v>
      </c>
      <c r="C3" s="37">
        <v>1.0</v>
      </c>
      <c r="D3" s="37">
        <v>0.0</v>
      </c>
      <c r="E3" s="38" t="s">
        <v>16</v>
      </c>
      <c r="F3" s="39">
        <v>230.0</v>
      </c>
      <c r="G3" s="40" t="s">
        <v>43</v>
      </c>
      <c r="H3" s="40" t="s">
        <v>44</v>
      </c>
      <c r="I3" s="37" t="s">
        <v>45</v>
      </c>
      <c r="J3" s="37" t="s">
        <v>46</v>
      </c>
      <c r="K3" s="37" t="s">
        <v>47</v>
      </c>
      <c r="L3" s="37">
        <v>1.0</v>
      </c>
      <c r="M3" s="37" t="s">
        <v>48</v>
      </c>
      <c r="N3" s="41"/>
      <c r="O3" s="42" t="s">
        <v>49</v>
      </c>
      <c r="P3" s="43">
        <v>4.5</v>
      </c>
      <c r="Q3" s="42" t="s">
        <v>50</v>
      </c>
      <c r="R3" s="44" t="s">
        <v>51</v>
      </c>
      <c r="S3" s="45"/>
    </row>
    <row r="4">
      <c r="A4" s="35">
        <f t="shared" si="1"/>
        <v>12</v>
      </c>
      <c r="B4" s="36">
        <v>44179.0</v>
      </c>
      <c r="C4" s="37">
        <v>1.0</v>
      </c>
      <c r="D4" s="37">
        <v>0.0</v>
      </c>
      <c r="E4" s="38" t="s">
        <v>17</v>
      </c>
      <c r="F4" s="39">
        <v>160.0</v>
      </c>
      <c r="G4" s="40" t="s">
        <v>52</v>
      </c>
      <c r="H4" s="40" t="s">
        <v>44</v>
      </c>
      <c r="I4" s="37" t="s">
        <v>53</v>
      </c>
      <c r="J4" s="37" t="s">
        <v>54</v>
      </c>
      <c r="K4" s="37" t="s">
        <v>47</v>
      </c>
      <c r="L4" s="37">
        <v>0.0</v>
      </c>
      <c r="M4" s="37" t="s">
        <v>48</v>
      </c>
      <c r="N4" s="41"/>
      <c r="O4" s="41"/>
      <c r="P4" s="41"/>
      <c r="Q4" s="43" t="s">
        <v>55</v>
      </c>
      <c r="R4" s="46" t="s">
        <v>56</v>
      </c>
      <c r="S4" s="45"/>
    </row>
    <row r="5">
      <c r="A5" s="35">
        <f t="shared" si="1"/>
        <v>12</v>
      </c>
      <c r="B5" s="36">
        <v>44180.0</v>
      </c>
      <c r="C5" s="37">
        <v>1.0</v>
      </c>
      <c r="D5" s="37">
        <v>0.0</v>
      </c>
      <c r="E5" s="38" t="s">
        <v>16</v>
      </c>
      <c r="F5" s="39">
        <v>100.0</v>
      </c>
      <c r="G5" s="40" t="s">
        <v>57</v>
      </c>
      <c r="H5" s="40" t="s">
        <v>44</v>
      </c>
      <c r="I5" s="37" t="s">
        <v>58</v>
      </c>
      <c r="J5" s="37" t="s">
        <v>59</v>
      </c>
      <c r="K5" s="37" t="s">
        <v>47</v>
      </c>
      <c r="L5" s="37">
        <v>1.0</v>
      </c>
      <c r="M5" s="37" t="s">
        <v>48</v>
      </c>
      <c r="N5" s="41"/>
      <c r="O5" s="41"/>
      <c r="P5" s="43">
        <v>2.0</v>
      </c>
      <c r="Q5" s="42" t="s">
        <v>60</v>
      </c>
      <c r="R5" s="44" t="s">
        <v>61</v>
      </c>
      <c r="S5" s="45"/>
    </row>
    <row r="6">
      <c r="A6" s="35">
        <f t="shared" si="1"/>
        <v>12</v>
      </c>
      <c r="B6" s="36">
        <v>44182.0</v>
      </c>
      <c r="C6" s="37">
        <v>1.0</v>
      </c>
      <c r="D6" s="37">
        <v>0.0</v>
      </c>
      <c r="E6" s="38" t="s">
        <v>17</v>
      </c>
      <c r="F6" s="39">
        <v>160.0</v>
      </c>
      <c r="G6" s="40" t="s">
        <v>62</v>
      </c>
      <c r="H6" s="40" t="s">
        <v>63</v>
      </c>
      <c r="I6" s="38" t="s">
        <v>64</v>
      </c>
      <c r="J6" s="38" t="s">
        <v>65</v>
      </c>
      <c r="K6" s="37" t="s">
        <v>47</v>
      </c>
      <c r="L6" s="37">
        <v>1.0</v>
      </c>
      <c r="M6" s="37" t="s">
        <v>48</v>
      </c>
      <c r="N6" s="41"/>
      <c r="O6" s="43"/>
      <c r="P6" s="43">
        <v>2.0</v>
      </c>
      <c r="Q6" s="42" t="s">
        <v>66</v>
      </c>
      <c r="R6" s="44" t="s">
        <v>67</v>
      </c>
      <c r="S6" s="45"/>
    </row>
    <row r="7">
      <c r="A7" s="35">
        <f t="shared" si="1"/>
        <v>12</v>
      </c>
      <c r="B7" s="36">
        <v>44187.0</v>
      </c>
      <c r="C7" s="37">
        <v>1.0</v>
      </c>
      <c r="D7" s="37">
        <v>0.0</v>
      </c>
      <c r="E7" s="38" t="s">
        <v>16</v>
      </c>
      <c r="F7" s="39">
        <v>132.5</v>
      </c>
      <c r="G7" s="40" t="s">
        <v>68</v>
      </c>
      <c r="H7" s="40" t="s">
        <v>63</v>
      </c>
      <c r="I7" s="38" t="s">
        <v>69</v>
      </c>
      <c r="J7" s="38" t="s">
        <v>70</v>
      </c>
      <c r="K7" s="37" t="s">
        <v>47</v>
      </c>
      <c r="L7" s="37">
        <v>1.0</v>
      </c>
      <c r="M7" s="37" t="s">
        <v>48</v>
      </c>
      <c r="N7" s="41"/>
      <c r="O7" s="41"/>
      <c r="P7" s="43">
        <v>5.0</v>
      </c>
      <c r="Q7" s="47" t="s">
        <v>71</v>
      </c>
      <c r="R7" s="46" t="s">
        <v>72</v>
      </c>
      <c r="S7" s="45"/>
    </row>
    <row r="8">
      <c r="A8" s="35">
        <f t="shared" si="1"/>
        <v>12</v>
      </c>
      <c r="B8" s="36">
        <v>44187.0</v>
      </c>
      <c r="C8" s="37">
        <v>1.0</v>
      </c>
      <c r="D8" s="37">
        <v>0.0</v>
      </c>
      <c r="E8" s="38" t="s">
        <v>17</v>
      </c>
      <c r="F8" s="39">
        <v>132.5</v>
      </c>
      <c r="G8" s="40" t="s">
        <v>68</v>
      </c>
      <c r="H8" s="40" t="s">
        <v>63</v>
      </c>
      <c r="I8" s="38" t="s">
        <v>73</v>
      </c>
      <c r="J8" s="38" t="s">
        <v>70</v>
      </c>
      <c r="K8" s="37" t="s">
        <v>47</v>
      </c>
      <c r="L8" s="37">
        <v>1.0</v>
      </c>
      <c r="M8" s="37" t="s">
        <v>48</v>
      </c>
      <c r="N8" s="41"/>
      <c r="O8" s="41"/>
      <c r="P8" s="43">
        <v>5.0</v>
      </c>
      <c r="Q8" s="47" t="s">
        <v>71</v>
      </c>
      <c r="R8" s="46" t="s">
        <v>72</v>
      </c>
      <c r="S8" s="45"/>
    </row>
    <row r="9">
      <c r="A9" s="35">
        <f t="shared" si="1"/>
        <v>1</v>
      </c>
      <c r="B9" s="36">
        <v>44207.0</v>
      </c>
      <c r="C9" s="37">
        <v>1.0</v>
      </c>
      <c r="D9" s="37">
        <v>0.0</v>
      </c>
      <c r="E9" s="38" t="s">
        <v>17</v>
      </c>
      <c r="F9" s="39">
        <v>230.0</v>
      </c>
      <c r="G9" s="40" t="s">
        <v>74</v>
      </c>
      <c r="H9" s="40" t="s">
        <v>63</v>
      </c>
      <c r="I9" s="37" t="s">
        <v>75</v>
      </c>
      <c r="J9" s="37" t="s">
        <v>76</v>
      </c>
      <c r="K9" s="37" t="s">
        <v>47</v>
      </c>
      <c r="L9" s="37">
        <v>1.0</v>
      </c>
      <c r="M9" s="37" t="s">
        <v>48</v>
      </c>
      <c r="N9" s="41"/>
      <c r="O9" s="47" t="s">
        <v>77</v>
      </c>
      <c r="P9" s="43">
        <v>5.0</v>
      </c>
      <c r="Q9" s="43" t="s">
        <v>78</v>
      </c>
      <c r="R9" s="46" t="s">
        <v>79</v>
      </c>
      <c r="S9" s="45"/>
    </row>
    <row r="10">
      <c r="A10" s="35">
        <f t="shared" si="1"/>
        <v>1</v>
      </c>
      <c r="B10" s="36">
        <v>44224.0</v>
      </c>
      <c r="C10" s="37">
        <v>1.0</v>
      </c>
      <c r="D10" s="37">
        <v>0.0</v>
      </c>
      <c r="E10" s="38" t="s">
        <v>16</v>
      </c>
      <c r="F10" s="39">
        <v>115.0</v>
      </c>
      <c r="G10" s="40" t="s">
        <v>80</v>
      </c>
      <c r="H10" s="40" t="s">
        <v>63</v>
      </c>
      <c r="I10" s="37" t="s">
        <v>81</v>
      </c>
      <c r="J10" s="38" t="s">
        <v>82</v>
      </c>
      <c r="K10" s="37" t="s">
        <v>47</v>
      </c>
      <c r="L10" s="37">
        <v>1.0</v>
      </c>
      <c r="M10" s="37" t="s">
        <v>48</v>
      </c>
      <c r="N10" s="41"/>
      <c r="O10" s="43" t="s">
        <v>83</v>
      </c>
      <c r="P10" s="43">
        <v>5.0</v>
      </c>
      <c r="Q10" s="42" t="s">
        <v>84</v>
      </c>
      <c r="R10" s="44" t="s">
        <v>85</v>
      </c>
      <c r="S10" s="45"/>
    </row>
    <row r="11">
      <c r="A11" s="35">
        <f t="shared" si="1"/>
        <v>1</v>
      </c>
      <c r="B11" s="36">
        <v>44224.0</v>
      </c>
      <c r="C11" s="37">
        <v>1.0</v>
      </c>
      <c r="D11" s="37">
        <v>0.0</v>
      </c>
      <c r="E11" s="38" t="s">
        <v>17</v>
      </c>
      <c r="F11" s="39">
        <v>115.0</v>
      </c>
      <c r="G11" s="40" t="s">
        <v>80</v>
      </c>
      <c r="H11" s="40" t="s">
        <v>63</v>
      </c>
      <c r="I11" s="48" t="s">
        <v>81</v>
      </c>
      <c r="J11" s="38" t="s">
        <v>82</v>
      </c>
      <c r="K11" s="37" t="s">
        <v>47</v>
      </c>
      <c r="L11" s="37">
        <v>1.0</v>
      </c>
      <c r="M11" s="37" t="s">
        <v>48</v>
      </c>
      <c r="N11" s="41"/>
      <c r="O11" s="43" t="s">
        <v>83</v>
      </c>
      <c r="P11" s="37">
        <v>5.0</v>
      </c>
      <c r="Q11" s="42" t="s">
        <v>84</v>
      </c>
      <c r="R11" s="44" t="s">
        <v>85</v>
      </c>
      <c r="S11" s="45"/>
    </row>
    <row r="12">
      <c r="A12" s="35">
        <f t="shared" si="1"/>
        <v>1</v>
      </c>
      <c r="B12" s="36">
        <v>44225.0</v>
      </c>
      <c r="C12" s="37">
        <v>0.0</v>
      </c>
      <c r="D12" s="37">
        <v>0.0</v>
      </c>
      <c r="E12" s="38" t="s">
        <v>16</v>
      </c>
      <c r="F12" s="39">
        <v>100.0</v>
      </c>
      <c r="G12" s="40" t="s">
        <v>86</v>
      </c>
      <c r="H12" s="40" t="s">
        <v>63</v>
      </c>
      <c r="I12" s="37" t="s">
        <v>87</v>
      </c>
      <c r="J12" s="37" t="s">
        <v>88</v>
      </c>
      <c r="K12" s="37" t="s">
        <v>47</v>
      </c>
      <c r="L12" s="37">
        <v>0.0</v>
      </c>
      <c r="M12" s="37" t="s">
        <v>89</v>
      </c>
      <c r="N12" s="41"/>
      <c r="O12" s="41"/>
      <c r="P12" s="49"/>
      <c r="Q12" s="49"/>
      <c r="R12" s="46" t="s">
        <v>90</v>
      </c>
      <c r="S12" s="45"/>
    </row>
    <row r="13">
      <c r="A13" s="35">
        <f t="shared" si="1"/>
        <v>12</v>
      </c>
      <c r="B13" s="50"/>
      <c r="C13" s="37">
        <v>0.0</v>
      </c>
      <c r="D13" s="37">
        <v>0.0</v>
      </c>
      <c r="E13" s="51"/>
      <c r="F13" s="52"/>
      <c r="G13" s="53"/>
      <c r="H13" s="40"/>
      <c r="I13" s="51"/>
      <c r="J13" s="51"/>
      <c r="K13" s="37"/>
      <c r="L13" s="37">
        <v>0.0</v>
      </c>
      <c r="M13" s="37"/>
      <c r="N13" s="41"/>
      <c r="O13" s="41"/>
      <c r="P13" s="49"/>
      <c r="Q13" s="49"/>
      <c r="R13" s="54"/>
      <c r="S13" s="45"/>
    </row>
    <row r="14">
      <c r="A14" s="35">
        <f t="shared" si="1"/>
        <v>12</v>
      </c>
      <c r="B14" s="50"/>
      <c r="C14" s="37">
        <v>0.0</v>
      </c>
      <c r="D14" s="37">
        <v>0.0</v>
      </c>
      <c r="E14" s="51"/>
      <c r="F14" s="52"/>
      <c r="G14" s="53"/>
      <c r="H14" s="40"/>
      <c r="I14" s="49"/>
      <c r="J14" s="49"/>
      <c r="K14" s="37"/>
      <c r="L14" s="37">
        <v>0.0</v>
      </c>
      <c r="M14" s="37"/>
      <c r="N14" s="41"/>
      <c r="O14" s="41"/>
      <c r="P14" s="41"/>
      <c r="Q14" s="41"/>
      <c r="R14" s="46"/>
      <c r="S14" s="45"/>
    </row>
    <row r="15">
      <c r="A15" s="35">
        <f t="shared" si="1"/>
        <v>12</v>
      </c>
      <c r="B15" s="50"/>
      <c r="C15" s="37">
        <v>0.0</v>
      </c>
      <c r="D15" s="37">
        <v>0.0</v>
      </c>
      <c r="E15" s="51"/>
      <c r="F15" s="52"/>
      <c r="G15" s="53"/>
      <c r="H15" s="40"/>
      <c r="I15" s="51"/>
      <c r="J15" s="51"/>
      <c r="K15" s="37"/>
      <c r="L15" s="37">
        <v>0.0</v>
      </c>
      <c r="M15" s="37"/>
      <c r="N15" s="41"/>
      <c r="O15" s="41"/>
      <c r="P15" s="49"/>
      <c r="Q15" s="49"/>
      <c r="R15" s="55"/>
      <c r="S15" s="45"/>
    </row>
    <row r="16">
      <c r="A16" s="35">
        <f t="shared" si="1"/>
        <v>12</v>
      </c>
      <c r="B16" s="50"/>
      <c r="C16" s="37">
        <v>0.0</v>
      </c>
      <c r="D16" s="37">
        <v>0.0</v>
      </c>
      <c r="E16" s="51"/>
      <c r="F16" s="52"/>
      <c r="G16" s="53"/>
      <c r="H16" s="40"/>
      <c r="I16" s="49"/>
      <c r="J16" s="49"/>
      <c r="K16" s="37"/>
      <c r="L16" s="37">
        <v>0.0</v>
      </c>
      <c r="M16" s="37"/>
      <c r="N16" s="41"/>
      <c r="O16" s="41"/>
      <c r="P16" s="41"/>
      <c r="Q16" s="41"/>
      <c r="R16" s="55"/>
      <c r="S16" s="45"/>
    </row>
    <row r="17">
      <c r="A17" s="35">
        <f t="shared" si="1"/>
        <v>12</v>
      </c>
      <c r="B17" s="50"/>
      <c r="C17" s="37">
        <v>0.0</v>
      </c>
      <c r="D17" s="37">
        <v>0.0</v>
      </c>
      <c r="E17" s="51"/>
      <c r="F17" s="52"/>
      <c r="G17" s="53"/>
      <c r="H17" s="40"/>
      <c r="I17" s="49"/>
      <c r="J17" s="49"/>
      <c r="K17" s="37"/>
      <c r="L17" s="37">
        <v>0.0</v>
      </c>
      <c r="M17" s="37"/>
      <c r="N17" s="41"/>
      <c r="O17" s="41"/>
      <c r="P17" s="41"/>
      <c r="Q17" s="41"/>
      <c r="R17" s="54"/>
      <c r="S17" s="45"/>
    </row>
    <row r="18">
      <c r="A18" s="35">
        <f t="shared" si="1"/>
        <v>12</v>
      </c>
      <c r="B18" s="50"/>
      <c r="C18" s="37">
        <v>0.0</v>
      </c>
      <c r="D18" s="37">
        <v>0.0</v>
      </c>
      <c r="E18" s="51"/>
      <c r="F18" s="52"/>
      <c r="G18" s="53"/>
      <c r="H18" s="40"/>
      <c r="I18" s="51"/>
      <c r="J18" s="51"/>
      <c r="K18" s="37"/>
      <c r="L18" s="37">
        <v>0.0</v>
      </c>
      <c r="M18" s="37"/>
      <c r="N18" s="41"/>
      <c r="O18" s="41"/>
      <c r="P18" s="41"/>
      <c r="Q18" s="41"/>
      <c r="R18" s="55"/>
      <c r="S18" s="45"/>
    </row>
    <row r="19">
      <c r="A19" s="35">
        <f t="shared" si="1"/>
        <v>12</v>
      </c>
      <c r="B19" s="50"/>
      <c r="C19" s="37">
        <v>0.0</v>
      </c>
      <c r="D19" s="37">
        <v>0.0</v>
      </c>
      <c r="E19" s="51"/>
      <c r="F19" s="52"/>
      <c r="G19" s="53"/>
      <c r="H19" s="40"/>
      <c r="I19" s="49"/>
      <c r="J19" s="49"/>
      <c r="K19" s="37"/>
      <c r="L19" s="37">
        <v>0.0</v>
      </c>
      <c r="M19" s="37"/>
      <c r="N19" s="41"/>
      <c r="O19" s="41"/>
      <c r="P19" s="41"/>
      <c r="Q19" s="41"/>
      <c r="R19" s="55"/>
      <c r="S19" s="45"/>
    </row>
    <row r="20">
      <c r="A20" s="35">
        <f t="shared" si="1"/>
        <v>12</v>
      </c>
      <c r="B20" s="50"/>
      <c r="C20" s="37">
        <v>0.0</v>
      </c>
      <c r="D20" s="37">
        <v>0.0</v>
      </c>
      <c r="E20" s="51"/>
      <c r="F20" s="52"/>
      <c r="G20" s="53"/>
      <c r="H20" s="40"/>
      <c r="I20" s="49"/>
      <c r="J20" s="49"/>
      <c r="K20" s="37"/>
      <c r="L20" s="37">
        <v>0.0</v>
      </c>
      <c r="M20" s="37"/>
      <c r="N20" s="41"/>
      <c r="O20" s="41"/>
      <c r="P20" s="49"/>
      <c r="Q20" s="49"/>
      <c r="R20" s="55"/>
      <c r="S20" s="45"/>
    </row>
    <row r="21">
      <c r="A21" s="35">
        <f t="shared" si="1"/>
        <v>12</v>
      </c>
      <c r="B21" s="50"/>
      <c r="C21" s="37">
        <v>0.0</v>
      </c>
      <c r="D21" s="37">
        <v>0.0</v>
      </c>
      <c r="E21" s="51"/>
      <c r="F21" s="52"/>
      <c r="G21" s="53"/>
      <c r="H21" s="40"/>
      <c r="I21" s="51"/>
      <c r="J21" s="51"/>
      <c r="K21" s="37"/>
      <c r="L21" s="37">
        <v>0.0</v>
      </c>
      <c r="M21" s="37"/>
      <c r="N21" s="41"/>
      <c r="O21" s="41"/>
      <c r="P21" s="41"/>
      <c r="Q21" s="41"/>
      <c r="R21" s="54"/>
      <c r="S21" s="45"/>
    </row>
    <row r="22">
      <c r="A22" s="35">
        <f t="shared" si="1"/>
        <v>12</v>
      </c>
      <c r="B22" s="50"/>
      <c r="C22" s="37">
        <v>0.0</v>
      </c>
      <c r="D22" s="37">
        <v>0.0</v>
      </c>
      <c r="E22" s="51"/>
      <c r="F22" s="52"/>
      <c r="G22" s="53"/>
      <c r="H22" s="40"/>
      <c r="I22" s="49"/>
      <c r="J22" s="49"/>
      <c r="K22" s="37"/>
      <c r="L22" s="37">
        <v>0.0</v>
      </c>
      <c r="M22" s="37"/>
      <c r="N22" s="41"/>
      <c r="O22" s="41"/>
      <c r="P22" s="41"/>
      <c r="Q22" s="41"/>
      <c r="R22" s="55"/>
      <c r="S22" s="45"/>
    </row>
    <row r="23">
      <c r="A23" s="35">
        <f t="shared" si="1"/>
        <v>12</v>
      </c>
      <c r="B23" s="50"/>
      <c r="C23" s="37"/>
      <c r="D23" s="37"/>
      <c r="E23" s="51"/>
      <c r="F23" s="52"/>
      <c r="G23" s="53"/>
      <c r="H23" s="40"/>
      <c r="I23" s="51"/>
      <c r="J23" s="51"/>
      <c r="K23" s="37"/>
      <c r="L23" s="37">
        <v>0.0</v>
      </c>
      <c r="M23" s="37"/>
      <c r="N23" s="41"/>
      <c r="O23" s="41"/>
      <c r="P23" s="41"/>
      <c r="Q23" s="41"/>
      <c r="R23" s="55"/>
      <c r="S23" s="45"/>
    </row>
    <row r="24">
      <c r="A24" s="35">
        <f t="shared" si="1"/>
        <v>12</v>
      </c>
      <c r="B24" s="50"/>
      <c r="C24" s="37"/>
      <c r="D24" s="37"/>
      <c r="E24" s="51"/>
      <c r="F24" s="52"/>
      <c r="G24" s="53"/>
      <c r="H24" s="40"/>
      <c r="I24" s="51"/>
      <c r="J24" s="51"/>
      <c r="K24" s="37"/>
      <c r="L24" s="37">
        <v>0.0</v>
      </c>
      <c r="M24" s="37"/>
      <c r="N24" s="41"/>
      <c r="O24" s="41"/>
      <c r="P24" s="49"/>
      <c r="Q24" s="49"/>
      <c r="R24" s="55"/>
      <c r="S24" s="45"/>
    </row>
    <row r="25">
      <c r="A25" s="35">
        <f t="shared" si="1"/>
        <v>12</v>
      </c>
      <c r="B25" s="50"/>
      <c r="C25" s="37"/>
      <c r="D25" s="37"/>
      <c r="E25" s="51"/>
      <c r="F25" s="52"/>
      <c r="G25" s="53"/>
      <c r="H25" s="40"/>
      <c r="I25" s="49"/>
      <c r="J25" s="49"/>
      <c r="K25" s="37"/>
      <c r="L25" s="37">
        <v>0.0</v>
      </c>
      <c r="M25" s="37"/>
      <c r="N25" s="41"/>
      <c r="O25" s="41"/>
      <c r="P25" s="41"/>
      <c r="Q25" s="41"/>
      <c r="R25" s="55"/>
      <c r="S25" s="45"/>
    </row>
    <row r="26">
      <c r="A26" s="35">
        <f t="shared" si="1"/>
        <v>12</v>
      </c>
      <c r="B26" s="50"/>
      <c r="C26" s="37"/>
      <c r="D26" s="37"/>
      <c r="E26" s="51"/>
      <c r="F26" s="52"/>
      <c r="G26" s="53"/>
      <c r="H26" s="40"/>
      <c r="I26" s="49"/>
      <c r="J26" s="49"/>
      <c r="K26" s="37"/>
      <c r="L26" s="37">
        <v>0.0</v>
      </c>
      <c r="M26" s="37"/>
      <c r="N26" s="41"/>
      <c r="O26" s="41"/>
      <c r="P26" s="41"/>
      <c r="Q26" s="41"/>
      <c r="R26" s="55"/>
      <c r="S26" s="45"/>
    </row>
    <row r="27">
      <c r="A27" s="35">
        <f t="shared" si="1"/>
        <v>12</v>
      </c>
      <c r="B27" s="50"/>
      <c r="C27" s="37"/>
      <c r="D27" s="37"/>
      <c r="E27" s="51"/>
      <c r="F27" s="52"/>
      <c r="G27" s="53"/>
      <c r="H27" s="40"/>
      <c r="I27" s="51"/>
      <c r="J27" s="51"/>
      <c r="K27" s="37"/>
      <c r="L27" s="37">
        <v>0.0</v>
      </c>
      <c r="M27" s="37"/>
      <c r="N27" s="41"/>
      <c r="O27" s="41"/>
      <c r="P27" s="41"/>
      <c r="Q27" s="41"/>
      <c r="R27" s="55"/>
      <c r="S27" s="45"/>
    </row>
    <row r="28">
      <c r="A28" s="35">
        <f t="shared" si="1"/>
        <v>12</v>
      </c>
      <c r="B28" s="50"/>
      <c r="C28" s="37"/>
      <c r="D28" s="37"/>
      <c r="E28" s="51"/>
      <c r="F28" s="52"/>
      <c r="G28" s="53"/>
      <c r="H28" s="40"/>
      <c r="I28" s="51"/>
      <c r="J28" s="51"/>
      <c r="K28" s="37"/>
      <c r="L28" s="37">
        <v>0.0</v>
      </c>
      <c r="M28" s="37"/>
      <c r="N28" s="41"/>
      <c r="O28" s="41"/>
      <c r="P28" s="41"/>
      <c r="Q28" s="41"/>
      <c r="R28" s="55"/>
      <c r="S28" s="45"/>
    </row>
    <row r="29">
      <c r="A29" s="35">
        <f t="shared" si="1"/>
        <v>12</v>
      </c>
      <c r="B29" s="50"/>
      <c r="C29" s="37"/>
      <c r="D29" s="37"/>
      <c r="E29" s="51"/>
      <c r="F29" s="52"/>
      <c r="G29" s="53"/>
      <c r="H29" s="40"/>
      <c r="I29" s="49"/>
      <c r="J29" s="49"/>
      <c r="K29" s="37"/>
      <c r="L29" s="37">
        <v>0.0</v>
      </c>
      <c r="M29" s="37"/>
      <c r="N29" s="41"/>
      <c r="O29" s="41"/>
      <c r="P29" s="41"/>
      <c r="Q29" s="41"/>
      <c r="R29" s="55"/>
      <c r="S29" s="45"/>
    </row>
    <row r="30">
      <c r="A30" s="35">
        <f t="shared" si="1"/>
        <v>12</v>
      </c>
      <c r="B30" s="50"/>
      <c r="C30" s="37"/>
      <c r="D30" s="37"/>
      <c r="E30" s="51"/>
      <c r="F30" s="52"/>
      <c r="G30" s="53"/>
      <c r="H30" s="40"/>
      <c r="I30" s="49"/>
      <c r="J30" s="49"/>
      <c r="K30" s="37"/>
      <c r="L30" s="37">
        <v>0.0</v>
      </c>
      <c r="M30" s="37"/>
      <c r="N30" s="41"/>
      <c r="O30" s="41"/>
      <c r="P30" s="49"/>
      <c r="Q30" s="49"/>
      <c r="R30" s="55"/>
      <c r="S30" s="45"/>
    </row>
    <row r="31">
      <c r="A31" s="35">
        <f t="shared" si="1"/>
        <v>12</v>
      </c>
      <c r="B31" s="50"/>
      <c r="C31" s="37"/>
      <c r="D31" s="37"/>
      <c r="E31" s="51"/>
      <c r="F31" s="52"/>
      <c r="G31" s="53"/>
      <c r="H31" s="40"/>
      <c r="I31" s="49"/>
      <c r="J31" s="49"/>
      <c r="K31" s="37"/>
      <c r="L31" s="37">
        <v>0.0</v>
      </c>
      <c r="M31" s="37"/>
      <c r="N31" s="41"/>
      <c r="O31" s="41"/>
      <c r="P31" s="41"/>
      <c r="Q31" s="41"/>
      <c r="R31" s="55"/>
      <c r="S31" s="45"/>
    </row>
    <row r="32">
      <c r="A32" s="35">
        <f t="shared" si="1"/>
        <v>12</v>
      </c>
      <c r="B32" s="50"/>
      <c r="C32" s="37"/>
      <c r="D32" s="37"/>
      <c r="E32" s="51"/>
      <c r="F32" s="52"/>
      <c r="G32" s="53"/>
      <c r="H32" s="40"/>
      <c r="I32" s="51"/>
      <c r="J32" s="51"/>
      <c r="K32" s="37"/>
      <c r="L32" s="37">
        <v>0.0</v>
      </c>
      <c r="M32" s="37"/>
      <c r="N32" s="41"/>
      <c r="O32" s="41"/>
      <c r="P32" s="41"/>
      <c r="Q32" s="41"/>
      <c r="R32" s="55"/>
      <c r="S32" s="45"/>
    </row>
    <row r="33">
      <c r="A33" s="35">
        <f t="shared" si="1"/>
        <v>12</v>
      </c>
      <c r="B33" s="50"/>
      <c r="C33" s="37"/>
      <c r="D33" s="37"/>
      <c r="E33" s="51"/>
      <c r="F33" s="52"/>
      <c r="G33" s="53"/>
      <c r="H33" s="40"/>
      <c r="I33" s="49"/>
      <c r="J33" s="49"/>
      <c r="K33" s="37"/>
      <c r="L33" s="37">
        <v>0.0</v>
      </c>
      <c r="M33" s="37"/>
      <c r="N33" s="41"/>
      <c r="O33" s="41"/>
      <c r="P33" s="49"/>
      <c r="Q33" s="37"/>
      <c r="R33" s="54"/>
      <c r="S33" s="45"/>
    </row>
    <row r="34">
      <c r="A34" s="35">
        <f t="shared" si="1"/>
        <v>12</v>
      </c>
      <c r="B34" s="50"/>
      <c r="C34" s="37"/>
      <c r="D34" s="37"/>
      <c r="E34" s="51"/>
      <c r="F34" s="52"/>
      <c r="G34" s="53"/>
      <c r="H34" s="40"/>
      <c r="I34" s="51"/>
      <c r="J34" s="51"/>
      <c r="K34" s="37"/>
      <c r="L34" s="37">
        <v>0.0</v>
      </c>
      <c r="M34" s="37"/>
      <c r="N34" s="41"/>
      <c r="O34" s="41"/>
      <c r="P34" s="49"/>
      <c r="Q34" s="49"/>
      <c r="R34" s="54"/>
      <c r="S34" s="45"/>
    </row>
    <row r="35">
      <c r="A35" s="35">
        <f t="shared" si="1"/>
        <v>12</v>
      </c>
      <c r="B35" s="50"/>
      <c r="C35" s="37"/>
      <c r="D35" s="37"/>
      <c r="E35" s="51"/>
      <c r="F35" s="52"/>
      <c r="G35" s="53"/>
      <c r="H35" s="40"/>
      <c r="I35" s="51"/>
      <c r="J35" s="51"/>
      <c r="K35" s="37"/>
      <c r="L35" s="37">
        <v>0.0</v>
      </c>
      <c r="M35" s="37"/>
      <c r="N35" s="41"/>
      <c r="O35" s="41"/>
      <c r="P35" s="49"/>
      <c r="Q35" s="49"/>
      <c r="R35" s="54"/>
      <c r="S35" s="45"/>
    </row>
    <row r="36">
      <c r="A36" s="35">
        <f t="shared" si="1"/>
        <v>12</v>
      </c>
      <c r="B36" s="50"/>
      <c r="C36" s="37"/>
      <c r="D36" s="37"/>
      <c r="E36" s="51"/>
      <c r="F36" s="52"/>
      <c r="G36" s="53"/>
      <c r="H36" s="40"/>
      <c r="I36" s="49"/>
      <c r="J36" s="49"/>
      <c r="K36" s="37"/>
      <c r="L36" s="37">
        <v>0.0</v>
      </c>
      <c r="M36" s="37"/>
      <c r="N36" s="41"/>
      <c r="O36" s="41"/>
      <c r="P36" s="41"/>
      <c r="Q36" s="41"/>
      <c r="R36" s="54"/>
      <c r="S36" s="45"/>
    </row>
    <row r="37">
      <c r="A37" s="35">
        <f t="shared" si="1"/>
        <v>12</v>
      </c>
      <c r="B37" s="50"/>
      <c r="C37" s="37"/>
      <c r="D37" s="37"/>
      <c r="E37" s="51"/>
      <c r="F37" s="52"/>
      <c r="G37" s="53"/>
      <c r="H37" s="40"/>
      <c r="I37" s="49"/>
      <c r="J37" s="49"/>
      <c r="K37" s="37"/>
      <c r="L37" s="37">
        <v>0.0</v>
      </c>
      <c r="M37" s="37"/>
      <c r="N37" s="41"/>
      <c r="O37" s="41"/>
      <c r="P37" s="41"/>
      <c r="Q37" s="41"/>
      <c r="R37" s="54"/>
      <c r="S37" s="45"/>
    </row>
    <row r="38">
      <c r="A38" s="35">
        <f t="shared" si="1"/>
        <v>12</v>
      </c>
      <c r="B38" s="50"/>
      <c r="C38" s="37"/>
      <c r="D38" s="37"/>
      <c r="E38" s="51"/>
      <c r="F38" s="52"/>
      <c r="G38" s="53"/>
      <c r="H38" s="40"/>
      <c r="I38" s="49"/>
      <c r="J38" s="49"/>
      <c r="K38" s="37"/>
      <c r="L38" s="37">
        <v>0.0</v>
      </c>
      <c r="M38" s="37"/>
      <c r="N38" s="41"/>
      <c r="O38" s="41"/>
      <c r="P38" s="41"/>
      <c r="Q38" s="41"/>
      <c r="R38" s="54"/>
      <c r="S38" s="45"/>
    </row>
    <row r="39">
      <c r="A39" s="35">
        <f t="shared" si="1"/>
        <v>12</v>
      </c>
      <c r="B39" s="50"/>
      <c r="C39" s="37"/>
      <c r="D39" s="37"/>
      <c r="E39" s="51"/>
      <c r="F39" s="52"/>
      <c r="G39" s="53"/>
      <c r="H39" s="40"/>
      <c r="I39" s="49"/>
      <c r="J39" s="49"/>
      <c r="K39" s="37"/>
      <c r="L39" s="37">
        <v>0.0</v>
      </c>
      <c r="M39" s="37"/>
      <c r="N39" s="41"/>
      <c r="O39" s="41"/>
      <c r="P39" s="41"/>
      <c r="Q39" s="41"/>
      <c r="R39" s="54"/>
      <c r="S39" s="45"/>
    </row>
    <row r="40">
      <c r="A40" s="35">
        <f t="shared" si="1"/>
        <v>12</v>
      </c>
      <c r="B40" s="50"/>
      <c r="C40" s="37"/>
      <c r="D40" s="37"/>
      <c r="E40" s="51"/>
      <c r="F40" s="52"/>
      <c r="G40" s="53"/>
      <c r="H40" s="40"/>
      <c r="I40" s="49"/>
      <c r="J40" s="49"/>
      <c r="K40" s="37"/>
      <c r="L40" s="37">
        <v>0.0</v>
      </c>
      <c r="M40" s="37"/>
      <c r="N40" s="41"/>
      <c r="O40" s="41"/>
      <c r="P40" s="49"/>
      <c r="Q40" s="49"/>
      <c r="R40" s="55"/>
      <c r="S40" s="56"/>
    </row>
    <row r="41">
      <c r="A41" s="35">
        <f t="shared" si="1"/>
        <v>12</v>
      </c>
      <c r="B41" s="50"/>
      <c r="C41" s="37"/>
      <c r="D41" s="37"/>
      <c r="E41" s="51"/>
      <c r="F41" s="52"/>
      <c r="G41" s="53"/>
      <c r="H41" s="40"/>
      <c r="I41" s="49"/>
      <c r="J41" s="49"/>
      <c r="K41" s="37"/>
      <c r="L41" s="37">
        <v>0.0</v>
      </c>
      <c r="M41" s="37"/>
      <c r="N41" s="41"/>
      <c r="O41" s="41"/>
      <c r="P41" s="49"/>
      <c r="Q41" s="49"/>
      <c r="R41" s="55"/>
      <c r="S41" s="45"/>
    </row>
    <row r="42">
      <c r="A42" s="35">
        <f t="shared" si="1"/>
        <v>12</v>
      </c>
      <c r="B42" s="50"/>
      <c r="C42" s="37"/>
      <c r="D42" s="37"/>
      <c r="E42" s="51"/>
      <c r="F42" s="52"/>
      <c r="G42" s="53"/>
      <c r="H42" s="40"/>
      <c r="I42" s="49"/>
      <c r="J42" s="49"/>
      <c r="K42" s="37"/>
      <c r="L42" s="37">
        <v>0.0</v>
      </c>
      <c r="M42" s="37"/>
      <c r="N42" s="41"/>
      <c r="O42" s="41"/>
      <c r="P42" s="41"/>
      <c r="Q42" s="41"/>
      <c r="R42" s="55"/>
      <c r="S42" s="45"/>
    </row>
    <row r="43">
      <c r="A43" s="35">
        <f t="shared" si="1"/>
        <v>12</v>
      </c>
      <c r="B43" s="50"/>
      <c r="C43" s="37"/>
      <c r="D43" s="37"/>
      <c r="E43" s="51"/>
      <c r="F43" s="52"/>
      <c r="G43" s="53"/>
      <c r="H43" s="40"/>
      <c r="I43" s="51"/>
      <c r="J43" s="51"/>
      <c r="K43" s="37"/>
      <c r="L43" s="37">
        <v>0.0</v>
      </c>
      <c r="M43" s="37"/>
      <c r="N43" s="41"/>
      <c r="O43" s="41"/>
      <c r="P43" s="41"/>
      <c r="Q43" s="41"/>
      <c r="R43" s="55"/>
      <c r="S43" s="45"/>
    </row>
    <row r="44">
      <c r="A44" s="35">
        <f t="shared" si="1"/>
        <v>12</v>
      </c>
      <c r="B44" s="50"/>
      <c r="C44" s="37"/>
      <c r="D44" s="37"/>
      <c r="E44" s="51"/>
      <c r="F44" s="52"/>
      <c r="G44" s="53"/>
      <c r="H44" s="40"/>
      <c r="I44" s="49"/>
      <c r="J44" s="49"/>
      <c r="K44" s="37"/>
      <c r="L44" s="37">
        <v>0.0</v>
      </c>
      <c r="M44" s="37"/>
      <c r="N44" s="41"/>
      <c r="O44" s="41"/>
      <c r="P44" s="49"/>
      <c r="Q44" s="49"/>
      <c r="R44" s="54"/>
      <c r="S44" s="45"/>
    </row>
    <row r="45">
      <c r="A45" s="35">
        <f t="shared" si="1"/>
        <v>12</v>
      </c>
      <c r="B45" s="50"/>
      <c r="C45" s="37"/>
      <c r="D45" s="37"/>
      <c r="E45" s="51"/>
      <c r="F45" s="52"/>
      <c r="G45" s="53"/>
      <c r="H45" s="40"/>
      <c r="I45" s="49"/>
      <c r="J45" s="49"/>
      <c r="K45" s="37"/>
      <c r="L45" s="37">
        <v>0.0</v>
      </c>
      <c r="M45" s="37"/>
      <c r="N45" s="41"/>
      <c r="O45" s="41"/>
      <c r="P45" s="49"/>
      <c r="Q45" s="49"/>
      <c r="R45" s="54"/>
      <c r="S45" s="45"/>
    </row>
    <row r="46">
      <c r="A46" s="35">
        <f t="shared" si="1"/>
        <v>12</v>
      </c>
      <c r="B46" s="50"/>
      <c r="C46" s="37"/>
      <c r="D46" s="37"/>
      <c r="E46" s="51"/>
      <c r="F46" s="52"/>
      <c r="G46" s="53"/>
      <c r="H46" s="40"/>
      <c r="I46" s="49"/>
      <c r="J46" s="49"/>
      <c r="K46" s="37"/>
      <c r="L46" s="37">
        <v>0.0</v>
      </c>
      <c r="M46" s="37"/>
      <c r="N46" s="41"/>
      <c r="O46" s="41"/>
      <c r="P46" s="41"/>
      <c r="Q46" s="41"/>
      <c r="R46" s="54"/>
      <c r="S46" s="45"/>
    </row>
    <row r="47">
      <c r="A47" s="35">
        <f t="shared" si="1"/>
        <v>12</v>
      </c>
      <c r="B47" s="50"/>
      <c r="C47" s="37"/>
      <c r="D47" s="37"/>
      <c r="E47" s="51"/>
      <c r="F47" s="52"/>
      <c r="G47" s="53"/>
      <c r="H47" s="40"/>
      <c r="I47" s="49"/>
      <c r="J47" s="49"/>
      <c r="K47" s="37"/>
      <c r="L47" s="37">
        <v>0.0</v>
      </c>
      <c r="M47" s="37"/>
      <c r="N47" s="41"/>
      <c r="O47" s="41"/>
      <c r="P47" s="49"/>
      <c r="Q47" s="49"/>
      <c r="R47" s="55"/>
      <c r="S47" s="45"/>
    </row>
    <row r="48">
      <c r="A48" s="35">
        <f t="shared" si="1"/>
        <v>12</v>
      </c>
      <c r="B48" s="50"/>
      <c r="C48" s="37"/>
      <c r="D48" s="37"/>
      <c r="E48" s="51"/>
      <c r="F48" s="52"/>
      <c r="G48" s="53"/>
      <c r="H48" s="40"/>
      <c r="I48" s="49"/>
      <c r="J48" s="49"/>
      <c r="K48" s="37"/>
      <c r="L48" s="37">
        <v>0.0</v>
      </c>
      <c r="M48" s="37"/>
      <c r="N48" s="41"/>
      <c r="O48" s="41"/>
      <c r="P48" s="41"/>
      <c r="Q48" s="41"/>
      <c r="R48" s="54"/>
      <c r="S48" s="45"/>
    </row>
    <row r="49">
      <c r="A49" s="35">
        <f t="shared" si="1"/>
        <v>12</v>
      </c>
      <c r="B49" s="50"/>
      <c r="C49" s="37"/>
      <c r="D49" s="37"/>
      <c r="E49" s="51"/>
      <c r="F49" s="52"/>
      <c r="G49" s="53"/>
      <c r="H49" s="40"/>
      <c r="I49" s="49"/>
      <c r="J49" s="49"/>
      <c r="K49" s="37"/>
      <c r="L49" s="37">
        <v>0.0</v>
      </c>
      <c r="M49" s="37"/>
      <c r="N49" s="41"/>
      <c r="O49" s="41"/>
      <c r="P49" s="49"/>
      <c r="Q49" s="49"/>
      <c r="R49" s="55"/>
      <c r="S49" s="45"/>
    </row>
    <row r="50">
      <c r="A50" s="35">
        <f t="shared" si="1"/>
        <v>12</v>
      </c>
      <c r="B50" s="50"/>
      <c r="C50" s="37"/>
      <c r="D50" s="37"/>
      <c r="E50" s="51"/>
      <c r="F50" s="52"/>
      <c r="G50" s="53"/>
      <c r="H50" s="40"/>
      <c r="I50" s="49"/>
      <c r="J50" s="49"/>
      <c r="K50" s="37"/>
      <c r="L50" s="37">
        <v>0.0</v>
      </c>
      <c r="M50" s="37"/>
      <c r="N50" s="41"/>
      <c r="O50" s="41"/>
      <c r="P50" s="49"/>
      <c r="Q50" s="49"/>
      <c r="R50" s="54"/>
      <c r="S50" s="45"/>
    </row>
    <row r="51">
      <c r="A51" s="35">
        <f t="shared" si="1"/>
        <v>12</v>
      </c>
      <c r="B51" s="50"/>
      <c r="C51" s="37"/>
      <c r="D51" s="37"/>
      <c r="E51" s="51"/>
      <c r="F51" s="52"/>
      <c r="G51" s="53"/>
      <c r="H51" s="40"/>
      <c r="I51" s="49"/>
      <c r="J51" s="49"/>
      <c r="K51" s="37"/>
      <c r="L51" s="37">
        <v>0.0</v>
      </c>
      <c r="M51" s="37"/>
      <c r="N51" s="41"/>
      <c r="O51" s="41"/>
      <c r="P51" s="41"/>
      <c r="Q51" s="41"/>
      <c r="R51" s="55"/>
      <c r="S51" s="45"/>
    </row>
    <row r="52">
      <c r="A52" s="35">
        <f t="shared" si="1"/>
        <v>12</v>
      </c>
      <c r="B52" s="50"/>
      <c r="C52" s="37"/>
      <c r="D52" s="37"/>
      <c r="E52" s="51"/>
      <c r="F52" s="52"/>
      <c r="G52" s="53"/>
      <c r="H52" s="40"/>
      <c r="I52" s="49"/>
      <c r="J52" s="49"/>
      <c r="K52" s="37"/>
      <c r="L52" s="37">
        <v>0.0</v>
      </c>
      <c r="M52" s="37"/>
      <c r="N52" s="41"/>
      <c r="O52" s="41"/>
      <c r="P52" s="41"/>
      <c r="Q52" s="41"/>
      <c r="R52" s="55"/>
      <c r="S52" s="45"/>
    </row>
    <row r="53">
      <c r="A53" s="35">
        <f t="shared" si="1"/>
        <v>12</v>
      </c>
      <c r="B53" s="50"/>
      <c r="C53" s="37"/>
      <c r="D53" s="37"/>
      <c r="E53" s="51"/>
      <c r="F53" s="52"/>
      <c r="G53" s="53"/>
      <c r="H53" s="40"/>
      <c r="I53" s="49"/>
      <c r="J53" s="49"/>
      <c r="K53" s="37"/>
      <c r="L53" s="37">
        <v>0.0</v>
      </c>
      <c r="M53" s="37"/>
      <c r="N53" s="41"/>
      <c r="O53" s="41"/>
      <c r="P53" s="49"/>
      <c r="Q53" s="49"/>
      <c r="R53" s="55"/>
      <c r="S53" s="45"/>
    </row>
    <row r="54">
      <c r="A54" s="35">
        <f t="shared" si="1"/>
        <v>12</v>
      </c>
      <c r="B54" s="50"/>
      <c r="C54" s="37"/>
      <c r="D54" s="37"/>
      <c r="E54" s="51"/>
      <c r="F54" s="52"/>
      <c r="G54" s="53"/>
      <c r="H54" s="40"/>
      <c r="I54" s="49"/>
      <c r="J54" s="49"/>
      <c r="K54" s="37"/>
      <c r="L54" s="37">
        <v>0.0</v>
      </c>
      <c r="M54" s="37"/>
      <c r="N54" s="41"/>
      <c r="O54" s="41"/>
      <c r="P54" s="49"/>
      <c r="Q54" s="49"/>
      <c r="R54" s="55"/>
      <c r="S54" s="45"/>
    </row>
    <row r="55">
      <c r="A55" s="35">
        <f t="shared" si="1"/>
        <v>12</v>
      </c>
      <c r="B55" s="50"/>
      <c r="C55" s="37"/>
      <c r="D55" s="37"/>
      <c r="E55" s="51"/>
      <c r="F55" s="52"/>
      <c r="G55" s="53"/>
      <c r="H55" s="40"/>
      <c r="I55" s="49"/>
      <c r="J55" s="49"/>
      <c r="K55" s="37"/>
      <c r="L55" s="37">
        <v>0.0</v>
      </c>
      <c r="M55" s="37"/>
      <c r="N55" s="41"/>
      <c r="O55" s="41"/>
      <c r="P55" s="49"/>
      <c r="Q55" s="49"/>
      <c r="R55" s="55"/>
      <c r="S55" s="45"/>
    </row>
    <row r="56">
      <c r="A56" s="35">
        <f t="shared" si="1"/>
        <v>12</v>
      </c>
      <c r="B56" s="50"/>
      <c r="C56" s="37"/>
      <c r="D56" s="37"/>
      <c r="E56" s="51"/>
      <c r="F56" s="52"/>
      <c r="G56" s="53"/>
      <c r="H56" s="40"/>
      <c r="I56" s="49"/>
      <c r="J56" s="49"/>
      <c r="K56" s="37"/>
      <c r="L56" s="37">
        <v>0.0</v>
      </c>
      <c r="M56" s="37"/>
      <c r="N56" s="41"/>
      <c r="O56" s="41"/>
      <c r="P56" s="41"/>
      <c r="Q56" s="41"/>
      <c r="R56" s="54"/>
      <c r="S56" s="45"/>
    </row>
    <row r="57">
      <c r="A57" s="35">
        <f t="shared" si="1"/>
        <v>12</v>
      </c>
      <c r="B57" s="50"/>
      <c r="C57" s="37"/>
      <c r="D57" s="37"/>
      <c r="E57" s="51"/>
      <c r="F57" s="52"/>
      <c r="G57" s="53"/>
      <c r="H57" s="40"/>
      <c r="I57" s="49"/>
      <c r="J57" s="49"/>
      <c r="K57" s="37"/>
      <c r="L57" s="37">
        <v>0.0</v>
      </c>
      <c r="M57" s="37"/>
      <c r="N57" s="41"/>
      <c r="O57" s="41"/>
      <c r="P57" s="41"/>
      <c r="Q57" s="41"/>
      <c r="R57" s="55"/>
      <c r="S57" s="45"/>
    </row>
    <row r="58">
      <c r="A58" s="35">
        <f t="shared" si="1"/>
        <v>12</v>
      </c>
      <c r="B58" s="57"/>
      <c r="C58" s="37"/>
      <c r="D58" s="37"/>
      <c r="E58" s="51"/>
      <c r="F58" s="52"/>
      <c r="G58" s="53"/>
      <c r="H58" s="40"/>
      <c r="I58" s="49"/>
      <c r="J58" s="49"/>
      <c r="K58" s="37"/>
      <c r="L58" s="37">
        <v>0.0</v>
      </c>
      <c r="M58" s="37"/>
      <c r="N58" s="41"/>
      <c r="O58" s="41"/>
      <c r="P58" s="41"/>
      <c r="Q58" s="41"/>
      <c r="R58" s="55"/>
      <c r="S58" s="45"/>
    </row>
    <row r="59">
      <c r="A59" s="35">
        <f t="shared" si="1"/>
        <v>12</v>
      </c>
      <c r="B59" s="50"/>
      <c r="C59" s="37"/>
      <c r="D59" s="37"/>
      <c r="E59" s="51"/>
      <c r="F59" s="52"/>
      <c r="G59" s="53"/>
      <c r="H59" s="40"/>
      <c r="I59" s="49"/>
      <c r="J59" s="49"/>
      <c r="K59" s="37"/>
      <c r="L59" s="37">
        <v>0.0</v>
      </c>
      <c r="M59" s="37"/>
      <c r="N59" s="41"/>
      <c r="O59" s="41"/>
      <c r="P59" s="49"/>
      <c r="Q59" s="49"/>
      <c r="R59" s="55"/>
      <c r="S59" s="45"/>
    </row>
    <row r="60">
      <c r="A60" s="35">
        <f t="shared" si="1"/>
        <v>12</v>
      </c>
      <c r="B60" s="50"/>
      <c r="C60" s="37"/>
      <c r="D60" s="37"/>
      <c r="E60" s="51"/>
      <c r="F60" s="52"/>
      <c r="G60" s="53"/>
      <c r="H60" s="40"/>
      <c r="I60" s="49"/>
      <c r="J60" s="49"/>
      <c r="K60" s="37"/>
      <c r="L60" s="37">
        <v>0.0</v>
      </c>
      <c r="M60" s="37"/>
      <c r="N60" s="41"/>
      <c r="O60" s="41"/>
      <c r="P60" s="49"/>
      <c r="Q60" s="49"/>
      <c r="R60" s="54"/>
      <c r="S60" s="45"/>
    </row>
    <row r="61">
      <c r="A61" s="35">
        <f t="shared" si="1"/>
        <v>12</v>
      </c>
      <c r="B61" s="50"/>
      <c r="C61" s="37"/>
      <c r="D61" s="37"/>
      <c r="E61" s="51"/>
      <c r="F61" s="52"/>
      <c r="G61" s="53"/>
      <c r="H61" s="40"/>
      <c r="I61" s="49"/>
      <c r="J61" s="49"/>
      <c r="K61" s="37"/>
      <c r="L61" s="37">
        <v>0.0</v>
      </c>
      <c r="M61" s="37"/>
      <c r="N61" s="41"/>
      <c r="O61" s="41"/>
      <c r="P61" s="41"/>
      <c r="Q61" s="41"/>
      <c r="R61" s="54"/>
      <c r="S61" s="45"/>
    </row>
    <row r="62">
      <c r="A62" s="35">
        <f t="shared" si="1"/>
        <v>12</v>
      </c>
      <c r="B62" s="50"/>
      <c r="C62" s="37"/>
      <c r="D62" s="37"/>
      <c r="E62" s="51"/>
      <c r="F62" s="52"/>
      <c r="G62" s="53"/>
      <c r="H62" s="40"/>
      <c r="I62" s="49"/>
      <c r="J62" s="49"/>
      <c r="K62" s="37"/>
      <c r="L62" s="37">
        <v>0.0</v>
      </c>
      <c r="M62" s="37"/>
      <c r="N62" s="41"/>
      <c r="O62" s="41"/>
      <c r="P62" s="49"/>
      <c r="Q62" s="49"/>
      <c r="R62" s="55"/>
      <c r="S62" s="45"/>
    </row>
    <row r="63">
      <c r="A63" s="35">
        <f t="shared" si="1"/>
        <v>12</v>
      </c>
      <c r="B63" s="50"/>
      <c r="C63" s="37"/>
      <c r="D63" s="37"/>
      <c r="E63" s="51"/>
      <c r="F63" s="52"/>
      <c r="G63" s="53"/>
      <c r="H63" s="40"/>
      <c r="I63" s="49"/>
      <c r="J63" s="49"/>
      <c r="K63" s="37"/>
      <c r="L63" s="37">
        <v>0.0</v>
      </c>
      <c r="M63" s="37"/>
      <c r="N63" s="41"/>
      <c r="O63" s="41"/>
      <c r="P63" s="49"/>
      <c r="Q63" s="49"/>
      <c r="R63" s="55"/>
      <c r="S63" s="45"/>
    </row>
    <row r="64">
      <c r="A64" s="35">
        <f t="shared" si="1"/>
        <v>12</v>
      </c>
      <c r="B64" s="50"/>
      <c r="C64" s="37"/>
      <c r="D64" s="37"/>
      <c r="E64" s="51"/>
      <c r="F64" s="52"/>
      <c r="G64" s="53"/>
      <c r="H64" s="40"/>
      <c r="I64" s="49"/>
      <c r="J64" s="49"/>
      <c r="K64" s="37"/>
      <c r="L64" s="37">
        <v>0.0</v>
      </c>
      <c r="M64" s="37"/>
      <c r="N64" s="41"/>
      <c r="O64" s="41"/>
      <c r="P64" s="49"/>
      <c r="Q64" s="49"/>
      <c r="R64" s="55"/>
      <c r="S64" s="45"/>
    </row>
    <row r="65">
      <c r="A65" s="35">
        <f t="shared" si="1"/>
        <v>12</v>
      </c>
      <c r="B65" s="50"/>
      <c r="C65" s="37"/>
      <c r="D65" s="37"/>
      <c r="E65" s="51"/>
      <c r="F65" s="52"/>
      <c r="G65" s="53"/>
      <c r="H65" s="40"/>
      <c r="I65" s="49"/>
      <c r="J65" s="49"/>
      <c r="K65" s="37"/>
      <c r="L65" s="37">
        <v>0.0</v>
      </c>
      <c r="M65" s="37"/>
      <c r="N65" s="41"/>
      <c r="O65" s="41"/>
      <c r="P65" s="41"/>
      <c r="Q65" s="41"/>
      <c r="R65" s="55"/>
      <c r="S65" s="45"/>
    </row>
    <row r="66">
      <c r="A66" s="35">
        <f t="shared" si="1"/>
        <v>12</v>
      </c>
      <c r="B66" s="50"/>
      <c r="C66" s="37"/>
      <c r="D66" s="37"/>
      <c r="E66" s="51"/>
      <c r="F66" s="52"/>
      <c r="G66" s="53"/>
      <c r="H66" s="40"/>
      <c r="I66" s="49"/>
      <c r="J66" s="49"/>
      <c r="K66" s="37"/>
      <c r="L66" s="37">
        <v>0.0</v>
      </c>
      <c r="M66" s="37"/>
      <c r="N66" s="41"/>
      <c r="O66" s="41"/>
      <c r="P66" s="41"/>
      <c r="Q66" s="41"/>
      <c r="R66" s="55"/>
      <c r="S66" s="45"/>
    </row>
    <row r="67">
      <c r="A67" s="35">
        <f t="shared" si="1"/>
        <v>12</v>
      </c>
      <c r="B67" s="57"/>
      <c r="C67" s="37"/>
      <c r="D67" s="37"/>
      <c r="E67" s="51"/>
      <c r="F67" s="52"/>
      <c r="G67" s="53"/>
      <c r="H67" s="40"/>
      <c r="I67" s="49"/>
      <c r="J67" s="49"/>
      <c r="K67" s="37"/>
      <c r="L67" s="37">
        <v>0.0</v>
      </c>
      <c r="M67" s="37"/>
      <c r="N67" s="41"/>
      <c r="O67" s="41"/>
      <c r="P67" s="49"/>
      <c r="Q67" s="49"/>
      <c r="R67" s="54"/>
      <c r="S67" s="45"/>
    </row>
    <row r="68">
      <c r="A68" s="35">
        <f t="shared" si="1"/>
        <v>12</v>
      </c>
      <c r="B68" s="50"/>
      <c r="C68" s="37"/>
      <c r="D68" s="37"/>
      <c r="E68" s="51"/>
      <c r="F68" s="52"/>
      <c r="G68" s="53"/>
      <c r="H68" s="40"/>
      <c r="I68" s="49"/>
      <c r="J68" s="49"/>
      <c r="K68" s="37"/>
      <c r="L68" s="37">
        <v>0.0</v>
      </c>
      <c r="M68" s="37"/>
      <c r="N68" s="41"/>
      <c r="O68" s="41"/>
      <c r="P68" s="41"/>
      <c r="Q68" s="41"/>
      <c r="R68" s="54"/>
      <c r="S68" s="45"/>
    </row>
    <row r="69">
      <c r="A69" s="35">
        <f t="shared" si="1"/>
        <v>12</v>
      </c>
      <c r="B69" s="50"/>
      <c r="C69" s="37"/>
      <c r="D69" s="37"/>
      <c r="E69" s="51"/>
      <c r="F69" s="52"/>
      <c r="G69" s="53"/>
      <c r="H69" s="40"/>
      <c r="I69" s="49"/>
      <c r="J69" s="49"/>
      <c r="K69" s="37"/>
      <c r="L69" s="37">
        <v>0.0</v>
      </c>
      <c r="M69" s="37"/>
      <c r="N69" s="41"/>
      <c r="O69" s="41"/>
      <c r="P69" s="49"/>
      <c r="Q69" s="49"/>
      <c r="R69" s="55"/>
      <c r="S69" s="45"/>
    </row>
    <row r="70">
      <c r="A70" s="35">
        <f t="shared" si="1"/>
        <v>12</v>
      </c>
      <c r="B70" s="50"/>
      <c r="C70" s="37"/>
      <c r="D70" s="37"/>
      <c r="E70" s="51"/>
      <c r="F70" s="52"/>
      <c r="G70" s="53"/>
      <c r="H70" s="40"/>
      <c r="I70" s="49"/>
      <c r="J70" s="49"/>
      <c r="K70" s="37"/>
      <c r="L70" s="37">
        <v>0.0</v>
      </c>
      <c r="M70" s="37"/>
      <c r="N70" s="41"/>
      <c r="O70" s="41"/>
      <c r="P70" s="49"/>
      <c r="Q70" s="49"/>
      <c r="R70" s="55"/>
      <c r="S70" s="45"/>
    </row>
    <row r="71">
      <c r="A71" s="35">
        <f t="shared" si="1"/>
        <v>12</v>
      </c>
      <c r="B71" s="50"/>
      <c r="C71" s="37"/>
      <c r="D71" s="37"/>
      <c r="E71" s="51"/>
      <c r="F71" s="52"/>
      <c r="G71" s="53"/>
      <c r="H71" s="40"/>
      <c r="I71" s="49"/>
      <c r="J71" s="49"/>
      <c r="K71" s="37"/>
      <c r="L71" s="37">
        <v>0.0</v>
      </c>
      <c r="M71" s="37"/>
      <c r="N71" s="41"/>
      <c r="O71" s="41"/>
      <c r="P71" s="41"/>
      <c r="Q71" s="41"/>
      <c r="R71" s="54"/>
      <c r="S71" s="45"/>
    </row>
    <row r="72">
      <c r="A72" s="35">
        <f t="shared" si="1"/>
        <v>12</v>
      </c>
      <c r="B72" s="50"/>
      <c r="C72" s="37"/>
      <c r="D72" s="37"/>
      <c r="E72" s="51"/>
      <c r="F72" s="52"/>
      <c r="G72" s="53"/>
      <c r="H72" s="40"/>
      <c r="I72" s="49"/>
      <c r="J72" s="49"/>
      <c r="K72" s="37"/>
      <c r="L72" s="37">
        <v>0.0</v>
      </c>
      <c r="M72" s="37"/>
      <c r="N72" s="41"/>
      <c r="O72" s="41"/>
      <c r="P72" s="41"/>
      <c r="Q72" s="41"/>
      <c r="R72" s="54"/>
      <c r="S72" s="45"/>
    </row>
    <row r="73">
      <c r="A73" s="35">
        <f t="shared" si="1"/>
        <v>12</v>
      </c>
      <c r="B73" s="50"/>
      <c r="C73" s="37"/>
      <c r="D73" s="37"/>
      <c r="E73" s="51"/>
      <c r="F73" s="52"/>
      <c r="G73" s="53"/>
      <c r="H73" s="40"/>
      <c r="I73" s="51"/>
      <c r="J73" s="51"/>
      <c r="K73" s="37"/>
      <c r="L73" s="37">
        <v>0.0</v>
      </c>
      <c r="M73" s="37"/>
      <c r="N73" s="41"/>
      <c r="O73" s="41"/>
      <c r="P73" s="49"/>
      <c r="Q73" s="49"/>
      <c r="R73" s="54"/>
      <c r="S73" s="45"/>
    </row>
    <row r="74">
      <c r="A74" s="35">
        <f t="shared" si="1"/>
        <v>12</v>
      </c>
      <c r="B74" s="50"/>
      <c r="C74" s="37"/>
      <c r="D74" s="37"/>
      <c r="E74" s="51"/>
      <c r="F74" s="52"/>
      <c r="G74" s="53"/>
      <c r="H74" s="40"/>
      <c r="I74" s="49"/>
      <c r="J74" s="49"/>
      <c r="K74" s="37"/>
      <c r="L74" s="37">
        <v>0.0</v>
      </c>
      <c r="M74" s="37"/>
      <c r="N74" s="41"/>
      <c r="O74" s="41"/>
      <c r="P74" s="49"/>
      <c r="Q74" s="49"/>
      <c r="R74" s="54"/>
      <c r="S74" s="45"/>
    </row>
    <row r="75">
      <c r="A75" s="35">
        <f t="shared" si="1"/>
        <v>12</v>
      </c>
      <c r="B75" s="50"/>
      <c r="C75" s="37"/>
      <c r="D75" s="37"/>
      <c r="E75" s="51"/>
      <c r="F75" s="52"/>
      <c r="G75" s="53"/>
      <c r="H75" s="40"/>
      <c r="I75" s="49"/>
      <c r="J75" s="49"/>
      <c r="K75" s="37"/>
      <c r="L75" s="37">
        <v>0.0</v>
      </c>
      <c r="M75" s="37"/>
      <c r="N75" s="41"/>
      <c r="O75" s="41"/>
      <c r="P75" s="49"/>
      <c r="Q75" s="49"/>
      <c r="R75" s="54"/>
      <c r="S75" s="45"/>
    </row>
    <row r="76">
      <c r="A76" s="35">
        <f t="shared" si="1"/>
        <v>12</v>
      </c>
      <c r="B76" s="50"/>
      <c r="C76" s="37"/>
      <c r="D76" s="37"/>
      <c r="E76" s="51"/>
      <c r="F76" s="52"/>
      <c r="G76" s="53"/>
      <c r="H76" s="40"/>
      <c r="I76" s="49"/>
      <c r="J76" s="49"/>
      <c r="K76" s="37"/>
      <c r="L76" s="37">
        <v>0.0</v>
      </c>
      <c r="M76" s="37"/>
      <c r="N76" s="41"/>
      <c r="O76" s="41"/>
      <c r="P76" s="49"/>
      <c r="Q76" s="49"/>
      <c r="R76" s="54"/>
      <c r="S76" s="45"/>
    </row>
    <row r="77">
      <c r="A77" s="35">
        <f t="shared" si="1"/>
        <v>12</v>
      </c>
      <c r="B77" s="50"/>
      <c r="C77" s="37"/>
      <c r="D77" s="37"/>
      <c r="E77" s="51"/>
      <c r="F77" s="52"/>
      <c r="G77" s="53"/>
      <c r="H77" s="40"/>
      <c r="I77" s="49"/>
      <c r="J77" s="49"/>
      <c r="K77" s="37"/>
      <c r="L77" s="37">
        <v>0.0</v>
      </c>
      <c r="M77" s="37"/>
      <c r="N77" s="41"/>
      <c r="O77" s="41"/>
      <c r="P77" s="41"/>
      <c r="Q77" s="41"/>
      <c r="R77" s="55"/>
      <c r="S77" s="45"/>
    </row>
    <row r="78">
      <c r="A78" s="35">
        <f t="shared" si="1"/>
        <v>12</v>
      </c>
      <c r="B78" s="50"/>
      <c r="C78" s="37"/>
      <c r="D78" s="37"/>
      <c r="E78" s="51"/>
      <c r="F78" s="52"/>
      <c r="G78" s="53"/>
      <c r="H78" s="40"/>
      <c r="I78" s="49"/>
      <c r="J78" s="49"/>
      <c r="K78" s="37"/>
      <c r="L78" s="37">
        <v>0.0</v>
      </c>
      <c r="M78" s="37"/>
      <c r="N78" s="41"/>
      <c r="O78" s="41"/>
      <c r="P78" s="41"/>
      <c r="Q78" s="41"/>
      <c r="R78" s="55"/>
      <c r="S78" s="45"/>
    </row>
    <row r="79">
      <c r="A79" s="35">
        <f t="shared" si="1"/>
        <v>12</v>
      </c>
      <c r="B79" s="50"/>
      <c r="C79" s="37"/>
      <c r="D79" s="37"/>
      <c r="E79" s="51"/>
      <c r="F79" s="52"/>
      <c r="G79" s="53"/>
      <c r="H79" s="40"/>
      <c r="I79" s="49"/>
      <c r="J79" s="49"/>
      <c r="K79" s="37"/>
      <c r="L79" s="37">
        <v>0.0</v>
      </c>
      <c r="M79" s="37"/>
      <c r="N79" s="41"/>
      <c r="O79" s="41"/>
      <c r="P79" s="49"/>
      <c r="Q79" s="49"/>
      <c r="R79" s="55"/>
      <c r="S79" s="45"/>
    </row>
    <row r="80">
      <c r="A80" s="35">
        <f t="shared" si="1"/>
        <v>12</v>
      </c>
      <c r="B80" s="50"/>
      <c r="C80" s="37"/>
      <c r="D80" s="37"/>
      <c r="E80" s="51"/>
      <c r="F80" s="52"/>
      <c r="G80" s="53"/>
      <c r="H80" s="40"/>
      <c r="I80" s="49"/>
      <c r="J80" s="49"/>
      <c r="K80" s="37"/>
      <c r="L80" s="37">
        <v>0.0</v>
      </c>
      <c r="M80" s="37"/>
      <c r="N80" s="41"/>
      <c r="O80" s="41"/>
      <c r="P80" s="41"/>
      <c r="Q80" s="41"/>
      <c r="R80" s="54"/>
      <c r="S80" s="45"/>
    </row>
    <row r="81">
      <c r="A81" s="35">
        <f t="shared" si="1"/>
        <v>12</v>
      </c>
      <c r="B81" s="50"/>
      <c r="C81" s="37"/>
      <c r="D81" s="37"/>
      <c r="E81" s="51"/>
      <c r="F81" s="52"/>
      <c r="G81" s="53"/>
      <c r="H81" s="40"/>
      <c r="I81" s="49"/>
      <c r="J81" s="49"/>
      <c r="K81" s="37"/>
      <c r="L81" s="37">
        <v>0.0</v>
      </c>
      <c r="M81" s="37"/>
      <c r="N81" s="41"/>
      <c r="O81" s="41"/>
      <c r="P81" s="49"/>
      <c r="Q81" s="49"/>
      <c r="R81" s="55"/>
      <c r="S81" s="45"/>
    </row>
    <row r="82">
      <c r="A82" s="35">
        <f t="shared" si="1"/>
        <v>12</v>
      </c>
      <c r="B82" s="50"/>
      <c r="C82" s="37"/>
      <c r="D82" s="37"/>
      <c r="E82" s="51"/>
      <c r="F82" s="52"/>
      <c r="G82" s="53"/>
      <c r="H82" s="40"/>
      <c r="I82" s="49"/>
      <c r="J82" s="49"/>
      <c r="K82" s="37"/>
      <c r="L82" s="37">
        <v>0.0</v>
      </c>
      <c r="M82" s="37"/>
      <c r="N82" s="41"/>
      <c r="O82" s="41"/>
      <c r="P82" s="49"/>
      <c r="Q82" s="49"/>
      <c r="R82" s="54"/>
      <c r="S82" s="45"/>
    </row>
    <row r="83">
      <c r="A83" s="35">
        <f t="shared" si="1"/>
        <v>12</v>
      </c>
      <c r="B83" s="50"/>
      <c r="C83" s="37"/>
      <c r="D83" s="37"/>
      <c r="E83" s="51"/>
      <c r="F83" s="52"/>
      <c r="G83" s="53"/>
      <c r="H83" s="40"/>
      <c r="I83" s="49"/>
      <c r="J83" s="49"/>
      <c r="K83" s="37"/>
      <c r="L83" s="37">
        <v>0.0</v>
      </c>
      <c r="M83" s="37"/>
      <c r="N83" s="41"/>
      <c r="O83" s="41"/>
      <c r="P83" s="49"/>
      <c r="Q83" s="49"/>
      <c r="R83" s="54"/>
      <c r="S83" s="45"/>
    </row>
    <row r="84">
      <c r="A84" s="35">
        <f t="shared" si="1"/>
        <v>12</v>
      </c>
      <c r="B84" s="50"/>
      <c r="C84" s="37"/>
      <c r="D84" s="37"/>
      <c r="E84" s="51"/>
      <c r="F84" s="52"/>
      <c r="G84" s="53"/>
      <c r="H84" s="40"/>
      <c r="I84" s="49"/>
      <c r="J84" s="49"/>
      <c r="K84" s="37"/>
      <c r="L84" s="37">
        <v>0.0</v>
      </c>
      <c r="M84" s="37"/>
      <c r="N84" s="41"/>
      <c r="O84" s="41"/>
      <c r="P84" s="49"/>
      <c r="Q84" s="49"/>
      <c r="R84" s="54"/>
      <c r="S84" s="45"/>
    </row>
    <row r="85">
      <c r="A85" s="35">
        <f t="shared" si="1"/>
        <v>12</v>
      </c>
      <c r="B85" s="50"/>
      <c r="C85" s="37"/>
      <c r="D85" s="37"/>
      <c r="E85" s="51"/>
      <c r="F85" s="52"/>
      <c r="G85" s="53"/>
      <c r="H85" s="40"/>
      <c r="I85" s="49"/>
      <c r="J85" s="49"/>
      <c r="K85" s="37"/>
      <c r="L85" s="37">
        <v>0.0</v>
      </c>
      <c r="M85" s="37"/>
      <c r="N85" s="41"/>
      <c r="O85" s="41"/>
      <c r="P85" s="41"/>
      <c r="Q85" s="41"/>
      <c r="R85" s="46"/>
      <c r="S85" s="45"/>
    </row>
    <row r="86">
      <c r="A86" s="35">
        <f t="shared" si="1"/>
        <v>12</v>
      </c>
      <c r="B86" s="50"/>
      <c r="C86" s="37"/>
      <c r="D86" s="37"/>
      <c r="E86" s="51"/>
      <c r="F86" s="52"/>
      <c r="G86" s="53"/>
      <c r="H86" s="40"/>
      <c r="I86" s="49"/>
      <c r="J86" s="49"/>
      <c r="K86" s="37"/>
      <c r="L86" s="37">
        <v>0.0</v>
      </c>
      <c r="M86" s="37"/>
      <c r="N86" s="41"/>
      <c r="O86" s="41"/>
      <c r="P86" s="41"/>
      <c r="Q86" s="41"/>
      <c r="R86" s="55"/>
      <c r="S86" s="45"/>
    </row>
    <row r="87">
      <c r="A87" s="35">
        <f t="shared" si="1"/>
        <v>12</v>
      </c>
      <c r="B87" s="50"/>
      <c r="C87" s="37"/>
      <c r="D87" s="37"/>
      <c r="E87" s="51"/>
      <c r="F87" s="52"/>
      <c r="G87" s="53"/>
      <c r="H87" s="40"/>
      <c r="I87" s="49"/>
      <c r="J87" s="49"/>
      <c r="K87" s="37"/>
      <c r="L87" s="37">
        <v>0.0</v>
      </c>
      <c r="M87" s="37"/>
      <c r="N87" s="41"/>
      <c r="O87" s="41"/>
      <c r="P87" s="41"/>
      <c r="Q87" s="41"/>
      <c r="R87" s="54"/>
      <c r="S87" s="45"/>
    </row>
    <row r="88">
      <c r="A88" s="35">
        <f t="shared" si="1"/>
        <v>12</v>
      </c>
      <c r="B88" s="50"/>
      <c r="C88" s="37"/>
      <c r="D88" s="37"/>
      <c r="E88" s="51"/>
      <c r="F88" s="52"/>
      <c r="G88" s="53"/>
      <c r="H88" s="40"/>
      <c r="I88" s="49"/>
      <c r="J88" s="49"/>
      <c r="K88" s="37"/>
      <c r="L88" s="37">
        <v>0.0</v>
      </c>
      <c r="M88" s="37"/>
      <c r="N88" s="41"/>
      <c r="O88" s="41"/>
      <c r="P88" s="41"/>
      <c r="Q88" s="41"/>
      <c r="R88" s="54"/>
      <c r="S88" s="45"/>
    </row>
    <row r="89">
      <c r="A89" s="35">
        <f t="shared" si="1"/>
        <v>12</v>
      </c>
      <c r="B89" s="50"/>
      <c r="C89" s="37"/>
      <c r="D89" s="37"/>
      <c r="E89" s="51"/>
      <c r="F89" s="52"/>
      <c r="G89" s="53"/>
      <c r="H89" s="40"/>
      <c r="I89" s="49"/>
      <c r="J89" s="49"/>
      <c r="K89" s="37"/>
      <c r="L89" s="37">
        <v>0.0</v>
      </c>
      <c r="M89" s="37"/>
      <c r="N89" s="41"/>
      <c r="O89" s="41"/>
      <c r="P89" s="41"/>
      <c r="Q89" s="41"/>
      <c r="R89" s="55"/>
      <c r="S89" s="45"/>
    </row>
    <row r="90">
      <c r="A90" s="35">
        <f t="shared" si="1"/>
        <v>12</v>
      </c>
      <c r="B90" s="50"/>
      <c r="C90" s="37"/>
      <c r="D90" s="37"/>
      <c r="E90" s="51"/>
      <c r="F90" s="52"/>
      <c r="G90" s="53"/>
      <c r="H90" s="40"/>
      <c r="I90" s="49"/>
      <c r="J90" s="49"/>
      <c r="K90" s="37"/>
      <c r="L90" s="37">
        <v>0.0</v>
      </c>
      <c r="M90" s="37"/>
      <c r="N90" s="41"/>
      <c r="O90" s="41"/>
      <c r="P90" s="41"/>
      <c r="Q90" s="43"/>
      <c r="R90" s="54"/>
      <c r="S90" s="45"/>
    </row>
    <row r="91">
      <c r="A91" s="35">
        <f t="shared" si="1"/>
        <v>12</v>
      </c>
      <c r="B91" s="50"/>
      <c r="C91" s="37"/>
      <c r="D91" s="37"/>
      <c r="E91" s="51"/>
      <c r="F91" s="52"/>
      <c r="G91" s="53"/>
      <c r="H91" s="40"/>
      <c r="I91" s="49"/>
      <c r="J91" s="49"/>
      <c r="K91" s="37"/>
      <c r="L91" s="37">
        <v>0.0</v>
      </c>
      <c r="M91" s="37"/>
      <c r="N91" s="41"/>
      <c r="O91" s="41"/>
      <c r="P91" s="41"/>
      <c r="Q91" s="41"/>
      <c r="R91" s="54"/>
      <c r="S91" s="45"/>
    </row>
    <row r="92">
      <c r="A92" s="35">
        <f t="shared" si="1"/>
        <v>12</v>
      </c>
      <c r="B92" s="50"/>
      <c r="C92" s="37"/>
      <c r="D92" s="37"/>
      <c r="E92" s="51"/>
      <c r="F92" s="52"/>
      <c r="G92" s="53"/>
      <c r="H92" s="40"/>
      <c r="I92" s="49"/>
      <c r="J92" s="49"/>
      <c r="K92" s="37"/>
      <c r="L92" s="37">
        <v>0.0</v>
      </c>
      <c r="M92" s="37"/>
      <c r="N92" s="41"/>
      <c r="O92" s="41"/>
      <c r="P92" s="49"/>
      <c r="Q92" s="49"/>
      <c r="R92" s="55"/>
      <c r="S92" s="45"/>
    </row>
    <row r="93">
      <c r="A93" s="35">
        <f t="shared" si="1"/>
        <v>12</v>
      </c>
      <c r="B93" s="50"/>
      <c r="C93" s="37"/>
      <c r="D93" s="37"/>
      <c r="E93" s="51"/>
      <c r="F93" s="52"/>
      <c r="G93" s="53"/>
      <c r="H93" s="40"/>
      <c r="I93" s="51"/>
      <c r="J93" s="51"/>
      <c r="K93" s="37"/>
      <c r="L93" s="37">
        <v>0.0</v>
      </c>
      <c r="M93" s="37"/>
      <c r="N93" s="41"/>
      <c r="O93" s="41"/>
      <c r="P93" s="41"/>
      <c r="Q93" s="41"/>
      <c r="R93" s="55"/>
      <c r="S93" s="45"/>
    </row>
    <row r="94">
      <c r="A94" s="35">
        <f t="shared" si="1"/>
        <v>12</v>
      </c>
      <c r="B94" s="50"/>
      <c r="C94" s="37"/>
      <c r="D94" s="37"/>
      <c r="E94" s="51"/>
      <c r="F94" s="52"/>
      <c r="G94" s="53"/>
      <c r="H94" s="40"/>
      <c r="I94" s="41"/>
      <c r="J94" s="41"/>
      <c r="K94" s="37"/>
      <c r="L94" s="37">
        <v>0.0</v>
      </c>
      <c r="M94" s="37"/>
      <c r="N94" s="41"/>
      <c r="O94" s="41"/>
      <c r="P94" s="41"/>
      <c r="Q94" s="41"/>
      <c r="R94" s="54"/>
      <c r="S94" s="45"/>
    </row>
    <row r="95">
      <c r="A95" s="35">
        <f t="shared" si="1"/>
        <v>12</v>
      </c>
      <c r="B95" s="50"/>
      <c r="C95" s="37"/>
      <c r="D95" s="37"/>
      <c r="E95" s="51"/>
      <c r="F95" s="52"/>
      <c r="G95" s="53"/>
      <c r="H95" s="40"/>
      <c r="I95" s="49"/>
      <c r="J95" s="49"/>
      <c r="K95" s="37"/>
      <c r="L95" s="37">
        <v>0.0</v>
      </c>
      <c r="M95" s="37"/>
      <c r="N95" s="41"/>
      <c r="O95" s="41"/>
      <c r="P95" s="49"/>
      <c r="Q95" s="49"/>
      <c r="R95" s="55"/>
      <c r="S95" s="45"/>
    </row>
    <row r="96">
      <c r="A96" s="35">
        <f t="shared" si="1"/>
        <v>12</v>
      </c>
      <c r="B96" s="50"/>
      <c r="C96" s="37"/>
      <c r="D96" s="37"/>
      <c r="E96" s="51"/>
      <c r="F96" s="52"/>
      <c r="G96" s="53"/>
      <c r="H96" s="40"/>
      <c r="I96" s="49"/>
      <c r="J96" s="49"/>
      <c r="K96" s="37"/>
      <c r="L96" s="37">
        <v>0.0</v>
      </c>
      <c r="M96" s="37"/>
      <c r="N96" s="41"/>
      <c r="O96" s="41"/>
      <c r="P96" s="49"/>
      <c r="Q96" s="49"/>
      <c r="R96" s="55"/>
      <c r="S96" s="45"/>
    </row>
    <row r="97">
      <c r="A97" s="35">
        <f t="shared" si="1"/>
        <v>12</v>
      </c>
      <c r="B97" s="50"/>
      <c r="C97" s="37"/>
      <c r="D97" s="37"/>
      <c r="E97" s="51"/>
      <c r="F97" s="52"/>
      <c r="G97" s="53"/>
      <c r="H97" s="40"/>
      <c r="I97" s="49"/>
      <c r="J97" s="49"/>
      <c r="K97" s="37"/>
      <c r="L97" s="37">
        <v>0.0</v>
      </c>
      <c r="M97" s="37"/>
      <c r="N97" s="41"/>
      <c r="O97" s="41"/>
      <c r="P97" s="41"/>
      <c r="Q97" s="41"/>
      <c r="R97" s="55"/>
      <c r="S97" s="45"/>
    </row>
    <row r="98">
      <c r="A98" s="35">
        <f t="shared" si="1"/>
        <v>12</v>
      </c>
      <c r="B98" s="50"/>
      <c r="C98" s="37"/>
      <c r="D98" s="37"/>
      <c r="E98" s="51"/>
      <c r="F98" s="52"/>
      <c r="G98" s="53"/>
      <c r="H98" s="40"/>
      <c r="I98" s="49"/>
      <c r="J98" s="49"/>
      <c r="K98" s="37"/>
      <c r="L98" s="37">
        <v>0.0</v>
      </c>
      <c r="M98" s="37"/>
      <c r="N98" s="41"/>
      <c r="O98" s="41"/>
      <c r="P98" s="41"/>
      <c r="Q98" s="41"/>
      <c r="R98" s="55"/>
      <c r="S98" s="45"/>
    </row>
    <row r="99">
      <c r="A99" s="35">
        <f t="shared" si="1"/>
        <v>12</v>
      </c>
      <c r="B99" s="50"/>
      <c r="C99" s="37"/>
      <c r="D99" s="37"/>
      <c r="E99" s="51"/>
      <c r="F99" s="52"/>
      <c r="G99" s="53"/>
      <c r="H99" s="40"/>
      <c r="I99" s="49"/>
      <c r="J99" s="49"/>
      <c r="K99" s="37"/>
      <c r="L99" s="37">
        <v>0.0</v>
      </c>
      <c r="M99" s="37"/>
      <c r="N99" s="41"/>
      <c r="O99" s="41"/>
      <c r="P99" s="41"/>
      <c r="Q99" s="41"/>
      <c r="R99" s="54"/>
      <c r="S99" s="45"/>
    </row>
    <row r="100">
      <c r="A100" s="35">
        <f t="shared" si="1"/>
        <v>12</v>
      </c>
      <c r="B100" s="50"/>
      <c r="C100" s="37"/>
      <c r="D100" s="37"/>
      <c r="E100" s="51"/>
      <c r="F100" s="52"/>
      <c r="G100" s="53"/>
      <c r="H100" s="40"/>
      <c r="I100" s="49"/>
      <c r="J100" s="49"/>
      <c r="K100" s="37"/>
      <c r="L100" s="37">
        <v>0.0</v>
      </c>
      <c r="M100" s="37"/>
      <c r="N100" s="41"/>
      <c r="O100" s="41"/>
      <c r="P100" s="41"/>
      <c r="Q100" s="41"/>
      <c r="R100" s="54"/>
      <c r="S100" s="45"/>
    </row>
    <row r="101">
      <c r="A101" s="35">
        <f t="shared" si="1"/>
        <v>12</v>
      </c>
      <c r="B101" s="50"/>
      <c r="C101" s="37"/>
      <c r="D101" s="37"/>
      <c r="E101" s="51"/>
      <c r="F101" s="52"/>
      <c r="G101" s="53"/>
      <c r="H101" s="40"/>
      <c r="I101" s="49"/>
      <c r="J101" s="49"/>
      <c r="K101" s="37"/>
      <c r="L101" s="37">
        <v>0.0</v>
      </c>
      <c r="M101" s="37"/>
      <c r="N101" s="41"/>
      <c r="O101" s="41"/>
      <c r="P101" s="41"/>
      <c r="Q101" s="41"/>
      <c r="R101" s="55"/>
      <c r="S101" s="45"/>
    </row>
    <row r="102">
      <c r="A102" s="35">
        <f t="shared" si="1"/>
        <v>12</v>
      </c>
      <c r="B102" s="50"/>
      <c r="C102" s="37"/>
      <c r="D102" s="37"/>
      <c r="E102" s="51"/>
      <c r="F102" s="39"/>
      <c r="G102" s="53"/>
      <c r="H102" s="40"/>
      <c r="I102" s="49"/>
      <c r="J102" s="49"/>
      <c r="K102" s="37"/>
      <c r="L102" s="37">
        <v>0.0</v>
      </c>
      <c r="M102" s="37"/>
      <c r="N102" s="41"/>
      <c r="O102" s="41"/>
      <c r="P102" s="49"/>
      <c r="Q102" s="49"/>
      <c r="R102" s="55"/>
      <c r="S102" s="45"/>
    </row>
    <row r="103">
      <c r="A103" s="35">
        <f t="shared" si="1"/>
        <v>12</v>
      </c>
      <c r="B103" s="50"/>
      <c r="C103" s="37"/>
      <c r="D103" s="37"/>
      <c r="E103" s="51"/>
      <c r="F103" s="39"/>
      <c r="G103" s="53"/>
      <c r="H103" s="40"/>
      <c r="I103" s="49"/>
      <c r="J103" s="49"/>
      <c r="K103" s="37"/>
      <c r="L103" s="37">
        <v>0.0</v>
      </c>
      <c r="M103" s="37"/>
      <c r="N103" s="41"/>
      <c r="O103" s="41"/>
      <c r="P103" s="41"/>
      <c r="Q103" s="41"/>
      <c r="R103" s="55"/>
      <c r="S103" s="45"/>
    </row>
    <row r="104">
      <c r="A104" s="35">
        <f t="shared" si="1"/>
        <v>12</v>
      </c>
      <c r="B104" s="50"/>
      <c r="C104" s="37"/>
      <c r="D104" s="37"/>
      <c r="E104" s="51"/>
      <c r="F104" s="52"/>
      <c r="G104" s="53"/>
      <c r="H104" s="40"/>
      <c r="I104" s="51"/>
      <c r="J104" s="51"/>
      <c r="K104" s="37"/>
      <c r="L104" s="37">
        <v>0.0</v>
      </c>
      <c r="M104" s="37"/>
      <c r="N104" s="41"/>
      <c r="O104" s="41"/>
      <c r="P104" s="41"/>
      <c r="Q104" s="41"/>
      <c r="R104" s="55"/>
      <c r="S104" s="45"/>
    </row>
    <row r="105">
      <c r="A105" s="35">
        <f t="shared" si="1"/>
        <v>12</v>
      </c>
      <c r="B105" s="58"/>
      <c r="C105" s="37"/>
      <c r="D105" s="37"/>
      <c r="E105" s="51"/>
      <c r="F105" s="52"/>
      <c r="G105" s="53"/>
      <c r="H105" s="40"/>
      <c r="I105" s="49"/>
      <c r="J105" s="49"/>
      <c r="K105" s="37"/>
      <c r="L105" s="37">
        <v>0.0</v>
      </c>
      <c r="M105" s="37"/>
      <c r="N105" s="41"/>
      <c r="O105" s="41"/>
      <c r="P105" s="41"/>
      <c r="Q105" s="41"/>
      <c r="R105" s="55"/>
      <c r="S105" s="45"/>
    </row>
    <row r="106">
      <c r="A106" s="35">
        <f t="shared" si="1"/>
        <v>12</v>
      </c>
      <c r="B106" s="59"/>
      <c r="C106" s="37"/>
      <c r="D106" s="37"/>
      <c r="E106" s="38"/>
      <c r="F106" s="39"/>
      <c r="G106" s="53"/>
      <c r="H106" s="40"/>
      <c r="I106" s="49"/>
      <c r="J106" s="49"/>
      <c r="K106" s="37"/>
      <c r="L106" s="37">
        <v>0.0</v>
      </c>
      <c r="M106" s="37"/>
      <c r="N106" s="41"/>
      <c r="O106" s="41"/>
      <c r="P106" s="37"/>
      <c r="Q106" s="37"/>
      <c r="R106" s="46"/>
      <c r="S106" s="45"/>
    </row>
    <row r="107">
      <c r="A107" s="35">
        <f t="shared" si="1"/>
        <v>12</v>
      </c>
      <c r="B107" s="58"/>
      <c r="C107" s="37"/>
      <c r="D107" s="37"/>
      <c r="E107" s="51"/>
      <c r="F107" s="52"/>
      <c r="G107" s="53"/>
      <c r="H107" s="40"/>
      <c r="I107" s="51"/>
      <c r="J107" s="51"/>
      <c r="K107" s="37"/>
      <c r="L107" s="37">
        <v>0.0</v>
      </c>
      <c r="M107" s="37"/>
      <c r="N107" s="41"/>
      <c r="O107" s="41"/>
      <c r="P107" s="41"/>
      <c r="Q107" s="41"/>
      <c r="R107" s="55"/>
      <c r="S107" s="45"/>
    </row>
    <row r="108">
      <c r="A108" s="35">
        <f t="shared" si="1"/>
        <v>12</v>
      </c>
      <c r="B108" s="58"/>
      <c r="C108" s="37"/>
      <c r="D108" s="37"/>
      <c r="E108" s="51"/>
      <c r="F108" s="39"/>
      <c r="G108" s="53"/>
      <c r="H108" s="40"/>
      <c r="I108" s="49"/>
      <c r="J108" s="49"/>
      <c r="K108" s="37"/>
      <c r="L108" s="37">
        <v>0.0</v>
      </c>
      <c r="M108" s="37"/>
      <c r="N108" s="41"/>
      <c r="O108" s="41"/>
      <c r="P108" s="41"/>
      <c r="Q108" s="41"/>
      <c r="R108" s="54"/>
      <c r="S108" s="45"/>
    </row>
    <row r="109">
      <c r="A109" s="35">
        <f t="shared" si="1"/>
        <v>12</v>
      </c>
      <c r="B109" s="58"/>
      <c r="C109" s="37"/>
      <c r="D109" s="37"/>
      <c r="E109" s="51"/>
      <c r="F109" s="39"/>
      <c r="G109" s="53"/>
      <c r="H109" s="40"/>
      <c r="I109" s="49"/>
      <c r="J109" s="49"/>
      <c r="K109" s="37"/>
      <c r="L109" s="37">
        <v>0.0</v>
      </c>
      <c r="M109" s="37"/>
      <c r="N109" s="41"/>
      <c r="O109" s="41"/>
      <c r="P109" s="41"/>
      <c r="Q109" s="41"/>
      <c r="R109" s="44"/>
      <c r="S109" s="45"/>
    </row>
    <row r="110">
      <c r="A110" s="35">
        <f t="shared" si="1"/>
        <v>12</v>
      </c>
      <c r="B110" s="58"/>
      <c r="C110" s="37"/>
      <c r="D110" s="37"/>
      <c r="E110" s="51"/>
      <c r="F110" s="39"/>
      <c r="G110" s="53"/>
      <c r="H110" s="40"/>
      <c r="I110" s="49"/>
      <c r="J110" s="49"/>
      <c r="K110" s="37"/>
      <c r="L110" s="37">
        <v>0.0</v>
      </c>
      <c r="M110" s="37"/>
      <c r="N110" s="41"/>
      <c r="O110" s="41"/>
      <c r="P110" s="41"/>
      <c r="Q110" s="41"/>
      <c r="R110" s="44"/>
      <c r="S110" s="45"/>
    </row>
    <row r="111">
      <c r="A111" s="35">
        <f t="shared" si="1"/>
        <v>12</v>
      </c>
      <c r="B111" s="58"/>
      <c r="C111" s="37"/>
      <c r="D111" s="37"/>
      <c r="E111" s="51"/>
      <c r="F111" s="52"/>
      <c r="G111" s="53"/>
      <c r="H111" s="40"/>
      <c r="I111" s="49"/>
      <c r="J111" s="49"/>
      <c r="K111" s="37"/>
      <c r="L111" s="37">
        <v>0.0</v>
      </c>
      <c r="M111" s="37"/>
      <c r="N111" s="41"/>
      <c r="O111" s="41"/>
      <c r="P111" s="41"/>
      <c r="Q111" s="41"/>
      <c r="R111" s="46"/>
      <c r="S111" s="45"/>
    </row>
    <row r="112">
      <c r="A112" s="35">
        <f t="shared" si="1"/>
        <v>12</v>
      </c>
      <c r="B112" s="58"/>
      <c r="C112" s="37"/>
      <c r="D112" s="37"/>
      <c r="E112" s="51"/>
      <c r="F112" s="52"/>
      <c r="G112" s="53"/>
      <c r="H112" s="40"/>
      <c r="I112" s="49"/>
      <c r="J112" s="49"/>
      <c r="K112" s="37"/>
      <c r="L112" s="37">
        <v>0.0</v>
      </c>
      <c r="M112" s="37"/>
      <c r="N112" s="41"/>
      <c r="O112" s="41"/>
      <c r="P112" s="41"/>
      <c r="Q112" s="41"/>
      <c r="R112" s="54"/>
      <c r="S112" s="45"/>
    </row>
    <row r="113">
      <c r="A113" s="35">
        <f t="shared" si="1"/>
        <v>12</v>
      </c>
      <c r="B113" s="58"/>
      <c r="C113" s="37"/>
      <c r="D113" s="37"/>
      <c r="E113" s="51"/>
      <c r="F113" s="39"/>
      <c r="G113" s="53"/>
      <c r="H113" s="40"/>
      <c r="I113" s="49"/>
      <c r="J113" s="49"/>
      <c r="K113" s="37"/>
      <c r="L113" s="37">
        <v>0.0</v>
      </c>
      <c r="M113" s="37"/>
      <c r="N113" s="41"/>
      <c r="O113" s="41"/>
      <c r="P113" s="41"/>
      <c r="Q113" s="41"/>
      <c r="R113" s="55"/>
      <c r="S113" s="45"/>
    </row>
    <row r="114">
      <c r="A114" s="35">
        <f t="shared" si="1"/>
        <v>12</v>
      </c>
      <c r="B114" s="58"/>
      <c r="C114" s="37"/>
      <c r="D114" s="37"/>
      <c r="E114" s="51"/>
      <c r="F114" s="39"/>
      <c r="G114" s="53"/>
      <c r="H114" s="40"/>
      <c r="I114" s="51"/>
      <c r="J114" s="51"/>
      <c r="K114" s="37"/>
      <c r="L114" s="37">
        <v>0.0</v>
      </c>
      <c r="M114" s="37"/>
      <c r="N114" s="41"/>
      <c r="O114" s="41"/>
      <c r="P114" s="41"/>
      <c r="Q114" s="41"/>
      <c r="R114" s="46"/>
      <c r="S114" s="45"/>
    </row>
    <row r="115">
      <c r="A115" s="35">
        <f t="shared" si="1"/>
        <v>12</v>
      </c>
      <c r="B115" s="58"/>
      <c r="C115" s="37"/>
      <c r="D115" s="37"/>
      <c r="E115" s="51"/>
      <c r="F115" s="39"/>
      <c r="G115" s="53"/>
      <c r="H115" s="40"/>
      <c r="I115" s="49"/>
      <c r="J115" s="49"/>
      <c r="K115" s="37"/>
      <c r="L115" s="37">
        <v>0.0</v>
      </c>
      <c r="M115" s="37"/>
      <c r="N115" s="43"/>
      <c r="O115" s="43"/>
      <c r="P115" s="43"/>
      <c r="Q115" s="43"/>
      <c r="R115" s="44"/>
      <c r="S115" s="45"/>
    </row>
    <row r="116">
      <c r="A116" s="35">
        <f t="shared" si="1"/>
        <v>12</v>
      </c>
      <c r="B116" s="58"/>
      <c r="C116" s="37"/>
      <c r="D116" s="37"/>
      <c r="E116" s="51"/>
      <c r="F116" s="39"/>
      <c r="G116" s="40"/>
      <c r="H116" s="40"/>
      <c r="I116" s="49"/>
      <c r="J116" s="49"/>
      <c r="K116" s="37"/>
      <c r="L116" s="37">
        <v>0.0</v>
      </c>
      <c r="M116" s="37"/>
      <c r="N116" s="41"/>
      <c r="O116" s="41"/>
      <c r="P116" s="41"/>
      <c r="Q116" s="41"/>
      <c r="R116" s="46"/>
      <c r="S116" s="45"/>
    </row>
    <row r="117">
      <c r="A117" s="35">
        <f t="shared" si="1"/>
        <v>12</v>
      </c>
      <c r="B117" s="58"/>
      <c r="C117" s="37"/>
      <c r="D117" s="37"/>
      <c r="E117" s="51"/>
      <c r="F117" s="52"/>
      <c r="G117" s="53"/>
      <c r="H117" s="40"/>
      <c r="I117" s="51"/>
      <c r="J117" s="51"/>
      <c r="K117" s="37"/>
      <c r="L117" s="37">
        <v>0.0</v>
      </c>
      <c r="M117" s="37"/>
      <c r="N117" s="41"/>
      <c r="O117" s="41"/>
      <c r="P117" s="41"/>
      <c r="Q117" s="41"/>
      <c r="R117" s="54"/>
      <c r="S117" s="45"/>
    </row>
    <row r="118">
      <c r="A118" s="35">
        <f t="shared" si="1"/>
        <v>12</v>
      </c>
      <c r="B118" s="58"/>
      <c r="C118" s="37"/>
      <c r="D118" s="37"/>
      <c r="E118" s="51"/>
      <c r="F118" s="39"/>
      <c r="G118" s="53"/>
      <c r="H118" s="40"/>
      <c r="I118" s="49"/>
      <c r="J118" s="49"/>
      <c r="K118" s="37"/>
      <c r="L118" s="37">
        <v>0.0</v>
      </c>
      <c r="M118" s="37"/>
      <c r="N118" s="41"/>
      <c r="O118" s="41"/>
      <c r="P118" s="41"/>
      <c r="Q118" s="41"/>
      <c r="R118" s="46"/>
      <c r="S118" s="45"/>
    </row>
    <row r="119">
      <c r="A119" s="35">
        <f t="shared" si="1"/>
        <v>12</v>
      </c>
      <c r="B119" s="58"/>
      <c r="C119" s="37"/>
      <c r="D119" s="37"/>
      <c r="E119" s="51"/>
      <c r="F119" s="39"/>
      <c r="G119" s="53"/>
      <c r="H119" s="40"/>
      <c r="I119" s="49"/>
      <c r="J119" s="49"/>
      <c r="K119" s="37"/>
      <c r="L119" s="37">
        <v>0.0</v>
      </c>
      <c r="M119" s="37"/>
      <c r="N119" s="41"/>
      <c r="O119" s="41"/>
      <c r="P119" s="41"/>
      <c r="Q119" s="41"/>
      <c r="R119" s="46"/>
      <c r="S119" s="45"/>
    </row>
    <row r="120">
      <c r="A120" s="35">
        <f t="shared" si="1"/>
        <v>12</v>
      </c>
      <c r="B120" s="58"/>
      <c r="C120" s="37"/>
      <c r="D120" s="37"/>
      <c r="E120" s="51"/>
      <c r="F120" s="39"/>
      <c r="G120" s="53"/>
      <c r="H120" s="40"/>
      <c r="I120" s="49"/>
      <c r="J120" s="49"/>
      <c r="K120" s="37"/>
      <c r="L120" s="37">
        <v>0.0</v>
      </c>
      <c r="M120" s="37"/>
      <c r="N120" s="41"/>
      <c r="O120" s="41"/>
      <c r="P120" s="41"/>
      <c r="Q120" s="41"/>
      <c r="R120" s="46"/>
      <c r="S120" s="45"/>
    </row>
    <row r="121">
      <c r="A121" s="35">
        <f t="shared" si="1"/>
        <v>12</v>
      </c>
      <c r="B121" s="58"/>
      <c r="C121" s="37"/>
      <c r="D121" s="37"/>
      <c r="E121" s="51"/>
      <c r="F121" s="39"/>
      <c r="G121" s="53"/>
      <c r="H121" s="40"/>
      <c r="I121" s="49"/>
      <c r="J121" s="49"/>
      <c r="K121" s="37"/>
      <c r="L121" s="37">
        <v>0.0</v>
      </c>
      <c r="M121" s="37"/>
      <c r="N121" s="41"/>
      <c r="O121" s="41"/>
      <c r="P121" s="41"/>
      <c r="Q121" s="41"/>
      <c r="R121" s="55"/>
      <c r="S121" s="45"/>
    </row>
    <row r="122">
      <c r="A122" s="35">
        <f t="shared" si="1"/>
        <v>12</v>
      </c>
      <c r="B122" s="58"/>
      <c r="C122" s="37"/>
      <c r="D122" s="37"/>
      <c r="E122" s="51"/>
      <c r="F122" s="39"/>
      <c r="G122" s="53"/>
      <c r="H122" s="40"/>
      <c r="I122" s="49"/>
      <c r="J122" s="49"/>
      <c r="K122" s="37"/>
      <c r="L122" s="37">
        <v>0.0</v>
      </c>
      <c r="M122" s="37"/>
      <c r="N122" s="41"/>
      <c r="O122" s="41"/>
      <c r="P122" s="41"/>
      <c r="Q122" s="41"/>
      <c r="R122" s="55"/>
      <c r="S122" s="45"/>
    </row>
    <row r="123">
      <c r="A123" s="35">
        <f t="shared" si="1"/>
        <v>12</v>
      </c>
      <c r="B123" s="58"/>
      <c r="C123" s="37"/>
      <c r="D123" s="37"/>
      <c r="E123" s="51"/>
      <c r="F123" s="39"/>
      <c r="G123" s="53"/>
      <c r="H123" s="40"/>
      <c r="I123" s="49"/>
      <c r="J123" s="49"/>
      <c r="K123" s="37"/>
      <c r="L123" s="37">
        <v>0.0</v>
      </c>
      <c r="M123" s="37"/>
      <c r="N123" s="41"/>
      <c r="O123" s="41"/>
      <c r="P123" s="41"/>
      <c r="Q123" s="41"/>
      <c r="R123" s="55"/>
      <c r="S123" s="45"/>
    </row>
    <row r="124">
      <c r="A124" s="35">
        <f t="shared" si="1"/>
        <v>12</v>
      </c>
      <c r="B124" s="58"/>
      <c r="C124" s="37"/>
      <c r="D124" s="37"/>
      <c r="E124" s="51"/>
      <c r="F124" s="39"/>
      <c r="G124" s="53"/>
      <c r="H124" s="40"/>
      <c r="I124" s="49"/>
      <c r="J124" s="49"/>
      <c r="K124" s="37"/>
      <c r="L124" s="37">
        <v>0.0</v>
      </c>
      <c r="M124" s="37"/>
      <c r="N124" s="41"/>
      <c r="O124" s="41"/>
      <c r="P124" s="41"/>
      <c r="Q124" s="41"/>
      <c r="R124" s="55"/>
      <c r="S124" s="45"/>
    </row>
    <row r="125">
      <c r="A125" s="35">
        <f t="shared" si="1"/>
        <v>12</v>
      </c>
      <c r="B125" s="59"/>
      <c r="C125" s="37"/>
      <c r="D125" s="37"/>
      <c r="E125" s="38"/>
      <c r="F125" s="39"/>
      <c r="G125" s="40"/>
      <c r="H125" s="40"/>
      <c r="I125" s="37"/>
      <c r="J125" s="37"/>
      <c r="K125" s="37"/>
      <c r="L125" s="37">
        <v>0.0</v>
      </c>
      <c r="M125" s="37"/>
      <c r="N125" s="41"/>
      <c r="O125" s="41"/>
      <c r="P125" s="41"/>
      <c r="Q125" s="41"/>
      <c r="R125" s="55"/>
      <c r="S125" s="45"/>
    </row>
    <row r="126">
      <c r="A126" s="35">
        <f t="shared" si="1"/>
        <v>12</v>
      </c>
      <c r="B126" s="59"/>
      <c r="C126" s="37"/>
      <c r="D126" s="37"/>
      <c r="E126" s="38"/>
      <c r="F126" s="52"/>
      <c r="G126" s="53"/>
      <c r="H126" s="40"/>
      <c r="I126" s="49"/>
      <c r="J126" s="49"/>
      <c r="K126" s="37"/>
      <c r="L126" s="37">
        <v>0.0</v>
      </c>
      <c r="M126" s="37"/>
      <c r="N126" s="41"/>
      <c r="O126" s="41"/>
      <c r="P126" s="41"/>
      <c r="Q126" s="41"/>
      <c r="R126" s="44"/>
      <c r="S126" s="45"/>
    </row>
    <row r="127">
      <c r="A127" s="35">
        <f t="shared" si="1"/>
        <v>12</v>
      </c>
      <c r="B127" s="59"/>
      <c r="C127" s="37"/>
      <c r="D127" s="37"/>
      <c r="E127" s="51"/>
      <c r="F127" s="39"/>
      <c r="G127" s="53"/>
      <c r="H127" s="40"/>
      <c r="I127" s="49"/>
      <c r="J127" s="49"/>
      <c r="K127" s="37"/>
      <c r="L127" s="37">
        <v>0.0</v>
      </c>
      <c r="M127" s="37"/>
      <c r="N127" s="49"/>
      <c r="O127" s="49"/>
      <c r="P127" s="49"/>
      <c r="Q127" s="49"/>
      <c r="R127" s="46"/>
      <c r="S127" s="45"/>
    </row>
    <row r="128">
      <c r="A128" s="35">
        <f t="shared" si="1"/>
        <v>12</v>
      </c>
      <c r="B128" s="59"/>
      <c r="C128" s="37"/>
      <c r="D128" s="37"/>
      <c r="E128" s="38"/>
      <c r="F128" s="39"/>
      <c r="G128" s="40"/>
      <c r="H128" s="40"/>
      <c r="I128" s="37"/>
      <c r="J128" s="37"/>
      <c r="K128" s="37"/>
      <c r="L128" s="37">
        <v>0.0</v>
      </c>
      <c r="M128" s="37"/>
      <c r="N128" s="37"/>
      <c r="O128" s="37"/>
      <c r="P128" s="37"/>
      <c r="Q128" s="37"/>
      <c r="R128" s="60"/>
      <c r="S128" s="45"/>
    </row>
    <row r="129">
      <c r="A129" s="35">
        <f t="shared" si="1"/>
        <v>12</v>
      </c>
      <c r="B129" s="59"/>
      <c r="C129" s="37"/>
      <c r="D129" s="37"/>
      <c r="E129" s="38"/>
      <c r="F129" s="39"/>
      <c r="G129" s="40"/>
      <c r="H129" s="40"/>
      <c r="I129" s="37"/>
      <c r="J129" s="37"/>
      <c r="K129" s="37"/>
      <c r="L129" s="37">
        <v>0.0</v>
      </c>
      <c r="M129" s="37"/>
      <c r="N129" s="49"/>
      <c r="O129" s="49"/>
      <c r="P129" s="37"/>
      <c r="Q129" s="37"/>
      <c r="R129" s="54"/>
      <c r="S129" s="45"/>
    </row>
    <row r="130">
      <c r="A130" s="35">
        <f t="shared" si="1"/>
        <v>12</v>
      </c>
      <c r="B130" s="59"/>
      <c r="C130" s="37"/>
      <c r="D130" s="37"/>
      <c r="E130" s="51"/>
      <c r="F130" s="39"/>
      <c r="G130" s="53"/>
      <c r="H130" s="40"/>
      <c r="I130" s="49"/>
      <c r="J130" s="49"/>
      <c r="K130" s="37"/>
      <c r="L130" s="37">
        <v>0.0</v>
      </c>
      <c r="M130" s="37"/>
      <c r="N130" s="49"/>
      <c r="O130" s="49"/>
      <c r="P130" s="49"/>
      <c r="Q130" s="49"/>
      <c r="R130" s="46"/>
      <c r="S130" s="45"/>
    </row>
    <row r="131">
      <c r="A131" s="35">
        <f t="shared" si="1"/>
        <v>12</v>
      </c>
      <c r="B131" s="59"/>
      <c r="C131" s="37"/>
      <c r="D131" s="37"/>
      <c r="E131" s="38"/>
      <c r="F131" s="39"/>
      <c r="G131" s="40"/>
      <c r="H131" s="40"/>
      <c r="I131" s="37"/>
      <c r="J131" s="37"/>
      <c r="K131" s="37"/>
      <c r="L131" s="37">
        <v>0.0</v>
      </c>
      <c r="M131" s="37"/>
      <c r="N131" s="49"/>
      <c r="O131" s="49"/>
      <c r="P131" s="49"/>
      <c r="Q131" s="49"/>
      <c r="R131" s="54"/>
      <c r="S131" s="45"/>
    </row>
    <row r="132">
      <c r="A132" s="35">
        <f t="shared" si="1"/>
        <v>12</v>
      </c>
      <c r="B132" s="59"/>
      <c r="C132" s="37"/>
      <c r="D132" s="37"/>
      <c r="E132" s="38"/>
      <c r="F132" s="52"/>
      <c r="G132" s="53"/>
      <c r="H132" s="40"/>
      <c r="I132" s="49"/>
      <c r="J132" s="49"/>
      <c r="K132" s="37"/>
      <c r="L132" s="37">
        <v>0.0</v>
      </c>
      <c r="M132" s="37"/>
      <c r="N132" s="49"/>
      <c r="O132" s="49"/>
      <c r="P132" s="49"/>
      <c r="Q132" s="49"/>
      <c r="R132" s="46"/>
      <c r="S132" s="45"/>
    </row>
    <row r="133">
      <c r="A133" s="35">
        <f t="shared" si="1"/>
        <v>12</v>
      </c>
      <c r="B133" s="59"/>
      <c r="C133" s="37"/>
      <c r="D133" s="37"/>
      <c r="E133" s="38"/>
      <c r="F133" s="39"/>
      <c r="G133" s="40"/>
      <c r="H133" s="40"/>
      <c r="I133" s="37"/>
      <c r="J133" s="37"/>
      <c r="K133" s="37"/>
      <c r="L133" s="37">
        <v>0.0</v>
      </c>
      <c r="M133" s="37"/>
      <c r="N133" s="49"/>
      <c r="O133" s="49"/>
      <c r="P133" s="37"/>
      <c r="Q133" s="49"/>
      <c r="R133" s="54"/>
      <c r="S133" s="45"/>
    </row>
    <row r="134">
      <c r="A134" s="35">
        <f t="shared" si="1"/>
        <v>12</v>
      </c>
      <c r="B134" s="59"/>
      <c r="C134" s="37"/>
      <c r="D134" s="37"/>
      <c r="E134" s="38"/>
      <c r="F134" s="39"/>
      <c r="G134" s="53"/>
      <c r="H134" s="40"/>
      <c r="I134" s="49"/>
      <c r="J134" s="49"/>
      <c r="K134" s="37"/>
      <c r="L134" s="37">
        <v>0.0</v>
      </c>
      <c r="M134" s="37"/>
      <c r="N134" s="49"/>
      <c r="O134" s="49"/>
      <c r="P134" s="49"/>
      <c r="Q134" s="49"/>
      <c r="R134" s="46"/>
      <c r="S134" s="45"/>
    </row>
    <row r="135">
      <c r="A135" s="35">
        <f t="shared" si="1"/>
        <v>12</v>
      </c>
      <c r="B135" s="61"/>
      <c r="C135" s="37"/>
      <c r="D135" s="37"/>
      <c r="E135" s="51"/>
      <c r="F135" s="39"/>
      <c r="G135" s="53"/>
      <c r="H135" s="40"/>
      <c r="I135" s="49"/>
      <c r="J135" s="49"/>
      <c r="K135" s="37"/>
      <c r="L135" s="37">
        <v>0.0</v>
      </c>
      <c r="M135" s="37"/>
      <c r="N135" s="49"/>
      <c r="O135" s="49"/>
      <c r="P135" s="37"/>
      <c r="Q135" s="37"/>
      <c r="R135" s="46"/>
      <c r="S135" s="45"/>
    </row>
    <row r="136">
      <c r="A136" s="35">
        <f t="shared" si="1"/>
        <v>12</v>
      </c>
      <c r="B136" s="62"/>
      <c r="C136" s="37"/>
      <c r="D136" s="37"/>
      <c r="E136" s="51"/>
      <c r="F136" s="52"/>
      <c r="G136" s="53"/>
      <c r="H136" s="53"/>
      <c r="I136" s="49"/>
      <c r="J136" s="49"/>
      <c r="K136" s="41"/>
      <c r="L136" s="37">
        <v>0.0</v>
      </c>
      <c r="M136" s="37"/>
      <c r="N136" s="49"/>
      <c r="O136" s="49"/>
      <c r="P136" s="37"/>
      <c r="Q136" s="37"/>
      <c r="R136" s="46"/>
      <c r="S136" s="45"/>
    </row>
    <row r="137">
      <c r="A137" s="35">
        <f t="shared" si="1"/>
        <v>12</v>
      </c>
      <c r="B137" s="63"/>
      <c r="C137" s="37"/>
      <c r="D137" s="37"/>
      <c r="E137" s="38"/>
      <c r="F137" s="39"/>
      <c r="G137" s="40"/>
      <c r="H137" s="40"/>
      <c r="I137" s="37"/>
      <c r="J137" s="37"/>
      <c r="K137" s="37"/>
      <c r="L137" s="37">
        <v>0.0</v>
      </c>
      <c r="M137" s="37"/>
      <c r="N137" s="49"/>
      <c r="O137" s="49"/>
      <c r="P137" s="49"/>
      <c r="Q137" s="37"/>
      <c r="R137" s="54"/>
      <c r="S137" s="45"/>
    </row>
    <row r="138">
      <c r="A138" s="35">
        <f t="shared" si="1"/>
        <v>12</v>
      </c>
      <c r="B138" s="63"/>
      <c r="C138" s="37"/>
      <c r="D138" s="37"/>
      <c r="E138" s="38"/>
      <c r="F138" s="39"/>
      <c r="G138" s="40"/>
      <c r="H138" s="40"/>
      <c r="I138" s="37"/>
      <c r="J138" s="37"/>
      <c r="K138" s="37"/>
      <c r="L138" s="37">
        <v>0.0</v>
      </c>
      <c r="M138" s="37"/>
      <c r="N138" s="37"/>
      <c r="O138" s="37"/>
      <c r="P138" s="37"/>
      <c r="Q138" s="37"/>
      <c r="R138" s="46"/>
      <c r="S138" s="45"/>
    </row>
    <row r="139">
      <c r="A139" s="35">
        <f t="shared" si="1"/>
        <v>12</v>
      </c>
      <c r="B139" s="63"/>
      <c r="C139" s="37"/>
      <c r="D139" s="37"/>
      <c r="E139" s="38"/>
      <c r="F139" s="39"/>
      <c r="G139" s="40"/>
      <c r="H139" s="40"/>
      <c r="I139" s="40"/>
      <c r="J139" s="40"/>
      <c r="K139" s="37"/>
      <c r="L139" s="37">
        <v>0.0</v>
      </c>
      <c r="M139" s="37"/>
      <c r="N139" s="49"/>
      <c r="O139" s="49"/>
      <c r="P139" s="49"/>
      <c r="Q139" s="49"/>
      <c r="R139" s="54"/>
      <c r="S139" s="45"/>
    </row>
    <row r="140">
      <c r="A140" s="35">
        <f t="shared" si="1"/>
        <v>12</v>
      </c>
      <c r="B140" s="63"/>
      <c r="C140" s="64"/>
      <c r="D140" s="65"/>
      <c r="E140" s="66"/>
      <c r="F140" s="39"/>
      <c r="G140" s="67"/>
      <c r="H140" s="67"/>
      <c r="I140" s="67"/>
      <c r="J140" s="67"/>
      <c r="K140" s="65"/>
      <c r="L140" s="37">
        <v>0.0</v>
      </c>
      <c r="M140" s="65"/>
      <c r="N140" s="65"/>
      <c r="O140" s="65"/>
      <c r="P140" s="65"/>
      <c r="Q140" s="65"/>
      <c r="R140" s="68"/>
      <c r="S140" s="45"/>
    </row>
    <row r="141">
      <c r="A141" s="35">
        <f t="shared" si="1"/>
        <v>12</v>
      </c>
      <c r="B141" s="63"/>
      <c r="C141" s="37"/>
      <c r="D141" s="37"/>
      <c r="E141" s="51"/>
      <c r="F141" s="39"/>
      <c r="G141" s="53"/>
      <c r="H141" s="40"/>
      <c r="I141" s="49"/>
      <c r="J141" s="49"/>
      <c r="K141" s="37"/>
      <c r="L141" s="37">
        <v>0.0</v>
      </c>
      <c r="M141" s="37"/>
      <c r="N141" s="49"/>
      <c r="O141" s="49"/>
      <c r="P141" s="49"/>
      <c r="Q141" s="49"/>
      <c r="R141" s="46"/>
      <c r="S141" s="45"/>
    </row>
    <row r="142">
      <c r="A142" s="35">
        <f t="shared" si="1"/>
        <v>12</v>
      </c>
      <c r="B142" s="59"/>
      <c r="C142" s="37"/>
      <c r="D142" s="37"/>
      <c r="E142" s="38"/>
      <c r="F142" s="39"/>
      <c r="G142" s="53"/>
      <c r="H142" s="40"/>
      <c r="I142" s="49"/>
      <c r="J142" s="49"/>
      <c r="K142" s="37"/>
      <c r="L142" s="37">
        <v>0.0</v>
      </c>
      <c r="M142" s="37"/>
      <c r="N142" s="49"/>
      <c r="O142" s="49"/>
      <c r="P142" s="37"/>
      <c r="Q142" s="49"/>
      <c r="R142" s="54"/>
      <c r="S142" s="45"/>
    </row>
    <row r="143">
      <c r="A143" s="35">
        <f t="shared" si="1"/>
        <v>12</v>
      </c>
      <c r="B143" s="59"/>
      <c r="C143" s="37"/>
      <c r="D143" s="37"/>
      <c r="E143" s="38"/>
      <c r="F143" s="52"/>
      <c r="G143" s="53"/>
      <c r="H143" s="53"/>
      <c r="I143" s="49"/>
      <c r="J143" s="49"/>
      <c r="K143" s="49"/>
      <c r="L143" s="37">
        <v>0.0</v>
      </c>
      <c r="M143" s="37"/>
      <c r="N143" s="49"/>
      <c r="O143" s="49"/>
      <c r="P143" s="37"/>
      <c r="Q143" s="37"/>
      <c r="R143" s="54"/>
      <c r="S143" s="45"/>
    </row>
    <row r="144">
      <c r="A144" s="35">
        <f t="shared" si="1"/>
        <v>12</v>
      </c>
      <c r="B144" s="63"/>
      <c r="C144" s="37"/>
      <c r="D144" s="37"/>
      <c r="E144" s="38"/>
      <c r="F144" s="39"/>
      <c r="G144" s="40"/>
      <c r="H144" s="40"/>
      <c r="I144" s="37"/>
      <c r="J144" s="37"/>
      <c r="K144" s="37"/>
      <c r="L144" s="37">
        <v>0.0</v>
      </c>
      <c r="M144" s="37"/>
      <c r="N144" s="37"/>
      <c r="O144" s="37"/>
      <c r="P144" s="37"/>
      <c r="Q144" s="37"/>
      <c r="R144" s="54"/>
      <c r="S144" s="45"/>
    </row>
    <row r="145">
      <c r="A145" s="35">
        <f t="shared" si="1"/>
        <v>12</v>
      </c>
      <c r="B145" s="63"/>
      <c r="C145" s="37"/>
      <c r="D145" s="37"/>
      <c r="E145" s="38"/>
      <c r="F145" s="39"/>
      <c r="G145" s="40"/>
      <c r="H145" s="40"/>
      <c r="I145" s="37"/>
      <c r="J145" s="37"/>
      <c r="K145" s="37"/>
      <c r="L145" s="37">
        <v>0.0</v>
      </c>
      <c r="M145" s="37"/>
      <c r="N145" s="49"/>
      <c r="O145" s="49"/>
      <c r="P145" s="37"/>
      <c r="Q145" s="37"/>
      <c r="R145" s="54"/>
      <c r="S145" s="45"/>
    </row>
    <row r="146">
      <c r="A146" s="35">
        <f t="shared" si="1"/>
        <v>12</v>
      </c>
      <c r="B146" s="63"/>
      <c r="C146" s="37"/>
      <c r="D146" s="37"/>
      <c r="E146" s="51"/>
      <c r="F146" s="39"/>
      <c r="G146" s="53"/>
      <c r="H146" s="40"/>
      <c r="I146" s="49"/>
      <c r="J146" s="49"/>
      <c r="K146" s="37"/>
      <c r="L146" s="37">
        <v>0.0</v>
      </c>
      <c r="M146" s="37"/>
      <c r="N146" s="49"/>
      <c r="O146" s="49"/>
      <c r="P146" s="49"/>
      <c r="Q146" s="49"/>
      <c r="R146" s="46"/>
      <c r="S146" s="45"/>
    </row>
    <row r="147">
      <c r="A147" s="35">
        <f t="shared" si="1"/>
        <v>12</v>
      </c>
      <c r="B147" s="63"/>
      <c r="C147" s="37"/>
      <c r="D147" s="37"/>
      <c r="E147" s="38"/>
      <c r="F147" s="39"/>
      <c r="G147" s="53"/>
      <c r="H147" s="53"/>
      <c r="I147" s="49"/>
      <c r="J147" s="49"/>
      <c r="K147" s="49"/>
      <c r="L147" s="37">
        <v>0.0</v>
      </c>
      <c r="M147" s="37"/>
      <c r="N147" s="37"/>
      <c r="O147" s="37"/>
      <c r="P147" s="37"/>
      <c r="Q147" s="37"/>
      <c r="R147" s="54"/>
      <c r="S147" s="45"/>
    </row>
    <row r="148">
      <c r="A148" s="12">
        <v>10.0</v>
      </c>
      <c r="B148" s="63"/>
      <c r="C148" s="37"/>
      <c r="D148" s="37"/>
      <c r="E148" s="38"/>
      <c r="F148" s="39"/>
      <c r="G148" s="53"/>
      <c r="H148" s="40"/>
      <c r="I148" s="49"/>
      <c r="J148" s="49"/>
      <c r="K148" s="37"/>
      <c r="L148" s="37">
        <v>0.0</v>
      </c>
      <c r="M148" s="37"/>
      <c r="N148" s="49"/>
      <c r="O148" s="49"/>
      <c r="P148" s="49"/>
      <c r="Q148" s="49"/>
      <c r="R148" s="54"/>
      <c r="S148" s="45"/>
    </row>
    <row r="149">
      <c r="A149" s="35">
        <f t="shared" ref="A149:A158" si="2">MONTH(B149)</f>
        <v>12</v>
      </c>
      <c r="B149" s="63"/>
      <c r="C149" s="37"/>
      <c r="D149" s="37"/>
      <c r="E149" s="38"/>
      <c r="F149" s="39"/>
      <c r="G149" s="40"/>
      <c r="H149" s="40"/>
      <c r="I149" s="37"/>
      <c r="J149" s="37"/>
      <c r="K149" s="37"/>
      <c r="L149" s="37">
        <v>0.0</v>
      </c>
      <c r="M149" s="37"/>
      <c r="N149" s="49"/>
      <c r="O149" s="49"/>
      <c r="P149" s="37"/>
      <c r="Q149" s="37"/>
      <c r="R149" s="54"/>
      <c r="S149" s="45"/>
    </row>
    <row r="150">
      <c r="A150" s="35">
        <f t="shared" si="2"/>
        <v>12</v>
      </c>
      <c r="B150" s="63"/>
      <c r="C150" s="37"/>
      <c r="D150" s="37"/>
      <c r="E150" s="38"/>
      <c r="F150" s="52"/>
      <c r="G150" s="53"/>
      <c r="H150" s="40"/>
      <c r="I150" s="49"/>
      <c r="J150" s="49"/>
      <c r="K150" s="37"/>
      <c r="L150" s="37">
        <v>0.0</v>
      </c>
      <c r="M150" s="37"/>
      <c r="N150" s="37"/>
      <c r="O150" s="37"/>
      <c r="P150" s="37"/>
      <c r="Q150" s="37"/>
      <c r="R150" s="54"/>
      <c r="S150" s="45"/>
    </row>
    <row r="151">
      <c r="A151" s="35">
        <f t="shared" si="2"/>
        <v>12</v>
      </c>
      <c r="B151" s="69"/>
      <c r="C151" s="37"/>
      <c r="D151" s="37"/>
      <c r="E151" s="38"/>
      <c r="F151" s="39"/>
      <c r="G151" s="40"/>
      <c r="H151" s="40"/>
      <c r="I151" s="37"/>
      <c r="J151" s="37"/>
      <c r="K151" s="37"/>
      <c r="L151" s="37">
        <v>0.0</v>
      </c>
      <c r="M151" s="37"/>
      <c r="N151" s="49"/>
      <c r="O151" s="49"/>
      <c r="P151" s="49"/>
      <c r="Q151" s="49"/>
      <c r="R151" s="54"/>
      <c r="S151" s="45"/>
    </row>
    <row r="152">
      <c r="A152" s="35">
        <f t="shared" si="2"/>
        <v>12</v>
      </c>
      <c r="B152" s="63"/>
      <c r="C152" s="37"/>
      <c r="D152" s="37"/>
      <c r="E152" s="38"/>
      <c r="F152" s="39"/>
      <c r="G152" s="40"/>
      <c r="H152" s="40"/>
      <c r="I152" s="51"/>
      <c r="J152" s="51"/>
      <c r="K152" s="37"/>
      <c r="L152" s="37">
        <v>0.0</v>
      </c>
      <c r="M152" s="37"/>
      <c r="N152" s="37"/>
      <c r="O152" s="37"/>
      <c r="P152" s="37"/>
      <c r="Q152" s="37"/>
      <c r="R152" s="46"/>
      <c r="S152" s="45"/>
    </row>
    <row r="153">
      <c r="A153" s="35">
        <f t="shared" si="2"/>
        <v>12</v>
      </c>
      <c r="B153" s="63"/>
      <c r="C153" s="37"/>
      <c r="D153" s="37"/>
      <c r="E153" s="51"/>
      <c r="F153" s="52"/>
      <c r="G153" s="53"/>
      <c r="H153" s="40"/>
      <c r="I153" s="49"/>
      <c r="J153" s="49"/>
      <c r="K153" s="37"/>
      <c r="L153" s="37">
        <v>0.0</v>
      </c>
      <c r="M153" s="37"/>
      <c r="N153" s="37"/>
      <c r="O153" s="37"/>
      <c r="P153" s="37"/>
      <c r="Q153" s="37"/>
      <c r="R153" s="54"/>
      <c r="S153" s="45"/>
    </row>
    <row r="154">
      <c r="A154" s="35">
        <f t="shared" si="2"/>
        <v>12</v>
      </c>
      <c r="B154" s="63"/>
      <c r="C154" s="37"/>
      <c r="D154" s="37"/>
      <c r="E154" s="38"/>
      <c r="F154" s="52"/>
      <c r="G154" s="53"/>
      <c r="H154" s="40"/>
      <c r="I154" s="49"/>
      <c r="J154" s="49"/>
      <c r="K154" s="37"/>
      <c r="L154" s="37">
        <v>0.0</v>
      </c>
      <c r="M154" s="37"/>
      <c r="N154" s="37"/>
      <c r="O154" s="37"/>
      <c r="P154" s="37"/>
      <c r="Q154" s="37"/>
      <c r="R154" s="46"/>
      <c r="S154" s="45"/>
    </row>
    <row r="155">
      <c r="A155" s="35">
        <f t="shared" si="2"/>
        <v>12</v>
      </c>
      <c r="B155" s="63"/>
      <c r="C155" s="37"/>
      <c r="D155" s="37"/>
      <c r="E155" s="38"/>
      <c r="F155" s="39"/>
      <c r="G155" s="53"/>
      <c r="H155" s="40"/>
      <c r="I155" s="49"/>
      <c r="J155" s="49"/>
      <c r="K155" s="37"/>
      <c r="L155" s="37">
        <v>0.0</v>
      </c>
      <c r="M155" s="37"/>
      <c r="N155" s="37"/>
      <c r="O155" s="37"/>
      <c r="P155" s="37"/>
      <c r="Q155" s="37"/>
      <c r="R155" s="46"/>
      <c r="S155" s="45"/>
    </row>
    <row r="156">
      <c r="A156" s="35">
        <f t="shared" si="2"/>
        <v>12</v>
      </c>
      <c r="B156" s="63"/>
      <c r="C156" s="37"/>
      <c r="D156" s="37"/>
      <c r="E156" s="38"/>
      <c r="F156" s="39"/>
      <c r="G156" s="40"/>
      <c r="H156" s="40"/>
      <c r="I156" s="49"/>
      <c r="J156" s="49"/>
      <c r="K156" s="37"/>
      <c r="L156" s="37">
        <v>0.0</v>
      </c>
      <c r="M156" s="37"/>
      <c r="N156" s="37"/>
      <c r="O156" s="37"/>
      <c r="P156" s="37"/>
      <c r="Q156" s="37"/>
      <c r="R156" s="46"/>
      <c r="S156" s="45"/>
    </row>
    <row r="157">
      <c r="A157" s="35">
        <f t="shared" si="2"/>
        <v>12</v>
      </c>
      <c r="B157" s="63"/>
      <c r="C157" s="37"/>
      <c r="D157" s="37"/>
      <c r="E157" s="51"/>
      <c r="F157" s="39"/>
      <c r="G157" s="53"/>
      <c r="H157" s="40"/>
      <c r="I157" s="49"/>
      <c r="J157" s="49"/>
      <c r="K157" s="37"/>
      <c r="L157" s="37">
        <v>0.0</v>
      </c>
      <c r="M157" s="37"/>
      <c r="N157" s="37"/>
      <c r="O157" s="37"/>
      <c r="P157" s="37"/>
      <c r="Q157" s="37"/>
      <c r="R157" s="54"/>
      <c r="S157" s="45"/>
    </row>
    <row r="158">
      <c r="A158" s="35">
        <f t="shared" si="2"/>
        <v>12</v>
      </c>
      <c r="B158" s="63"/>
      <c r="C158" s="37"/>
      <c r="D158" s="37"/>
      <c r="E158" s="38"/>
      <c r="F158" s="39"/>
      <c r="G158" s="40"/>
      <c r="H158" s="40"/>
      <c r="I158" s="37"/>
      <c r="J158" s="37"/>
      <c r="K158" s="37"/>
      <c r="L158" s="37">
        <v>0.0</v>
      </c>
      <c r="M158" s="37"/>
      <c r="N158" s="37"/>
      <c r="O158" s="37"/>
      <c r="P158" s="37"/>
      <c r="Q158" s="37"/>
      <c r="R158" s="54"/>
      <c r="S158" s="45"/>
    </row>
    <row r="159">
      <c r="A159" s="12">
        <v>11.0</v>
      </c>
      <c r="B159" s="63"/>
      <c r="C159" s="37"/>
      <c r="D159" s="37"/>
      <c r="E159" s="38"/>
      <c r="F159" s="39"/>
      <c r="G159" s="53"/>
      <c r="H159" s="40"/>
      <c r="I159" s="49"/>
      <c r="J159" s="49"/>
      <c r="K159" s="37"/>
      <c r="L159" s="37">
        <v>0.0</v>
      </c>
      <c r="M159" s="37"/>
      <c r="N159" s="37"/>
      <c r="O159" s="37"/>
      <c r="P159" s="37"/>
      <c r="Q159" s="37"/>
      <c r="R159" s="54"/>
      <c r="S159" s="45"/>
    </row>
    <row r="160">
      <c r="A160" s="35">
        <f t="shared" ref="A160:A161" si="3">MONTH(B160)</f>
        <v>12</v>
      </c>
      <c r="B160" s="63"/>
      <c r="C160" s="37"/>
      <c r="D160" s="37"/>
      <c r="E160" s="38"/>
      <c r="F160" s="39"/>
      <c r="G160" s="40"/>
      <c r="H160" s="40"/>
      <c r="I160" s="37"/>
      <c r="J160" s="37"/>
      <c r="K160" s="37"/>
      <c r="L160" s="37">
        <v>0.0</v>
      </c>
      <c r="M160" s="37"/>
      <c r="N160" s="37"/>
      <c r="O160" s="37"/>
      <c r="P160" s="37"/>
      <c r="Q160" s="37"/>
      <c r="R160" s="54"/>
      <c r="S160" s="45"/>
    </row>
    <row r="161">
      <c r="A161" s="35">
        <f t="shared" si="3"/>
        <v>12</v>
      </c>
      <c r="B161" s="63"/>
      <c r="C161" s="37"/>
      <c r="D161" s="37"/>
      <c r="E161" s="38"/>
      <c r="F161" s="39"/>
      <c r="G161" s="40"/>
      <c r="H161" s="40"/>
      <c r="I161" s="37"/>
      <c r="J161" s="37"/>
      <c r="K161" s="37"/>
      <c r="L161" s="37">
        <v>0.0</v>
      </c>
      <c r="M161" s="37"/>
      <c r="N161" s="49"/>
      <c r="O161" s="49"/>
      <c r="P161" s="49"/>
      <c r="Q161" s="49"/>
      <c r="R161" s="54"/>
      <c r="S161" s="45"/>
    </row>
    <row r="162">
      <c r="A162" s="12">
        <v>11.0</v>
      </c>
      <c r="B162" s="59"/>
      <c r="C162" s="37"/>
      <c r="D162" s="37"/>
      <c r="E162" s="38"/>
      <c r="F162" s="39"/>
      <c r="G162" s="40"/>
      <c r="H162" s="40"/>
      <c r="I162" s="49"/>
      <c r="J162" s="49"/>
      <c r="K162" s="37"/>
      <c r="L162" s="37">
        <v>0.0</v>
      </c>
      <c r="M162" s="37"/>
      <c r="N162" s="37"/>
      <c r="O162" s="37"/>
      <c r="P162" s="37"/>
      <c r="Q162" s="37"/>
      <c r="R162" s="54"/>
      <c r="S162" s="45"/>
    </row>
    <row r="163">
      <c r="A163" s="35">
        <f>MONTH(B168)</f>
        <v>12</v>
      </c>
      <c r="B163" s="59"/>
      <c r="C163" s="37"/>
      <c r="D163" s="37"/>
      <c r="E163" s="38"/>
      <c r="F163" s="39"/>
      <c r="G163" s="67"/>
      <c r="H163" s="67"/>
      <c r="I163" s="67"/>
      <c r="J163" s="67"/>
      <c r="K163" s="65"/>
      <c r="L163" s="37">
        <v>0.0</v>
      </c>
      <c r="M163" s="37"/>
      <c r="N163" s="37"/>
      <c r="O163" s="37"/>
      <c r="P163" s="37"/>
      <c r="Q163" s="37"/>
      <c r="R163" s="54"/>
      <c r="S163" s="45"/>
    </row>
    <row r="164">
      <c r="A164" s="12">
        <v>11.0</v>
      </c>
      <c r="B164" s="59"/>
      <c r="C164" s="37"/>
      <c r="D164" s="37"/>
      <c r="E164" s="38"/>
      <c r="F164" s="39"/>
      <c r="G164" s="53"/>
      <c r="H164" s="40"/>
      <c r="I164" s="49"/>
      <c r="J164" s="49"/>
      <c r="K164" s="37"/>
      <c r="L164" s="37">
        <v>0.0</v>
      </c>
      <c r="M164" s="37"/>
      <c r="N164" s="37"/>
      <c r="O164" s="37"/>
      <c r="P164" s="37"/>
      <c r="Q164" s="37"/>
      <c r="R164" s="54"/>
      <c r="S164" s="45"/>
    </row>
    <row r="165">
      <c r="A165" s="12">
        <v>11.0</v>
      </c>
      <c r="B165" s="59"/>
      <c r="C165" s="37"/>
      <c r="D165" s="37"/>
      <c r="E165" s="38"/>
      <c r="F165" s="52"/>
      <c r="G165" s="53"/>
      <c r="H165" s="40"/>
      <c r="I165" s="49"/>
      <c r="J165" s="49"/>
      <c r="K165" s="37"/>
      <c r="L165" s="37">
        <v>0.0</v>
      </c>
      <c r="M165" s="37"/>
      <c r="N165" s="37"/>
      <c r="O165" s="37"/>
      <c r="P165" s="37"/>
      <c r="Q165" s="37"/>
      <c r="R165" s="54"/>
      <c r="S165" s="45"/>
    </row>
    <row r="166">
      <c r="A166" s="12">
        <v>11.0</v>
      </c>
      <c r="B166" s="59"/>
      <c r="C166" s="37"/>
      <c r="D166" s="37"/>
      <c r="E166" s="38"/>
      <c r="F166" s="39"/>
      <c r="G166" s="40"/>
      <c r="H166" s="40"/>
      <c r="I166" s="37"/>
      <c r="J166" s="37"/>
      <c r="K166" s="37"/>
      <c r="L166" s="37">
        <v>0.0</v>
      </c>
      <c r="M166" s="37"/>
      <c r="N166" s="37"/>
      <c r="O166" s="37"/>
      <c r="P166" s="37"/>
      <c r="Q166" s="37"/>
      <c r="R166" s="54"/>
      <c r="S166" s="45"/>
    </row>
    <row r="167">
      <c r="A167" s="12">
        <v>11.0</v>
      </c>
      <c r="B167" s="59"/>
      <c r="C167" s="37"/>
      <c r="D167" s="37"/>
      <c r="E167" s="38"/>
      <c r="F167" s="39"/>
      <c r="G167" s="40"/>
      <c r="H167" s="40"/>
      <c r="I167" s="37"/>
      <c r="J167" s="37"/>
      <c r="K167" s="37"/>
      <c r="L167" s="37">
        <v>0.0</v>
      </c>
      <c r="M167" s="37"/>
      <c r="N167" s="37"/>
      <c r="O167" s="37"/>
      <c r="P167" s="37"/>
      <c r="Q167" s="37"/>
      <c r="R167" s="54"/>
      <c r="S167" s="45"/>
    </row>
    <row r="168">
      <c r="A168" s="12">
        <v>11.0</v>
      </c>
      <c r="B168" s="59"/>
      <c r="C168" s="37"/>
      <c r="D168" s="37"/>
      <c r="E168" s="38"/>
      <c r="F168" s="39"/>
      <c r="G168" s="40"/>
      <c r="H168" s="40"/>
      <c r="I168" s="49"/>
      <c r="J168" s="49"/>
      <c r="K168" s="37"/>
      <c r="L168" s="37">
        <v>0.0</v>
      </c>
      <c r="M168" s="37"/>
      <c r="N168" s="37"/>
      <c r="O168" s="37"/>
      <c r="P168" s="37"/>
      <c r="Q168" s="37"/>
      <c r="R168" s="54"/>
      <c r="S168" s="45"/>
    </row>
    <row r="169">
      <c r="A169" s="12">
        <v>11.0</v>
      </c>
      <c r="B169" s="59"/>
      <c r="C169" s="37"/>
      <c r="D169" s="37"/>
      <c r="E169" s="38"/>
      <c r="F169" s="39"/>
      <c r="G169" s="40"/>
      <c r="H169" s="40"/>
      <c r="I169" s="49"/>
      <c r="J169" s="49"/>
      <c r="K169" s="37"/>
      <c r="L169" s="37">
        <v>0.0</v>
      </c>
      <c r="M169" s="37"/>
      <c r="N169" s="37"/>
      <c r="O169" s="37"/>
      <c r="P169" s="37"/>
      <c r="Q169" s="37"/>
      <c r="R169" s="54"/>
      <c r="S169" s="45"/>
    </row>
    <row r="170">
      <c r="A170" s="35">
        <f>MONTH(B170)</f>
        <v>12</v>
      </c>
      <c r="B170" s="61"/>
      <c r="C170" s="37"/>
      <c r="D170" s="37"/>
      <c r="E170" s="38"/>
      <c r="F170" s="39"/>
      <c r="G170" s="40"/>
      <c r="H170" s="40"/>
      <c r="I170" s="49"/>
      <c r="J170" s="49"/>
      <c r="K170" s="37"/>
      <c r="L170" s="37">
        <v>0.0</v>
      </c>
      <c r="M170" s="37"/>
      <c r="N170" s="37"/>
      <c r="O170" s="37"/>
      <c r="P170" s="37"/>
      <c r="Q170" s="37"/>
      <c r="R170" s="54"/>
      <c r="S170" s="45"/>
    </row>
    <row r="171">
      <c r="A171" s="35">
        <f>MONTH(B178)</f>
        <v>12</v>
      </c>
      <c r="B171" s="59"/>
      <c r="C171" s="37"/>
      <c r="D171" s="37"/>
      <c r="E171" s="38"/>
      <c r="F171" s="39"/>
      <c r="G171" s="53"/>
      <c r="H171" s="40"/>
      <c r="I171" s="49"/>
      <c r="J171" s="49"/>
      <c r="K171" s="37"/>
      <c r="L171" s="37">
        <v>0.0</v>
      </c>
      <c r="M171" s="37"/>
      <c r="N171" s="37"/>
      <c r="O171" s="37"/>
      <c r="P171" s="37"/>
      <c r="Q171" s="37"/>
      <c r="R171" s="54"/>
      <c r="S171" s="45"/>
    </row>
    <row r="172">
      <c r="A172" s="35">
        <f t="shared" ref="A172:A173" si="4">MONTH(B172)</f>
        <v>12</v>
      </c>
      <c r="B172" s="59"/>
      <c r="C172" s="37"/>
      <c r="D172" s="37"/>
      <c r="E172" s="38"/>
      <c r="F172" s="39"/>
      <c r="G172" s="53"/>
      <c r="H172" s="40"/>
      <c r="I172" s="51"/>
      <c r="J172" s="51"/>
      <c r="K172" s="37"/>
      <c r="L172" s="37">
        <v>0.0</v>
      </c>
      <c r="M172" s="37"/>
      <c r="N172" s="37"/>
      <c r="O172" s="37"/>
      <c r="P172" s="37"/>
      <c r="Q172" s="37"/>
      <c r="R172" s="54"/>
      <c r="S172" s="45"/>
    </row>
    <row r="173">
      <c r="A173" s="35">
        <f t="shared" si="4"/>
        <v>12</v>
      </c>
      <c r="B173" s="59"/>
      <c r="C173" s="37"/>
      <c r="D173" s="37"/>
      <c r="E173" s="38"/>
      <c r="F173" s="39"/>
      <c r="G173" s="40"/>
      <c r="H173" s="40"/>
      <c r="I173" s="49"/>
      <c r="J173" s="49"/>
      <c r="K173" s="37"/>
      <c r="L173" s="37">
        <v>0.0</v>
      </c>
      <c r="M173" s="37"/>
      <c r="N173" s="37"/>
      <c r="O173" s="37"/>
      <c r="P173" s="37"/>
      <c r="Q173" s="37"/>
      <c r="R173" s="54"/>
      <c r="S173" s="45"/>
    </row>
    <row r="174">
      <c r="A174" s="12">
        <v>11.0</v>
      </c>
      <c r="B174" s="59"/>
      <c r="C174" s="37"/>
      <c r="D174" s="37"/>
      <c r="E174" s="38"/>
      <c r="F174" s="39"/>
      <c r="G174" s="53"/>
      <c r="H174" s="40"/>
      <c r="I174" s="49"/>
      <c r="J174" s="49"/>
      <c r="K174" s="37"/>
      <c r="L174" s="37">
        <v>0.0</v>
      </c>
      <c r="M174" s="37"/>
      <c r="N174" s="37"/>
      <c r="O174" s="37"/>
      <c r="P174" s="37"/>
      <c r="Q174" s="37"/>
      <c r="R174" s="54"/>
      <c r="S174" s="45"/>
    </row>
    <row r="175">
      <c r="A175" s="12">
        <v>11.0</v>
      </c>
      <c r="B175" s="59"/>
      <c r="C175" s="37"/>
      <c r="D175" s="37"/>
      <c r="E175" s="38"/>
      <c r="F175" s="39"/>
      <c r="G175" s="40"/>
      <c r="H175" s="40"/>
      <c r="I175" s="37"/>
      <c r="J175" s="37"/>
      <c r="K175" s="37"/>
      <c r="L175" s="37">
        <v>0.0</v>
      </c>
      <c r="M175" s="37"/>
      <c r="N175" s="37"/>
      <c r="O175" s="37"/>
      <c r="P175" s="37"/>
      <c r="Q175" s="37"/>
      <c r="R175" s="46"/>
      <c r="S175" s="45"/>
    </row>
    <row r="176">
      <c r="A176" s="12">
        <v>11.0</v>
      </c>
      <c r="B176" s="59"/>
      <c r="C176" s="37"/>
      <c r="D176" s="37"/>
      <c r="E176" s="38"/>
      <c r="F176" s="39"/>
      <c r="G176" s="40"/>
      <c r="H176" s="40"/>
      <c r="I176" s="37"/>
      <c r="J176" s="37"/>
      <c r="K176" s="37"/>
      <c r="L176" s="37">
        <v>0.0</v>
      </c>
      <c r="M176" s="37"/>
      <c r="N176" s="37"/>
      <c r="O176" s="37"/>
      <c r="P176" s="37"/>
      <c r="Q176" s="37"/>
      <c r="R176" s="54"/>
      <c r="S176" s="45"/>
    </row>
    <row r="177">
      <c r="A177" s="12">
        <v>11.0</v>
      </c>
      <c r="B177" s="59"/>
      <c r="C177" s="37"/>
      <c r="D177" s="37"/>
      <c r="E177" s="38"/>
      <c r="F177" s="39"/>
      <c r="G177" s="40"/>
      <c r="H177" s="40"/>
      <c r="I177" s="37"/>
      <c r="J177" s="37"/>
      <c r="K177" s="37"/>
      <c r="L177" s="37">
        <v>0.0</v>
      </c>
      <c r="M177" s="37"/>
      <c r="N177" s="37"/>
      <c r="O177" s="37"/>
      <c r="P177" s="37"/>
      <c r="Q177" s="37"/>
      <c r="R177" s="54"/>
      <c r="S177" s="45"/>
    </row>
    <row r="178">
      <c r="A178" s="35">
        <f t="shared" ref="A178:A190" si="5">MONTH(B178)</f>
        <v>12</v>
      </c>
      <c r="B178" s="59"/>
      <c r="C178" s="37"/>
      <c r="D178" s="37"/>
      <c r="E178" s="38"/>
      <c r="F178" s="39"/>
      <c r="G178" s="40"/>
      <c r="H178" s="40"/>
      <c r="I178" s="37"/>
      <c r="J178" s="37"/>
      <c r="K178" s="37"/>
      <c r="L178" s="37">
        <v>0.0</v>
      </c>
      <c r="M178" s="37"/>
      <c r="N178" s="37"/>
      <c r="O178" s="37"/>
      <c r="P178" s="37"/>
      <c r="Q178" s="37"/>
      <c r="R178" s="54"/>
      <c r="S178" s="45"/>
    </row>
    <row r="179">
      <c r="A179" s="35">
        <f t="shared" si="5"/>
        <v>12</v>
      </c>
      <c r="B179" s="59"/>
      <c r="C179" s="37"/>
      <c r="D179" s="37"/>
      <c r="E179" s="38"/>
      <c r="F179" s="39"/>
      <c r="G179" s="40"/>
      <c r="H179" s="40"/>
      <c r="I179" s="37"/>
      <c r="J179" s="37"/>
      <c r="K179" s="37"/>
      <c r="L179" s="37">
        <v>0.0</v>
      </c>
      <c r="M179" s="37"/>
      <c r="N179" s="37"/>
      <c r="O179" s="37"/>
      <c r="P179" s="37"/>
      <c r="Q179" s="37"/>
      <c r="R179" s="54"/>
      <c r="S179" s="45"/>
    </row>
    <row r="180">
      <c r="A180" s="35">
        <f t="shared" si="5"/>
        <v>12</v>
      </c>
      <c r="B180" s="59"/>
      <c r="C180" s="37"/>
      <c r="D180" s="37"/>
      <c r="E180" s="38"/>
      <c r="F180" s="39"/>
      <c r="G180" s="40"/>
      <c r="H180" s="40"/>
      <c r="I180" s="37"/>
      <c r="J180" s="37"/>
      <c r="K180" s="37"/>
      <c r="L180" s="37">
        <v>0.0</v>
      </c>
      <c r="M180" s="37"/>
      <c r="N180" s="37"/>
      <c r="O180" s="37"/>
      <c r="P180" s="37"/>
      <c r="Q180" s="37"/>
      <c r="R180" s="54"/>
      <c r="S180" s="45"/>
    </row>
    <row r="181">
      <c r="A181" s="35">
        <f t="shared" si="5"/>
        <v>12</v>
      </c>
      <c r="B181" s="59"/>
      <c r="C181" s="37"/>
      <c r="D181" s="37"/>
      <c r="E181" s="38"/>
      <c r="F181" s="39"/>
      <c r="G181" s="40"/>
      <c r="H181" s="40"/>
      <c r="I181" s="49"/>
      <c r="J181" s="49"/>
      <c r="K181" s="37"/>
      <c r="L181" s="37">
        <v>0.0</v>
      </c>
      <c r="M181" s="37"/>
      <c r="N181" s="37"/>
      <c r="O181" s="37"/>
      <c r="P181" s="37"/>
      <c r="Q181" s="37"/>
      <c r="R181" s="54"/>
      <c r="S181" s="45"/>
    </row>
    <row r="182">
      <c r="A182" s="35">
        <f t="shared" si="5"/>
        <v>12</v>
      </c>
      <c r="B182" s="59"/>
      <c r="C182" s="37"/>
      <c r="D182" s="37"/>
      <c r="E182" s="38"/>
      <c r="F182" s="39"/>
      <c r="G182" s="40"/>
      <c r="H182" s="40"/>
      <c r="I182" s="49"/>
      <c r="J182" s="49"/>
      <c r="K182" s="37"/>
      <c r="L182" s="37">
        <v>0.0</v>
      </c>
      <c r="M182" s="37"/>
      <c r="N182" s="37"/>
      <c r="O182" s="37"/>
      <c r="P182" s="37"/>
      <c r="Q182" s="37"/>
      <c r="R182" s="54"/>
      <c r="S182" s="45"/>
    </row>
    <row r="183">
      <c r="A183" s="35">
        <f t="shared" si="5"/>
        <v>12</v>
      </c>
      <c r="B183" s="59"/>
      <c r="C183" s="37"/>
      <c r="D183" s="37"/>
      <c r="E183" s="38"/>
      <c r="F183" s="52"/>
      <c r="G183" s="53"/>
      <c r="H183" s="40"/>
      <c r="I183" s="51"/>
      <c r="J183" s="51"/>
      <c r="K183" s="37"/>
      <c r="L183" s="37">
        <v>0.0</v>
      </c>
      <c r="M183" s="37"/>
      <c r="N183" s="37"/>
      <c r="O183" s="37"/>
      <c r="P183" s="37"/>
      <c r="Q183" s="37"/>
      <c r="R183" s="54"/>
      <c r="S183" s="45"/>
    </row>
    <row r="184">
      <c r="A184" s="35">
        <f t="shared" si="5"/>
        <v>12</v>
      </c>
      <c r="B184" s="59"/>
      <c r="C184" s="37"/>
      <c r="D184" s="37"/>
      <c r="E184" s="38"/>
      <c r="F184" s="52"/>
      <c r="G184" s="40"/>
      <c r="H184" s="40"/>
      <c r="I184" s="49"/>
      <c r="J184" s="49"/>
      <c r="K184" s="37"/>
      <c r="L184" s="37">
        <v>0.0</v>
      </c>
      <c r="M184" s="37"/>
      <c r="N184" s="37"/>
      <c r="O184" s="37"/>
      <c r="P184" s="37"/>
      <c r="Q184" s="37"/>
      <c r="R184" s="54"/>
      <c r="S184" s="45"/>
    </row>
    <row r="185">
      <c r="A185" s="35">
        <f t="shared" si="5"/>
        <v>12</v>
      </c>
      <c r="B185" s="59"/>
      <c r="C185" s="37"/>
      <c r="D185" s="37"/>
      <c r="E185" s="38"/>
      <c r="F185" s="39"/>
      <c r="G185" s="53"/>
      <c r="H185" s="40"/>
      <c r="I185" s="49"/>
      <c r="J185" s="49"/>
      <c r="K185" s="37"/>
      <c r="L185" s="37">
        <v>0.0</v>
      </c>
      <c r="M185" s="37"/>
      <c r="N185" s="37"/>
      <c r="O185" s="37"/>
      <c r="P185" s="37"/>
      <c r="Q185" s="37"/>
      <c r="R185" s="54"/>
      <c r="S185" s="45"/>
    </row>
    <row r="186">
      <c r="A186" s="35">
        <f t="shared" si="5"/>
        <v>12</v>
      </c>
      <c r="B186" s="59"/>
      <c r="C186" s="37"/>
      <c r="D186" s="37"/>
      <c r="E186" s="38"/>
      <c r="F186" s="52"/>
      <c r="G186" s="53"/>
      <c r="H186" s="40"/>
      <c r="I186" s="49"/>
      <c r="J186" s="49"/>
      <c r="K186" s="37"/>
      <c r="L186" s="37">
        <v>0.0</v>
      </c>
      <c r="M186" s="37"/>
      <c r="N186" s="37"/>
      <c r="O186" s="37"/>
      <c r="P186" s="37"/>
      <c r="Q186" s="37"/>
      <c r="R186" s="54"/>
      <c r="S186" s="45"/>
    </row>
    <row r="187">
      <c r="A187" s="35">
        <f t="shared" si="5"/>
        <v>12</v>
      </c>
      <c r="B187" s="59"/>
      <c r="C187" s="37"/>
      <c r="D187" s="37"/>
      <c r="E187" s="38"/>
      <c r="F187" s="39"/>
      <c r="G187" s="40"/>
      <c r="H187" s="40"/>
      <c r="I187" s="49"/>
      <c r="J187" s="49"/>
      <c r="K187" s="37"/>
      <c r="L187" s="37">
        <v>0.0</v>
      </c>
      <c r="M187" s="37"/>
      <c r="N187" s="37"/>
      <c r="O187" s="37"/>
      <c r="P187" s="37"/>
      <c r="Q187" s="37"/>
      <c r="R187" s="54"/>
      <c r="S187" s="45"/>
    </row>
    <row r="188">
      <c r="A188" s="35">
        <f t="shared" si="5"/>
        <v>12</v>
      </c>
      <c r="B188" s="59"/>
      <c r="C188" s="37"/>
      <c r="D188" s="37"/>
      <c r="E188" s="38"/>
      <c r="F188" s="39"/>
      <c r="G188" s="53"/>
      <c r="H188" s="40"/>
      <c r="I188" s="49"/>
      <c r="J188" s="49"/>
      <c r="K188" s="37"/>
      <c r="L188" s="37">
        <v>0.0</v>
      </c>
      <c r="M188" s="37"/>
      <c r="N188" s="37"/>
      <c r="O188" s="37"/>
      <c r="P188" s="37"/>
      <c r="Q188" s="37"/>
      <c r="R188" s="54"/>
      <c r="S188" s="45"/>
    </row>
    <row r="189">
      <c r="A189" s="35">
        <f t="shared" si="5"/>
        <v>12</v>
      </c>
      <c r="B189" s="59"/>
      <c r="C189" s="37"/>
      <c r="D189" s="37"/>
      <c r="E189" s="38"/>
      <c r="F189" s="39"/>
      <c r="G189" s="40"/>
      <c r="H189" s="40"/>
      <c r="I189" s="37"/>
      <c r="J189" s="37"/>
      <c r="K189" s="37"/>
      <c r="L189" s="37">
        <v>0.0</v>
      </c>
      <c r="M189" s="37"/>
      <c r="N189" s="37"/>
      <c r="O189" s="37"/>
      <c r="P189" s="37"/>
      <c r="Q189" s="37"/>
      <c r="R189" s="54"/>
      <c r="S189" s="45"/>
    </row>
    <row r="190">
      <c r="A190" s="35">
        <f t="shared" si="5"/>
        <v>12</v>
      </c>
      <c r="B190" s="59"/>
      <c r="C190" s="37"/>
      <c r="D190" s="37"/>
      <c r="E190" s="38"/>
      <c r="F190" s="39"/>
      <c r="G190" s="53"/>
      <c r="H190" s="40"/>
      <c r="I190" s="49"/>
      <c r="J190" s="49"/>
      <c r="K190" s="37"/>
      <c r="L190" s="37">
        <v>0.0</v>
      </c>
      <c r="M190" s="37"/>
      <c r="N190" s="37"/>
      <c r="O190" s="37"/>
      <c r="P190" s="37"/>
      <c r="Q190" s="37"/>
      <c r="R190" s="54"/>
      <c r="S190" s="45"/>
    </row>
    <row r="191">
      <c r="A191" s="35">
        <f>MONTH(B192)</f>
        <v>12</v>
      </c>
      <c r="B191" s="59"/>
      <c r="C191" s="37"/>
      <c r="D191" s="37"/>
      <c r="E191" s="38"/>
      <c r="F191" s="39"/>
      <c r="G191" s="40"/>
      <c r="H191" s="40"/>
      <c r="I191" s="37"/>
      <c r="J191" s="37"/>
      <c r="K191" s="37"/>
      <c r="L191" s="37">
        <v>0.0</v>
      </c>
      <c r="M191" s="37"/>
      <c r="N191" s="37"/>
      <c r="O191" s="37"/>
      <c r="P191" s="37"/>
      <c r="Q191" s="37"/>
      <c r="R191" s="54"/>
      <c r="S191" s="45"/>
    </row>
    <row r="192">
      <c r="A192" s="12">
        <v>12.0</v>
      </c>
      <c r="B192" s="36"/>
      <c r="C192" s="37"/>
      <c r="D192" s="37"/>
      <c r="E192" s="38"/>
      <c r="F192" s="39"/>
      <c r="G192" s="40"/>
      <c r="H192" s="40"/>
      <c r="I192" s="37"/>
      <c r="J192" s="37"/>
      <c r="K192" s="37"/>
      <c r="L192" s="37">
        <v>0.0</v>
      </c>
      <c r="M192" s="37"/>
      <c r="N192" s="37"/>
      <c r="O192" s="37"/>
      <c r="P192" s="37"/>
      <c r="Q192" s="37"/>
      <c r="R192" s="54"/>
      <c r="S192" s="45"/>
    </row>
    <row r="193">
      <c r="A193" s="35">
        <f t="shared" ref="A193:A298" si="6">MONTH(B193)</f>
        <v>12</v>
      </c>
      <c r="B193" s="36"/>
      <c r="C193" s="37"/>
      <c r="D193" s="37"/>
      <c r="E193" s="38"/>
      <c r="F193" s="39"/>
      <c r="G193" s="53"/>
      <c r="H193" s="40"/>
      <c r="I193" s="49"/>
      <c r="J193" s="49"/>
      <c r="K193" s="37"/>
      <c r="L193" s="37">
        <v>0.0</v>
      </c>
      <c r="M193" s="37"/>
      <c r="N193" s="37"/>
      <c r="O193" s="37"/>
      <c r="P193" s="37"/>
      <c r="Q193" s="37"/>
      <c r="R193" s="46"/>
      <c r="S193" s="45"/>
    </row>
    <row r="194">
      <c r="A194" s="35">
        <f t="shared" si="6"/>
        <v>12</v>
      </c>
      <c r="B194" s="36"/>
      <c r="C194" s="37"/>
      <c r="D194" s="37"/>
      <c r="E194" s="38"/>
      <c r="F194" s="39"/>
      <c r="G194" s="40"/>
      <c r="H194" s="40"/>
      <c r="I194" s="49"/>
      <c r="J194" s="49"/>
      <c r="K194" s="37"/>
      <c r="L194" s="37">
        <v>0.0</v>
      </c>
      <c r="M194" s="37"/>
      <c r="N194" s="37"/>
      <c r="O194" s="37"/>
      <c r="P194" s="37"/>
      <c r="Q194" s="37"/>
      <c r="R194" s="54"/>
      <c r="S194" s="45"/>
    </row>
    <row r="195">
      <c r="A195" s="35">
        <f t="shared" si="6"/>
        <v>12</v>
      </c>
      <c r="B195" s="36"/>
      <c r="C195" s="37"/>
      <c r="D195" s="37"/>
      <c r="E195" s="38"/>
      <c r="F195" s="39"/>
      <c r="G195" s="40"/>
      <c r="H195" s="40"/>
      <c r="I195" s="49"/>
      <c r="J195" s="49"/>
      <c r="K195" s="37"/>
      <c r="L195" s="37">
        <v>0.0</v>
      </c>
      <c r="M195" s="37"/>
      <c r="N195" s="37"/>
      <c r="O195" s="37"/>
      <c r="P195" s="37"/>
      <c r="Q195" s="37"/>
      <c r="R195" s="54"/>
      <c r="S195" s="45"/>
    </row>
    <row r="196">
      <c r="A196" s="35">
        <f t="shared" si="6"/>
        <v>12</v>
      </c>
      <c r="B196" s="36"/>
      <c r="C196" s="37"/>
      <c r="D196" s="37"/>
      <c r="E196" s="38"/>
      <c r="F196" s="39"/>
      <c r="G196" s="40"/>
      <c r="H196" s="53"/>
      <c r="I196" s="37"/>
      <c r="J196" s="37"/>
      <c r="K196" s="49"/>
      <c r="L196" s="37">
        <v>0.0</v>
      </c>
      <c r="M196" s="37"/>
      <c r="N196" s="37"/>
      <c r="O196" s="37"/>
      <c r="P196" s="37"/>
      <c r="Q196" s="37"/>
      <c r="R196" s="54"/>
      <c r="S196" s="45"/>
    </row>
    <row r="197">
      <c r="A197" s="35">
        <f t="shared" si="6"/>
        <v>12</v>
      </c>
      <c r="B197" s="36"/>
      <c r="C197" s="37"/>
      <c r="D197" s="37"/>
      <c r="E197" s="38"/>
      <c r="F197" s="52"/>
      <c r="G197" s="53"/>
      <c r="H197" s="40"/>
      <c r="I197" s="49"/>
      <c r="J197" s="49"/>
      <c r="K197" s="37"/>
      <c r="L197" s="37">
        <v>0.0</v>
      </c>
      <c r="M197" s="37"/>
      <c r="N197" s="37"/>
      <c r="O197" s="37"/>
      <c r="P197" s="37"/>
      <c r="Q197" s="37"/>
      <c r="R197" s="54"/>
      <c r="S197" s="45"/>
    </row>
    <row r="198">
      <c r="A198" s="35">
        <f t="shared" si="6"/>
        <v>12</v>
      </c>
      <c r="B198" s="59"/>
      <c r="C198" s="37"/>
      <c r="D198" s="37"/>
      <c r="E198" s="38"/>
      <c r="F198" s="52"/>
      <c r="G198" s="53"/>
      <c r="H198" s="40"/>
      <c r="I198" s="51"/>
      <c r="J198" s="51"/>
      <c r="K198" s="37"/>
      <c r="L198" s="37">
        <v>0.0</v>
      </c>
      <c r="M198" s="37"/>
      <c r="N198" s="37"/>
      <c r="O198" s="37"/>
      <c r="P198" s="37"/>
      <c r="Q198" s="37"/>
      <c r="R198" s="54"/>
      <c r="S198" s="45"/>
    </row>
    <row r="199">
      <c r="A199" s="35">
        <f t="shared" si="6"/>
        <v>12</v>
      </c>
      <c r="B199" s="59"/>
      <c r="C199" s="37"/>
      <c r="D199" s="37"/>
      <c r="E199" s="38"/>
      <c r="F199" s="39"/>
      <c r="G199" s="53"/>
      <c r="H199" s="40"/>
      <c r="I199" s="49"/>
      <c r="J199" s="49"/>
      <c r="K199" s="37"/>
      <c r="L199" s="37">
        <v>0.0</v>
      </c>
      <c r="M199" s="37"/>
      <c r="N199" s="37"/>
      <c r="O199" s="37"/>
      <c r="P199" s="37"/>
      <c r="Q199" s="37"/>
      <c r="R199" s="54"/>
      <c r="S199" s="45"/>
    </row>
    <row r="200">
      <c r="A200" s="35">
        <f t="shared" si="6"/>
        <v>12</v>
      </c>
      <c r="B200" s="59"/>
      <c r="C200" s="37"/>
      <c r="D200" s="37"/>
      <c r="E200" s="38"/>
      <c r="F200" s="39"/>
      <c r="G200" s="40"/>
      <c r="H200" s="40"/>
      <c r="I200" s="37"/>
      <c r="J200" s="37"/>
      <c r="K200" s="37"/>
      <c r="L200" s="37">
        <v>0.0</v>
      </c>
      <c r="M200" s="37"/>
      <c r="N200" s="37"/>
      <c r="O200" s="37"/>
      <c r="P200" s="37"/>
      <c r="Q200" s="37"/>
      <c r="R200" s="54"/>
      <c r="S200" s="45"/>
    </row>
    <row r="201">
      <c r="A201" s="35">
        <f t="shared" si="6"/>
        <v>12</v>
      </c>
      <c r="B201" s="59"/>
      <c r="C201" s="37"/>
      <c r="D201" s="37"/>
      <c r="E201" s="38"/>
      <c r="F201" s="52"/>
      <c r="G201" s="53"/>
      <c r="H201" s="40"/>
      <c r="I201" s="49"/>
      <c r="J201" s="49"/>
      <c r="K201" s="37"/>
      <c r="L201" s="37">
        <v>0.0</v>
      </c>
      <c r="M201" s="37"/>
      <c r="N201" s="37"/>
      <c r="O201" s="37"/>
      <c r="P201" s="37"/>
      <c r="Q201" s="37"/>
      <c r="R201" s="46"/>
      <c r="S201" s="45"/>
    </row>
    <row r="202">
      <c r="A202" s="35">
        <f t="shared" si="6"/>
        <v>12</v>
      </c>
      <c r="B202" s="70"/>
      <c r="C202" s="71"/>
      <c r="D202" s="71"/>
      <c r="E202" s="72"/>
      <c r="F202" s="39"/>
      <c r="G202" s="40"/>
      <c r="H202" s="40"/>
      <c r="I202" s="51"/>
      <c r="J202" s="51"/>
      <c r="K202" s="37"/>
      <c r="L202" s="37">
        <v>0.0</v>
      </c>
      <c r="M202" s="37"/>
      <c r="N202" s="37"/>
      <c r="O202" s="37"/>
      <c r="P202" s="37"/>
      <c r="Q202" s="37"/>
      <c r="R202" s="54"/>
      <c r="S202" s="45"/>
    </row>
    <row r="203">
      <c r="A203" s="35">
        <f t="shared" si="6"/>
        <v>12</v>
      </c>
      <c r="B203" s="73"/>
      <c r="C203" s="71"/>
      <c r="D203" s="74"/>
      <c r="E203" s="75"/>
      <c r="F203" s="76"/>
      <c r="G203" s="77"/>
      <c r="H203" s="77"/>
      <c r="I203" s="78"/>
      <c r="J203" s="78"/>
      <c r="K203" s="78"/>
      <c r="L203" s="37">
        <v>0.0</v>
      </c>
      <c r="M203" s="37"/>
      <c r="N203" s="37"/>
      <c r="O203" s="37"/>
      <c r="P203" s="37"/>
      <c r="Q203" s="37"/>
      <c r="R203" s="54"/>
      <c r="S203" s="45"/>
    </row>
    <row r="204">
      <c r="A204" s="35">
        <f t="shared" si="6"/>
        <v>12</v>
      </c>
      <c r="B204" s="79"/>
      <c r="C204" s="80"/>
      <c r="D204" s="81"/>
      <c r="E204" s="38"/>
      <c r="F204" s="52"/>
      <c r="G204" s="53"/>
      <c r="H204" s="40"/>
      <c r="I204" s="49"/>
      <c r="J204" s="49"/>
      <c r="K204" s="37"/>
      <c r="L204" s="37">
        <v>0.0</v>
      </c>
      <c r="M204" s="37"/>
      <c r="N204" s="37"/>
      <c r="O204" s="37"/>
      <c r="P204" s="37"/>
      <c r="Q204" s="37"/>
      <c r="R204" s="54"/>
      <c r="S204" s="45"/>
    </row>
    <row r="205">
      <c r="A205" s="35">
        <f t="shared" si="6"/>
        <v>12</v>
      </c>
      <c r="B205" s="59"/>
      <c r="C205" s="37"/>
      <c r="D205" s="37"/>
      <c r="E205" s="38"/>
      <c r="F205" s="39"/>
      <c r="G205" s="53"/>
      <c r="H205" s="40"/>
      <c r="I205" s="49"/>
      <c r="J205" s="49"/>
      <c r="K205" s="37"/>
      <c r="L205" s="37">
        <v>0.0</v>
      </c>
      <c r="M205" s="37"/>
      <c r="N205" s="37"/>
      <c r="O205" s="37"/>
      <c r="P205" s="37"/>
      <c r="Q205" s="37"/>
      <c r="R205" s="54"/>
      <c r="S205" s="45"/>
    </row>
    <row r="206">
      <c r="A206" s="35">
        <f t="shared" si="6"/>
        <v>12</v>
      </c>
      <c r="B206" s="79"/>
      <c r="C206" s="80"/>
      <c r="D206" s="81"/>
      <c r="E206" s="82"/>
      <c r="F206" s="83"/>
      <c r="G206" s="84"/>
      <c r="H206" s="85"/>
      <c r="I206" s="80"/>
      <c r="J206" s="80"/>
      <c r="K206" s="81"/>
      <c r="L206" s="37">
        <v>0.0</v>
      </c>
      <c r="M206" s="37"/>
      <c r="N206" s="37"/>
      <c r="O206" s="37"/>
      <c r="P206" s="37"/>
      <c r="Q206" s="37"/>
      <c r="R206" s="54"/>
      <c r="S206" s="45"/>
    </row>
    <row r="207">
      <c r="A207" s="35">
        <f t="shared" si="6"/>
        <v>12</v>
      </c>
      <c r="B207" s="59"/>
      <c r="C207" s="37"/>
      <c r="D207" s="37"/>
      <c r="E207" s="38"/>
      <c r="F207" s="39"/>
      <c r="G207" s="67"/>
      <c r="H207" s="67"/>
      <c r="I207" s="67"/>
      <c r="J207" s="67"/>
      <c r="K207" s="65"/>
      <c r="L207" s="37">
        <v>0.0</v>
      </c>
      <c r="M207" s="37"/>
      <c r="N207" s="37"/>
      <c r="O207" s="37"/>
      <c r="P207" s="37"/>
      <c r="Q207" s="37"/>
      <c r="R207" s="54"/>
      <c r="S207" s="45"/>
    </row>
    <row r="208">
      <c r="A208" s="35">
        <f t="shared" si="6"/>
        <v>12</v>
      </c>
      <c r="B208" s="59"/>
      <c r="C208" s="37"/>
      <c r="D208" s="37"/>
      <c r="E208" s="38"/>
      <c r="F208" s="39"/>
      <c r="G208" s="53"/>
      <c r="H208" s="40"/>
      <c r="I208" s="49"/>
      <c r="J208" s="49"/>
      <c r="K208" s="37"/>
      <c r="L208" s="37">
        <v>0.0</v>
      </c>
      <c r="M208" s="37"/>
      <c r="N208" s="37"/>
      <c r="O208" s="37"/>
      <c r="P208" s="37"/>
      <c r="Q208" s="37"/>
      <c r="R208" s="54"/>
      <c r="S208" s="45"/>
    </row>
    <row r="209">
      <c r="A209" s="35">
        <f t="shared" si="6"/>
        <v>12</v>
      </c>
      <c r="B209" s="59"/>
      <c r="C209" s="37"/>
      <c r="D209" s="37"/>
      <c r="E209" s="38"/>
      <c r="F209" s="39"/>
      <c r="G209" s="40"/>
      <c r="H209" s="40"/>
      <c r="I209" s="37"/>
      <c r="J209" s="37"/>
      <c r="K209" s="37"/>
      <c r="L209" s="37">
        <v>0.0</v>
      </c>
      <c r="M209" s="37"/>
      <c r="N209" s="37"/>
      <c r="O209" s="37"/>
      <c r="P209" s="37"/>
      <c r="Q209" s="37"/>
      <c r="R209" s="54"/>
      <c r="S209" s="45"/>
    </row>
    <row r="210">
      <c r="A210" s="35">
        <f t="shared" si="6"/>
        <v>12</v>
      </c>
      <c r="B210" s="86"/>
      <c r="C210" s="80"/>
      <c r="D210" s="80"/>
      <c r="E210" s="82"/>
      <c r="F210" s="87"/>
      <c r="G210" s="85"/>
      <c r="H210" s="85"/>
      <c r="I210" s="81"/>
      <c r="J210" s="81"/>
      <c r="K210" s="81"/>
      <c r="L210" s="37">
        <v>0.0</v>
      </c>
      <c r="M210" s="37"/>
      <c r="N210" s="37"/>
      <c r="O210" s="37"/>
      <c r="P210" s="37"/>
      <c r="Q210" s="37"/>
      <c r="R210" s="54"/>
      <c r="S210" s="45"/>
    </row>
    <row r="211">
      <c r="A211" s="35">
        <f t="shared" si="6"/>
        <v>12</v>
      </c>
      <c r="B211" s="59"/>
      <c r="C211" s="37"/>
      <c r="D211" s="37"/>
      <c r="E211" s="38"/>
      <c r="F211" s="39"/>
      <c r="G211" s="40"/>
      <c r="H211" s="40"/>
      <c r="I211" s="37"/>
      <c r="J211" s="37"/>
      <c r="K211" s="37"/>
      <c r="L211" s="37">
        <v>0.0</v>
      </c>
      <c r="M211" s="37"/>
      <c r="N211" s="37"/>
      <c r="O211" s="37"/>
      <c r="P211" s="37"/>
      <c r="Q211" s="37"/>
      <c r="R211" s="54"/>
      <c r="S211" s="45"/>
    </row>
    <row r="212">
      <c r="A212" s="35">
        <f t="shared" si="6"/>
        <v>12</v>
      </c>
      <c r="B212" s="59"/>
      <c r="C212" s="37"/>
      <c r="D212" s="37"/>
      <c r="E212" s="38"/>
      <c r="F212" s="39"/>
      <c r="G212" s="40"/>
      <c r="H212" s="40"/>
      <c r="I212" s="37"/>
      <c r="J212" s="37"/>
      <c r="K212" s="37"/>
      <c r="L212" s="37">
        <v>0.0</v>
      </c>
      <c r="M212" s="37"/>
      <c r="N212" s="37"/>
      <c r="O212" s="37"/>
      <c r="P212" s="37"/>
      <c r="Q212" s="37"/>
      <c r="R212" s="54"/>
      <c r="S212" s="45"/>
    </row>
    <row r="213">
      <c r="A213" s="35">
        <f t="shared" si="6"/>
        <v>12</v>
      </c>
      <c r="B213" s="59"/>
      <c r="C213" s="37"/>
      <c r="D213" s="37"/>
      <c r="E213" s="38"/>
      <c r="F213" s="39"/>
      <c r="G213" s="53"/>
      <c r="H213" s="40"/>
      <c r="I213" s="49"/>
      <c r="J213" s="49"/>
      <c r="K213" s="37"/>
      <c r="L213" s="37">
        <v>0.0</v>
      </c>
      <c r="M213" s="37"/>
      <c r="N213" s="37"/>
      <c r="O213" s="37"/>
      <c r="P213" s="37"/>
      <c r="Q213" s="37"/>
      <c r="R213" s="54"/>
      <c r="S213" s="45"/>
    </row>
    <row r="214">
      <c r="A214" s="35">
        <f t="shared" si="6"/>
        <v>12</v>
      </c>
      <c r="B214" s="59"/>
      <c r="C214" s="37"/>
      <c r="D214" s="37"/>
      <c r="E214" s="38"/>
      <c r="F214" s="39"/>
      <c r="G214" s="40"/>
      <c r="H214" s="40"/>
      <c r="I214" s="40"/>
      <c r="J214" s="40"/>
      <c r="K214" s="37"/>
      <c r="L214" s="37">
        <v>0.0</v>
      </c>
      <c r="M214" s="37"/>
      <c r="N214" s="37"/>
      <c r="O214" s="37"/>
      <c r="P214" s="37"/>
      <c r="Q214" s="37"/>
      <c r="R214" s="54"/>
      <c r="S214" s="45"/>
    </row>
    <row r="215">
      <c r="A215" s="35">
        <f t="shared" si="6"/>
        <v>12</v>
      </c>
      <c r="B215" s="59"/>
      <c r="C215" s="37"/>
      <c r="D215" s="37"/>
      <c r="E215" s="38"/>
      <c r="F215" s="39"/>
      <c r="G215" s="40"/>
      <c r="H215" s="40"/>
      <c r="I215" s="37"/>
      <c r="J215" s="37"/>
      <c r="K215" s="37"/>
      <c r="L215" s="37">
        <v>0.0</v>
      </c>
      <c r="M215" s="37"/>
      <c r="N215" s="37"/>
      <c r="O215" s="37"/>
      <c r="P215" s="37"/>
      <c r="Q215" s="37"/>
      <c r="R215" s="54"/>
      <c r="S215" s="45"/>
    </row>
    <row r="216">
      <c r="A216" s="35">
        <f t="shared" si="6"/>
        <v>12</v>
      </c>
      <c r="B216" s="59"/>
      <c r="C216" s="37"/>
      <c r="D216" s="37"/>
      <c r="E216" s="38"/>
      <c r="F216" s="39"/>
      <c r="G216" s="40"/>
      <c r="H216" s="40"/>
      <c r="I216" s="49"/>
      <c r="J216" s="49"/>
      <c r="K216" s="37"/>
      <c r="L216" s="37">
        <v>0.0</v>
      </c>
      <c r="M216" s="37"/>
      <c r="N216" s="37"/>
      <c r="O216" s="37"/>
      <c r="P216" s="37"/>
      <c r="Q216" s="37"/>
      <c r="R216" s="54"/>
      <c r="S216" s="45"/>
    </row>
    <row r="217">
      <c r="A217" s="35">
        <f t="shared" si="6"/>
        <v>12</v>
      </c>
      <c r="B217" s="59"/>
      <c r="C217" s="37"/>
      <c r="D217" s="37"/>
      <c r="E217" s="38"/>
      <c r="F217" s="52"/>
      <c r="G217" s="53"/>
      <c r="H217" s="40"/>
      <c r="I217" s="49"/>
      <c r="J217" s="49"/>
      <c r="K217" s="37"/>
      <c r="L217" s="37">
        <v>0.0</v>
      </c>
      <c r="M217" s="37"/>
      <c r="N217" s="37"/>
      <c r="O217" s="37"/>
      <c r="P217" s="37"/>
      <c r="Q217" s="37"/>
      <c r="R217" s="54"/>
      <c r="S217" s="45"/>
    </row>
    <row r="218">
      <c r="A218" s="35">
        <f t="shared" si="6"/>
        <v>12</v>
      </c>
      <c r="B218" s="59"/>
      <c r="C218" s="37"/>
      <c r="D218" s="37"/>
      <c r="E218" s="38"/>
      <c r="F218" s="39"/>
      <c r="G218" s="40"/>
      <c r="H218" s="40"/>
      <c r="I218" s="37"/>
      <c r="J218" s="37"/>
      <c r="K218" s="37"/>
      <c r="L218" s="37">
        <v>0.0</v>
      </c>
      <c r="M218" s="37"/>
      <c r="N218" s="37"/>
      <c r="O218" s="37"/>
      <c r="P218" s="37"/>
      <c r="Q218" s="37"/>
      <c r="R218" s="54"/>
      <c r="S218" s="45"/>
    </row>
    <row r="219">
      <c r="A219" s="35">
        <f t="shared" si="6"/>
        <v>12</v>
      </c>
      <c r="B219" s="59"/>
      <c r="C219" s="37"/>
      <c r="D219" s="37"/>
      <c r="E219" s="38"/>
      <c r="F219" s="39"/>
      <c r="G219" s="40"/>
      <c r="H219" s="40"/>
      <c r="I219" s="37"/>
      <c r="J219" s="37"/>
      <c r="K219" s="37"/>
      <c r="L219" s="37">
        <v>0.0</v>
      </c>
      <c r="M219" s="37"/>
      <c r="N219" s="37"/>
      <c r="O219" s="37"/>
      <c r="P219" s="37"/>
      <c r="Q219" s="37"/>
      <c r="R219" s="54"/>
      <c r="S219" s="45"/>
    </row>
    <row r="220">
      <c r="A220" s="35">
        <f t="shared" si="6"/>
        <v>12</v>
      </c>
      <c r="B220" s="59"/>
      <c r="C220" s="37"/>
      <c r="D220" s="37"/>
      <c r="E220" s="38"/>
      <c r="F220" s="39"/>
      <c r="G220" s="40"/>
      <c r="H220" s="40"/>
      <c r="I220" s="49"/>
      <c r="J220" s="49"/>
      <c r="K220" s="37"/>
      <c r="L220" s="37">
        <v>0.0</v>
      </c>
      <c r="M220" s="37"/>
      <c r="N220" s="37"/>
      <c r="O220" s="37"/>
      <c r="P220" s="37"/>
      <c r="Q220" s="37"/>
      <c r="R220" s="54"/>
      <c r="S220" s="45"/>
    </row>
    <row r="221">
      <c r="A221" s="35">
        <f t="shared" si="6"/>
        <v>12</v>
      </c>
      <c r="B221" s="59"/>
      <c r="C221" s="37"/>
      <c r="D221" s="37"/>
      <c r="E221" s="38"/>
      <c r="F221" s="39"/>
      <c r="G221" s="53"/>
      <c r="H221" s="40"/>
      <c r="I221" s="49"/>
      <c r="J221" s="49"/>
      <c r="K221" s="37"/>
      <c r="L221" s="37">
        <v>0.0</v>
      </c>
      <c r="M221" s="37"/>
      <c r="N221" s="37"/>
      <c r="O221" s="37"/>
      <c r="P221" s="37"/>
      <c r="Q221" s="37"/>
      <c r="R221" s="54"/>
      <c r="S221" s="45"/>
    </row>
    <row r="222">
      <c r="A222" s="35">
        <f t="shared" si="6"/>
        <v>12</v>
      </c>
      <c r="B222" s="59"/>
      <c r="C222" s="37"/>
      <c r="D222" s="37"/>
      <c r="E222" s="38"/>
      <c r="F222" s="39"/>
      <c r="G222" s="40"/>
      <c r="H222" s="40"/>
      <c r="I222" s="37"/>
      <c r="J222" s="37"/>
      <c r="K222" s="37"/>
      <c r="L222" s="37">
        <v>0.0</v>
      </c>
      <c r="M222" s="37"/>
      <c r="N222" s="37"/>
      <c r="O222" s="37"/>
      <c r="P222" s="37"/>
      <c r="Q222" s="37"/>
      <c r="R222" s="54"/>
      <c r="S222" s="45"/>
    </row>
    <row r="223">
      <c r="A223" s="35">
        <f t="shared" si="6"/>
        <v>12</v>
      </c>
      <c r="B223" s="59"/>
      <c r="C223" s="37"/>
      <c r="D223" s="37"/>
      <c r="E223" s="38"/>
      <c r="F223" s="39"/>
      <c r="G223" s="40"/>
      <c r="H223" s="40"/>
      <c r="I223" s="37"/>
      <c r="J223" s="37"/>
      <c r="K223" s="37"/>
      <c r="L223" s="37">
        <v>0.0</v>
      </c>
      <c r="M223" s="37"/>
      <c r="N223" s="37"/>
      <c r="O223" s="37"/>
      <c r="P223" s="37"/>
      <c r="Q223" s="37"/>
      <c r="R223" s="54"/>
      <c r="S223" s="45"/>
    </row>
    <row r="224">
      <c r="A224" s="35">
        <f t="shared" si="6"/>
        <v>12</v>
      </c>
      <c r="B224" s="59"/>
      <c r="C224" s="37"/>
      <c r="D224" s="37"/>
      <c r="E224" s="38"/>
      <c r="F224" s="39"/>
      <c r="G224" s="53"/>
      <c r="H224" s="40"/>
      <c r="I224" s="49"/>
      <c r="J224" s="49"/>
      <c r="K224" s="37"/>
      <c r="L224" s="37">
        <v>0.0</v>
      </c>
      <c r="M224" s="37"/>
      <c r="N224" s="37"/>
      <c r="O224" s="37"/>
      <c r="P224" s="37"/>
      <c r="Q224" s="37"/>
      <c r="R224" s="54"/>
      <c r="S224" s="45"/>
    </row>
    <row r="225">
      <c r="A225" s="35">
        <f t="shared" si="6"/>
        <v>12</v>
      </c>
      <c r="B225" s="59"/>
      <c r="C225" s="37"/>
      <c r="D225" s="37"/>
      <c r="E225" s="38"/>
      <c r="F225" s="39"/>
      <c r="G225" s="53"/>
      <c r="H225" s="40"/>
      <c r="I225" s="49"/>
      <c r="J225" s="49"/>
      <c r="K225" s="37"/>
      <c r="L225" s="37">
        <v>0.0</v>
      </c>
      <c r="M225" s="37"/>
      <c r="N225" s="37"/>
      <c r="O225" s="37"/>
      <c r="P225" s="37"/>
      <c r="Q225" s="37"/>
      <c r="R225" s="54"/>
      <c r="S225" s="45"/>
    </row>
    <row r="226">
      <c r="A226" s="35">
        <f t="shared" si="6"/>
        <v>12</v>
      </c>
      <c r="B226" s="59"/>
      <c r="C226" s="37"/>
      <c r="D226" s="37"/>
      <c r="E226" s="38"/>
      <c r="F226" s="39"/>
      <c r="G226" s="40"/>
      <c r="H226" s="40"/>
      <c r="I226" s="37"/>
      <c r="J226" s="37"/>
      <c r="K226" s="37"/>
      <c r="L226" s="37">
        <v>0.0</v>
      </c>
      <c r="M226" s="37"/>
      <c r="N226" s="37"/>
      <c r="O226" s="37"/>
      <c r="P226" s="37"/>
      <c r="Q226" s="37"/>
      <c r="R226" s="54"/>
      <c r="S226" s="45"/>
    </row>
    <row r="227">
      <c r="A227" s="35">
        <f t="shared" si="6"/>
        <v>12</v>
      </c>
      <c r="B227" s="59"/>
      <c r="C227" s="37"/>
      <c r="D227" s="37"/>
      <c r="E227" s="38"/>
      <c r="F227" s="39"/>
      <c r="G227" s="40"/>
      <c r="H227" s="40"/>
      <c r="I227" s="37"/>
      <c r="J227" s="37"/>
      <c r="K227" s="37"/>
      <c r="L227" s="37">
        <v>0.0</v>
      </c>
      <c r="M227" s="37"/>
      <c r="N227" s="37"/>
      <c r="O227" s="37"/>
      <c r="P227" s="37"/>
      <c r="Q227" s="37"/>
      <c r="R227" s="54"/>
      <c r="S227" s="45"/>
    </row>
    <row r="228">
      <c r="A228" s="35">
        <f t="shared" si="6"/>
        <v>12</v>
      </c>
      <c r="B228" s="59"/>
      <c r="C228" s="37"/>
      <c r="D228" s="37"/>
      <c r="E228" s="38"/>
      <c r="F228" s="39"/>
      <c r="G228" s="53"/>
      <c r="H228" s="40"/>
      <c r="I228" s="49"/>
      <c r="J228" s="49"/>
      <c r="K228" s="37"/>
      <c r="L228" s="37">
        <v>0.0</v>
      </c>
      <c r="M228" s="37"/>
      <c r="N228" s="37"/>
      <c r="O228" s="37"/>
      <c r="P228" s="37"/>
      <c r="Q228" s="37"/>
      <c r="R228" s="54"/>
      <c r="S228" s="45"/>
    </row>
    <row r="229">
      <c r="A229" s="35">
        <f t="shared" si="6"/>
        <v>12</v>
      </c>
      <c r="B229" s="59"/>
      <c r="C229" s="37"/>
      <c r="D229" s="37"/>
      <c r="E229" s="38"/>
      <c r="F229" s="39"/>
      <c r="G229" s="40"/>
      <c r="H229" s="40"/>
      <c r="I229" s="37"/>
      <c r="J229" s="37"/>
      <c r="K229" s="37"/>
      <c r="L229" s="37">
        <v>0.0</v>
      </c>
      <c r="M229" s="37"/>
      <c r="N229" s="37"/>
      <c r="O229" s="37"/>
      <c r="P229" s="37"/>
      <c r="Q229" s="37"/>
      <c r="R229" s="54"/>
      <c r="S229" s="45"/>
    </row>
    <row r="230">
      <c r="A230" s="35">
        <f t="shared" si="6"/>
        <v>12</v>
      </c>
      <c r="B230" s="88"/>
      <c r="C230" s="37"/>
      <c r="D230" s="37"/>
      <c r="E230" s="38"/>
      <c r="F230" s="39"/>
      <c r="G230" s="53"/>
      <c r="H230" s="40"/>
      <c r="I230" s="51"/>
      <c r="J230" s="51"/>
      <c r="K230" s="37"/>
      <c r="L230" s="37">
        <v>0.0</v>
      </c>
      <c r="M230" s="37"/>
      <c r="N230" s="37"/>
      <c r="O230" s="37"/>
      <c r="P230" s="37"/>
      <c r="Q230" s="37"/>
      <c r="R230" s="54"/>
      <c r="S230" s="45"/>
    </row>
    <row r="231">
      <c r="A231" s="35">
        <f t="shared" si="6"/>
        <v>12</v>
      </c>
      <c r="B231" s="59"/>
      <c r="C231" s="37"/>
      <c r="D231" s="37"/>
      <c r="E231" s="38"/>
      <c r="F231" s="39"/>
      <c r="G231" s="53"/>
      <c r="H231" s="40"/>
      <c r="I231" s="49"/>
      <c r="J231" s="49"/>
      <c r="K231" s="37"/>
      <c r="L231" s="37">
        <v>0.0</v>
      </c>
      <c r="M231" s="37"/>
      <c r="N231" s="37"/>
      <c r="O231" s="37"/>
      <c r="P231" s="37"/>
      <c r="Q231" s="37"/>
      <c r="R231" s="54"/>
      <c r="S231" s="45"/>
    </row>
    <row r="232">
      <c r="A232" s="35">
        <f t="shared" si="6"/>
        <v>12</v>
      </c>
      <c r="B232" s="59"/>
      <c r="C232" s="37"/>
      <c r="D232" s="37"/>
      <c r="E232" s="38"/>
      <c r="F232" s="39"/>
      <c r="G232" s="53"/>
      <c r="H232" s="40"/>
      <c r="I232" s="49"/>
      <c r="J232" s="49"/>
      <c r="K232" s="37"/>
      <c r="L232" s="37">
        <v>0.0</v>
      </c>
      <c r="M232" s="37"/>
      <c r="N232" s="37"/>
      <c r="O232" s="37"/>
      <c r="P232" s="37"/>
      <c r="Q232" s="37"/>
      <c r="R232" s="54"/>
      <c r="S232" s="45"/>
    </row>
    <row r="233">
      <c r="A233" s="35">
        <f t="shared" si="6"/>
        <v>12</v>
      </c>
      <c r="B233" s="59"/>
      <c r="C233" s="37"/>
      <c r="D233" s="37"/>
      <c r="E233" s="38"/>
      <c r="F233" s="39"/>
      <c r="G233" s="40"/>
      <c r="H233" s="40"/>
      <c r="I233" s="37"/>
      <c r="J233" s="37"/>
      <c r="K233" s="37"/>
      <c r="L233" s="37">
        <v>0.0</v>
      </c>
      <c r="M233" s="37"/>
      <c r="N233" s="37"/>
      <c r="O233" s="37"/>
      <c r="P233" s="37"/>
      <c r="Q233" s="37"/>
      <c r="R233" s="54"/>
      <c r="S233" s="45"/>
    </row>
    <row r="234">
      <c r="A234" s="35">
        <f t="shared" si="6"/>
        <v>12</v>
      </c>
      <c r="B234" s="36"/>
      <c r="C234" s="37"/>
      <c r="D234" s="37"/>
      <c r="E234" s="38"/>
      <c r="F234" s="39"/>
      <c r="G234" s="40"/>
      <c r="H234" s="40"/>
      <c r="I234" s="37"/>
      <c r="J234" s="37"/>
      <c r="K234" s="37"/>
      <c r="L234" s="37">
        <v>0.0</v>
      </c>
      <c r="M234" s="37"/>
      <c r="N234" s="37"/>
      <c r="O234" s="37"/>
      <c r="P234" s="37"/>
      <c r="Q234" s="37"/>
      <c r="R234" s="54"/>
      <c r="S234" s="45"/>
    </row>
    <row r="235">
      <c r="A235" s="35">
        <f t="shared" si="6"/>
        <v>12</v>
      </c>
      <c r="B235" s="59"/>
      <c r="C235" s="37"/>
      <c r="D235" s="37"/>
      <c r="E235" s="38"/>
      <c r="F235" s="39"/>
      <c r="G235" s="40"/>
      <c r="H235" s="40"/>
      <c r="I235" s="37"/>
      <c r="J235" s="37"/>
      <c r="K235" s="37"/>
      <c r="L235" s="37">
        <v>0.0</v>
      </c>
      <c r="M235" s="37"/>
      <c r="N235" s="37"/>
      <c r="O235" s="37"/>
      <c r="P235" s="37"/>
      <c r="Q235" s="37"/>
      <c r="R235" s="54"/>
      <c r="S235" s="45"/>
    </row>
    <row r="236">
      <c r="A236" s="35">
        <f t="shared" si="6"/>
        <v>12</v>
      </c>
      <c r="B236" s="59"/>
      <c r="C236" s="37"/>
      <c r="D236" s="37"/>
      <c r="E236" s="38"/>
      <c r="F236" s="39"/>
      <c r="G236" s="40"/>
      <c r="H236" s="40"/>
      <c r="I236" s="37"/>
      <c r="J236" s="37"/>
      <c r="K236" s="37"/>
      <c r="L236" s="37">
        <v>0.0</v>
      </c>
      <c r="M236" s="37"/>
      <c r="N236" s="37"/>
      <c r="O236" s="37"/>
      <c r="P236" s="37"/>
      <c r="Q236" s="37"/>
      <c r="R236" s="54"/>
      <c r="S236" s="45"/>
    </row>
    <row r="237">
      <c r="A237" s="35">
        <f t="shared" si="6"/>
        <v>12</v>
      </c>
      <c r="B237" s="59"/>
      <c r="C237" s="37"/>
      <c r="D237" s="37"/>
      <c r="E237" s="38"/>
      <c r="F237" s="39"/>
      <c r="G237" s="40"/>
      <c r="H237" s="40"/>
      <c r="I237" s="37"/>
      <c r="J237" s="37"/>
      <c r="K237" s="37"/>
      <c r="L237" s="37">
        <v>0.0</v>
      </c>
      <c r="M237" s="37"/>
      <c r="N237" s="37"/>
      <c r="O237" s="37"/>
      <c r="P237" s="37"/>
      <c r="Q237" s="37"/>
      <c r="R237" s="54"/>
      <c r="S237" s="45"/>
    </row>
    <row r="238">
      <c r="A238" s="35">
        <f t="shared" si="6"/>
        <v>12</v>
      </c>
      <c r="B238" s="59"/>
      <c r="C238" s="37"/>
      <c r="D238" s="37"/>
      <c r="E238" s="38"/>
      <c r="F238" s="39"/>
      <c r="G238" s="40"/>
      <c r="H238" s="40"/>
      <c r="I238" s="37"/>
      <c r="J238" s="37"/>
      <c r="K238" s="37"/>
      <c r="L238" s="37">
        <v>0.0</v>
      </c>
      <c r="M238" s="37"/>
      <c r="N238" s="37"/>
      <c r="O238" s="37"/>
      <c r="P238" s="37"/>
      <c r="Q238" s="37"/>
      <c r="R238" s="54"/>
      <c r="S238" s="45"/>
    </row>
    <row r="239">
      <c r="A239" s="35">
        <f t="shared" si="6"/>
        <v>12</v>
      </c>
      <c r="B239" s="59"/>
      <c r="C239" s="37"/>
      <c r="D239" s="37"/>
      <c r="E239" s="38"/>
      <c r="F239" s="39"/>
      <c r="G239" s="40"/>
      <c r="H239" s="40"/>
      <c r="I239" s="37"/>
      <c r="J239" s="37"/>
      <c r="K239" s="37"/>
      <c r="L239" s="37">
        <v>0.0</v>
      </c>
      <c r="M239" s="37"/>
      <c r="N239" s="37"/>
      <c r="O239" s="37"/>
      <c r="P239" s="37"/>
      <c r="Q239" s="37"/>
      <c r="R239" s="54"/>
      <c r="S239" s="45"/>
    </row>
    <row r="240">
      <c r="A240" s="35">
        <f t="shared" si="6"/>
        <v>12</v>
      </c>
      <c r="B240" s="59"/>
      <c r="C240" s="37"/>
      <c r="D240" s="37"/>
      <c r="E240" s="38"/>
      <c r="F240" s="39"/>
      <c r="G240" s="40"/>
      <c r="H240" s="40"/>
      <c r="I240" s="49"/>
      <c r="J240" s="49"/>
      <c r="K240" s="37"/>
      <c r="L240" s="37">
        <v>0.0</v>
      </c>
      <c r="M240" s="37"/>
      <c r="N240" s="37"/>
      <c r="O240" s="37"/>
      <c r="P240" s="37"/>
      <c r="Q240" s="37"/>
      <c r="R240" s="54"/>
      <c r="S240" s="45"/>
    </row>
    <row r="241">
      <c r="A241" s="35">
        <f t="shared" si="6"/>
        <v>12</v>
      </c>
      <c r="B241" s="59"/>
      <c r="C241" s="37"/>
      <c r="D241" s="37"/>
      <c r="E241" s="38"/>
      <c r="F241" s="39"/>
      <c r="G241" s="40"/>
      <c r="H241" s="40"/>
      <c r="I241" s="37"/>
      <c r="J241" s="37"/>
      <c r="K241" s="37"/>
      <c r="L241" s="37">
        <v>0.0</v>
      </c>
      <c r="M241" s="37"/>
      <c r="N241" s="37"/>
      <c r="O241" s="37"/>
      <c r="P241" s="37"/>
      <c r="Q241" s="37"/>
      <c r="R241" s="54"/>
      <c r="S241" s="45"/>
    </row>
    <row r="242">
      <c r="A242" s="35">
        <f t="shared" si="6"/>
        <v>12</v>
      </c>
      <c r="B242" s="59"/>
      <c r="C242" s="37"/>
      <c r="D242" s="37"/>
      <c r="E242" s="38"/>
      <c r="F242" s="39"/>
      <c r="G242" s="40"/>
      <c r="H242" s="40"/>
      <c r="I242" s="37"/>
      <c r="J242" s="37"/>
      <c r="K242" s="37"/>
      <c r="L242" s="37">
        <v>0.0</v>
      </c>
      <c r="M242" s="37"/>
      <c r="N242" s="37"/>
      <c r="O242" s="37"/>
      <c r="P242" s="37"/>
      <c r="Q242" s="37"/>
      <c r="R242" s="54"/>
      <c r="S242" s="45"/>
    </row>
    <row r="243">
      <c r="A243" s="35">
        <f t="shared" si="6"/>
        <v>12</v>
      </c>
      <c r="B243" s="59"/>
      <c r="C243" s="37"/>
      <c r="D243" s="37"/>
      <c r="E243" s="38"/>
      <c r="F243" s="39"/>
      <c r="G243" s="40"/>
      <c r="H243" s="40"/>
      <c r="I243" s="37"/>
      <c r="J243" s="37"/>
      <c r="K243" s="37"/>
      <c r="L243" s="37">
        <v>0.0</v>
      </c>
      <c r="M243" s="37"/>
      <c r="N243" s="37"/>
      <c r="O243" s="37"/>
      <c r="P243" s="37"/>
      <c r="Q243" s="37"/>
      <c r="R243" s="54"/>
      <c r="S243" s="45"/>
    </row>
    <row r="244">
      <c r="A244" s="35">
        <f t="shared" si="6"/>
        <v>12</v>
      </c>
      <c r="B244" s="59"/>
      <c r="C244" s="37"/>
      <c r="D244" s="37"/>
      <c r="E244" s="38"/>
      <c r="F244" s="39"/>
      <c r="G244" s="40"/>
      <c r="H244" s="40"/>
      <c r="I244" s="37"/>
      <c r="J244" s="37"/>
      <c r="K244" s="37"/>
      <c r="L244" s="37">
        <v>0.0</v>
      </c>
      <c r="M244" s="37"/>
      <c r="N244" s="37"/>
      <c r="O244" s="37"/>
      <c r="P244" s="37"/>
      <c r="Q244" s="37"/>
      <c r="R244" s="54"/>
      <c r="S244" s="45"/>
    </row>
    <row r="245">
      <c r="A245" s="35">
        <f t="shared" si="6"/>
        <v>12</v>
      </c>
      <c r="B245" s="59"/>
      <c r="C245" s="37"/>
      <c r="D245" s="37"/>
      <c r="E245" s="38"/>
      <c r="F245" s="39"/>
      <c r="G245" s="53"/>
      <c r="H245" s="40"/>
      <c r="I245" s="49"/>
      <c r="J245" s="49"/>
      <c r="K245" s="37"/>
      <c r="L245" s="37">
        <v>0.0</v>
      </c>
      <c r="M245" s="37"/>
      <c r="N245" s="37"/>
      <c r="O245" s="37"/>
      <c r="P245" s="37"/>
      <c r="Q245" s="37"/>
      <c r="R245" s="54"/>
      <c r="S245" s="45"/>
    </row>
    <row r="246">
      <c r="A246" s="35">
        <f t="shared" si="6"/>
        <v>12</v>
      </c>
      <c r="B246" s="59"/>
      <c r="C246" s="37"/>
      <c r="D246" s="37"/>
      <c r="E246" s="38"/>
      <c r="F246" s="39"/>
      <c r="G246" s="40"/>
      <c r="H246" s="40"/>
      <c r="I246" s="37"/>
      <c r="J246" s="37"/>
      <c r="K246" s="37"/>
      <c r="L246" s="37">
        <v>0.0</v>
      </c>
      <c r="M246" s="37"/>
      <c r="N246" s="37"/>
      <c r="O246" s="37"/>
      <c r="P246" s="37"/>
      <c r="Q246" s="37"/>
      <c r="R246" s="54"/>
      <c r="S246" s="45"/>
    </row>
    <row r="247">
      <c r="A247" s="35">
        <f t="shared" si="6"/>
        <v>12</v>
      </c>
      <c r="B247" s="59"/>
      <c r="C247" s="37"/>
      <c r="D247" s="37"/>
      <c r="E247" s="38"/>
      <c r="F247" s="39"/>
      <c r="G247" s="40"/>
      <c r="H247" s="40"/>
      <c r="I247" s="37"/>
      <c r="J247" s="37"/>
      <c r="K247" s="37"/>
      <c r="L247" s="37">
        <v>0.0</v>
      </c>
      <c r="M247" s="37"/>
      <c r="N247" s="37"/>
      <c r="O247" s="37"/>
      <c r="P247" s="37"/>
      <c r="Q247" s="37"/>
      <c r="R247" s="54"/>
      <c r="S247" s="45"/>
    </row>
    <row r="248">
      <c r="A248" s="35">
        <f t="shared" si="6"/>
        <v>12</v>
      </c>
      <c r="B248" s="59"/>
      <c r="C248" s="37"/>
      <c r="D248" s="37"/>
      <c r="E248" s="38"/>
      <c r="F248" s="39"/>
      <c r="G248" s="40"/>
      <c r="H248" s="40"/>
      <c r="I248" s="37"/>
      <c r="J248" s="37"/>
      <c r="K248" s="37"/>
      <c r="L248" s="37">
        <v>0.0</v>
      </c>
      <c r="M248" s="37"/>
      <c r="N248" s="37"/>
      <c r="O248" s="37"/>
      <c r="P248" s="37"/>
      <c r="Q248" s="37"/>
      <c r="R248" s="54"/>
      <c r="S248" s="45"/>
    </row>
    <row r="249">
      <c r="A249" s="35">
        <f t="shared" si="6"/>
        <v>12</v>
      </c>
      <c r="B249" s="59"/>
      <c r="C249" s="37"/>
      <c r="D249" s="37"/>
      <c r="E249" s="38"/>
      <c r="F249" s="39"/>
      <c r="G249" s="40"/>
      <c r="H249" s="40"/>
      <c r="I249" s="51"/>
      <c r="J249" s="51"/>
      <c r="K249" s="37"/>
      <c r="L249" s="37">
        <v>0.0</v>
      </c>
      <c r="M249" s="37"/>
      <c r="N249" s="37"/>
      <c r="O249" s="37"/>
      <c r="P249" s="37"/>
      <c r="Q249" s="37"/>
      <c r="R249" s="54"/>
      <c r="S249" s="45"/>
    </row>
    <row r="250">
      <c r="A250" s="35">
        <f t="shared" si="6"/>
        <v>12</v>
      </c>
      <c r="B250" s="59"/>
      <c r="C250" s="37"/>
      <c r="D250" s="37"/>
      <c r="E250" s="38"/>
      <c r="F250" s="39"/>
      <c r="G250" s="40"/>
      <c r="H250" s="40"/>
      <c r="I250" s="49"/>
      <c r="J250" s="49"/>
      <c r="K250" s="37"/>
      <c r="L250" s="37">
        <v>0.0</v>
      </c>
      <c r="M250" s="37"/>
      <c r="N250" s="37"/>
      <c r="O250" s="37"/>
      <c r="P250" s="37"/>
      <c r="Q250" s="37"/>
      <c r="R250" s="54"/>
      <c r="S250" s="45"/>
    </row>
    <row r="251">
      <c r="A251" s="35">
        <f t="shared" si="6"/>
        <v>12</v>
      </c>
      <c r="B251" s="88"/>
      <c r="C251" s="37"/>
      <c r="D251" s="37"/>
      <c r="E251" s="38"/>
      <c r="F251" s="39"/>
      <c r="G251" s="40"/>
      <c r="H251" s="40"/>
      <c r="I251" s="37"/>
      <c r="J251" s="37"/>
      <c r="K251" s="37"/>
      <c r="L251" s="37">
        <v>0.0</v>
      </c>
      <c r="M251" s="37"/>
      <c r="N251" s="37"/>
      <c r="O251" s="37"/>
      <c r="P251" s="37"/>
      <c r="Q251" s="37"/>
      <c r="R251" s="54"/>
      <c r="S251" s="45"/>
    </row>
    <row r="252">
      <c r="A252" s="35">
        <f t="shared" si="6"/>
        <v>12</v>
      </c>
      <c r="B252" s="59"/>
      <c r="C252" s="37"/>
      <c r="D252" s="37"/>
      <c r="E252" s="38"/>
      <c r="F252" s="39"/>
      <c r="G252" s="40"/>
      <c r="H252" s="40"/>
      <c r="I252" s="37"/>
      <c r="J252" s="37"/>
      <c r="K252" s="37"/>
      <c r="L252" s="37">
        <v>0.0</v>
      </c>
      <c r="M252" s="37"/>
      <c r="N252" s="37"/>
      <c r="O252" s="37"/>
      <c r="P252" s="37"/>
      <c r="Q252" s="37"/>
      <c r="R252" s="54"/>
      <c r="S252" s="45"/>
    </row>
    <row r="253">
      <c r="A253" s="35">
        <f t="shared" si="6"/>
        <v>12</v>
      </c>
      <c r="B253" s="59"/>
      <c r="C253" s="37"/>
      <c r="D253" s="37"/>
      <c r="E253" s="38"/>
      <c r="F253" s="39"/>
      <c r="G253" s="40"/>
      <c r="H253" s="40"/>
      <c r="I253" s="37"/>
      <c r="J253" s="37"/>
      <c r="K253" s="37"/>
      <c r="L253" s="37">
        <v>0.0</v>
      </c>
      <c r="M253" s="37"/>
      <c r="N253" s="37"/>
      <c r="O253" s="37"/>
      <c r="P253" s="37"/>
      <c r="Q253" s="37"/>
      <c r="R253" s="54"/>
      <c r="S253" s="45"/>
    </row>
    <row r="254">
      <c r="A254" s="35">
        <f t="shared" si="6"/>
        <v>12</v>
      </c>
      <c r="B254" s="59"/>
      <c r="C254" s="37"/>
      <c r="D254" s="37"/>
      <c r="E254" s="38"/>
      <c r="F254" s="39"/>
      <c r="G254" s="40"/>
      <c r="H254" s="40"/>
      <c r="I254" s="37"/>
      <c r="J254" s="37"/>
      <c r="K254" s="37"/>
      <c r="L254" s="37">
        <v>0.0</v>
      </c>
      <c r="M254" s="37"/>
      <c r="N254" s="37"/>
      <c r="O254" s="37"/>
      <c r="P254" s="37"/>
      <c r="Q254" s="37"/>
      <c r="R254" s="54"/>
      <c r="S254" s="45"/>
    </row>
    <row r="255">
      <c r="A255" s="35">
        <f t="shared" si="6"/>
        <v>12</v>
      </c>
      <c r="B255" s="59"/>
      <c r="C255" s="37"/>
      <c r="D255" s="37"/>
      <c r="E255" s="38"/>
      <c r="F255" s="39"/>
      <c r="G255" s="40"/>
      <c r="H255" s="40"/>
      <c r="I255" s="37"/>
      <c r="J255" s="37"/>
      <c r="K255" s="37"/>
      <c r="L255" s="37">
        <v>0.0</v>
      </c>
      <c r="M255" s="37"/>
      <c r="N255" s="37"/>
      <c r="O255" s="37"/>
      <c r="P255" s="37"/>
      <c r="Q255" s="37"/>
      <c r="R255" s="54"/>
      <c r="S255" s="45"/>
    </row>
    <row r="256">
      <c r="A256" s="35">
        <f t="shared" si="6"/>
        <v>12</v>
      </c>
      <c r="B256" s="59"/>
      <c r="C256" s="37"/>
      <c r="D256" s="37"/>
      <c r="E256" s="38"/>
      <c r="F256" s="39"/>
      <c r="G256" s="40"/>
      <c r="H256" s="40"/>
      <c r="I256" s="37"/>
      <c r="J256" s="37"/>
      <c r="K256" s="37"/>
      <c r="L256" s="37">
        <v>0.0</v>
      </c>
      <c r="M256" s="37"/>
      <c r="N256" s="37"/>
      <c r="O256" s="37"/>
      <c r="P256" s="37"/>
      <c r="Q256" s="37"/>
      <c r="R256" s="54"/>
      <c r="S256" s="45"/>
    </row>
    <row r="257">
      <c r="A257" s="35">
        <f t="shared" si="6"/>
        <v>12</v>
      </c>
      <c r="B257" s="59"/>
      <c r="C257" s="37"/>
      <c r="D257" s="37"/>
      <c r="E257" s="38"/>
      <c r="F257" s="39"/>
      <c r="G257" s="40"/>
      <c r="H257" s="40"/>
      <c r="I257" s="37"/>
      <c r="J257" s="37"/>
      <c r="K257" s="37"/>
      <c r="L257" s="37">
        <v>0.0</v>
      </c>
      <c r="M257" s="37"/>
      <c r="N257" s="37"/>
      <c r="O257" s="37"/>
      <c r="P257" s="37"/>
      <c r="Q257" s="37"/>
      <c r="R257" s="54"/>
      <c r="S257" s="45"/>
    </row>
    <row r="258">
      <c r="A258" s="35">
        <f t="shared" si="6"/>
        <v>12</v>
      </c>
      <c r="B258" s="59"/>
      <c r="C258" s="37"/>
      <c r="D258" s="37"/>
      <c r="E258" s="38"/>
      <c r="F258" s="39"/>
      <c r="G258" s="40"/>
      <c r="H258" s="40"/>
      <c r="I258" s="37"/>
      <c r="J258" s="37"/>
      <c r="K258" s="37"/>
      <c r="L258" s="37">
        <v>0.0</v>
      </c>
      <c r="M258" s="37"/>
      <c r="N258" s="37"/>
      <c r="O258" s="37"/>
      <c r="P258" s="37"/>
      <c r="Q258" s="37"/>
      <c r="R258" s="54"/>
      <c r="S258" s="45"/>
    </row>
    <row r="259">
      <c r="A259" s="35">
        <f t="shared" si="6"/>
        <v>12</v>
      </c>
      <c r="B259" s="59"/>
      <c r="C259" s="37"/>
      <c r="D259" s="37"/>
      <c r="E259" s="38"/>
      <c r="F259" s="39"/>
      <c r="G259" s="40"/>
      <c r="H259" s="40"/>
      <c r="I259" s="37"/>
      <c r="J259" s="37"/>
      <c r="K259" s="37"/>
      <c r="L259" s="37">
        <v>0.0</v>
      </c>
      <c r="M259" s="37"/>
      <c r="N259" s="37"/>
      <c r="O259" s="37"/>
      <c r="P259" s="37"/>
      <c r="Q259" s="37"/>
      <c r="R259" s="54"/>
      <c r="S259" s="45"/>
    </row>
    <row r="260">
      <c r="A260" s="35">
        <f t="shared" si="6"/>
        <v>12</v>
      </c>
      <c r="B260" s="59"/>
      <c r="C260" s="37"/>
      <c r="D260" s="37"/>
      <c r="E260" s="38"/>
      <c r="F260" s="39"/>
      <c r="G260" s="40"/>
      <c r="H260" s="40"/>
      <c r="I260" s="37"/>
      <c r="J260" s="37"/>
      <c r="K260" s="37"/>
      <c r="L260" s="37">
        <v>0.0</v>
      </c>
      <c r="M260" s="37"/>
      <c r="N260" s="37"/>
      <c r="O260" s="37"/>
      <c r="P260" s="37"/>
      <c r="Q260" s="37"/>
      <c r="R260" s="54"/>
      <c r="S260" s="45"/>
    </row>
    <row r="261">
      <c r="A261" s="35">
        <f t="shared" si="6"/>
        <v>12</v>
      </c>
      <c r="B261" s="59"/>
      <c r="C261" s="37"/>
      <c r="D261" s="37"/>
      <c r="E261" s="38"/>
      <c r="F261" s="39"/>
      <c r="G261" s="40"/>
      <c r="H261" s="40"/>
      <c r="I261" s="37"/>
      <c r="J261" s="37"/>
      <c r="K261" s="37"/>
      <c r="L261" s="37">
        <v>0.0</v>
      </c>
      <c r="M261" s="37"/>
      <c r="N261" s="37"/>
      <c r="O261" s="37"/>
      <c r="P261" s="37"/>
      <c r="Q261" s="37"/>
      <c r="R261" s="54"/>
      <c r="S261" s="45"/>
    </row>
    <row r="262">
      <c r="A262" s="35">
        <f t="shared" si="6"/>
        <v>12</v>
      </c>
      <c r="B262" s="59"/>
      <c r="C262" s="37"/>
      <c r="D262" s="37"/>
      <c r="E262" s="38"/>
      <c r="F262" s="39"/>
      <c r="G262" s="40"/>
      <c r="H262" s="40"/>
      <c r="I262" s="37"/>
      <c r="J262" s="37"/>
      <c r="K262" s="37"/>
      <c r="L262" s="37">
        <v>0.0</v>
      </c>
      <c r="M262" s="37"/>
      <c r="N262" s="37"/>
      <c r="O262" s="37"/>
      <c r="P262" s="37"/>
      <c r="Q262" s="37"/>
      <c r="R262" s="54"/>
      <c r="S262" s="45"/>
    </row>
    <row r="263">
      <c r="A263" s="35">
        <f t="shared" si="6"/>
        <v>12</v>
      </c>
      <c r="B263" s="59"/>
      <c r="C263" s="37"/>
      <c r="D263" s="37"/>
      <c r="E263" s="38"/>
      <c r="F263" s="39"/>
      <c r="G263" s="40"/>
      <c r="H263" s="40"/>
      <c r="I263" s="37"/>
      <c r="J263" s="37"/>
      <c r="K263" s="37"/>
      <c r="L263" s="37">
        <v>0.0</v>
      </c>
      <c r="M263" s="37"/>
      <c r="N263" s="37"/>
      <c r="O263" s="37"/>
      <c r="P263" s="37"/>
      <c r="Q263" s="37"/>
      <c r="R263" s="54"/>
      <c r="S263" s="45"/>
    </row>
    <row r="264">
      <c r="A264" s="35">
        <f t="shared" si="6"/>
        <v>12</v>
      </c>
      <c r="B264" s="59"/>
      <c r="C264" s="37"/>
      <c r="D264" s="37"/>
      <c r="E264" s="38"/>
      <c r="F264" s="39"/>
      <c r="G264" s="40"/>
      <c r="H264" s="40"/>
      <c r="I264" s="37"/>
      <c r="J264" s="37"/>
      <c r="K264" s="37"/>
      <c r="L264" s="37">
        <v>0.0</v>
      </c>
      <c r="M264" s="37"/>
      <c r="N264" s="37"/>
      <c r="O264" s="37"/>
      <c r="P264" s="37"/>
      <c r="Q264" s="37"/>
      <c r="R264" s="54"/>
      <c r="S264" s="45"/>
    </row>
    <row r="265">
      <c r="A265" s="35">
        <f t="shared" si="6"/>
        <v>12</v>
      </c>
      <c r="B265" s="59"/>
      <c r="C265" s="37"/>
      <c r="D265" s="37"/>
      <c r="E265" s="38"/>
      <c r="F265" s="39"/>
      <c r="G265" s="40"/>
      <c r="H265" s="40"/>
      <c r="I265" s="37"/>
      <c r="J265" s="37"/>
      <c r="K265" s="37"/>
      <c r="L265" s="37">
        <v>0.0</v>
      </c>
      <c r="M265" s="37"/>
      <c r="N265" s="37"/>
      <c r="O265" s="37"/>
      <c r="P265" s="37"/>
      <c r="Q265" s="37"/>
      <c r="R265" s="54"/>
      <c r="S265" s="45"/>
    </row>
    <row r="266">
      <c r="A266" s="35">
        <f t="shared" si="6"/>
        <v>12</v>
      </c>
      <c r="B266" s="59"/>
      <c r="C266" s="37"/>
      <c r="D266" s="37"/>
      <c r="E266" s="38"/>
      <c r="F266" s="39"/>
      <c r="G266" s="40"/>
      <c r="H266" s="40"/>
      <c r="I266" s="37"/>
      <c r="J266" s="37"/>
      <c r="K266" s="37"/>
      <c r="L266" s="37">
        <v>0.0</v>
      </c>
      <c r="M266" s="37"/>
      <c r="N266" s="37"/>
      <c r="O266" s="37"/>
      <c r="P266" s="37"/>
      <c r="Q266" s="37"/>
      <c r="R266" s="54"/>
      <c r="S266" s="45"/>
    </row>
    <row r="267">
      <c r="A267" s="35">
        <f t="shared" si="6"/>
        <v>12</v>
      </c>
      <c r="B267" s="59"/>
      <c r="C267" s="37"/>
      <c r="D267" s="37"/>
      <c r="E267" s="38"/>
      <c r="F267" s="39"/>
      <c r="G267" s="40"/>
      <c r="H267" s="40"/>
      <c r="I267" s="37"/>
      <c r="J267" s="37"/>
      <c r="K267" s="37"/>
      <c r="L267" s="37">
        <v>0.0</v>
      </c>
      <c r="M267" s="37"/>
      <c r="N267" s="37"/>
      <c r="O267" s="37"/>
      <c r="P267" s="37"/>
      <c r="Q267" s="37"/>
      <c r="R267" s="54"/>
      <c r="S267" s="45"/>
    </row>
    <row r="268">
      <c r="A268" s="35">
        <f t="shared" si="6"/>
        <v>12</v>
      </c>
      <c r="B268" s="59"/>
      <c r="C268" s="37"/>
      <c r="D268" s="37"/>
      <c r="E268" s="38"/>
      <c r="F268" s="39"/>
      <c r="G268" s="40"/>
      <c r="H268" s="40"/>
      <c r="I268" s="37"/>
      <c r="J268" s="37"/>
      <c r="K268" s="37"/>
      <c r="L268" s="37">
        <v>0.0</v>
      </c>
      <c r="M268" s="37"/>
      <c r="N268" s="37"/>
      <c r="O268" s="37"/>
      <c r="P268" s="37"/>
      <c r="Q268" s="37"/>
      <c r="R268" s="54"/>
      <c r="S268" s="45"/>
    </row>
    <row r="269">
      <c r="A269" s="35">
        <f t="shared" si="6"/>
        <v>12</v>
      </c>
      <c r="B269" s="59"/>
      <c r="C269" s="37"/>
      <c r="D269" s="37"/>
      <c r="E269" s="38"/>
      <c r="F269" s="39"/>
      <c r="G269" s="40"/>
      <c r="H269" s="40"/>
      <c r="I269" s="37"/>
      <c r="J269" s="37"/>
      <c r="K269" s="37"/>
      <c r="L269" s="37">
        <v>0.0</v>
      </c>
      <c r="M269" s="37"/>
      <c r="N269" s="37"/>
      <c r="O269" s="37"/>
      <c r="P269" s="37"/>
      <c r="Q269" s="37"/>
      <c r="R269" s="54"/>
      <c r="S269" s="45"/>
    </row>
    <row r="270">
      <c r="A270" s="35">
        <f t="shared" si="6"/>
        <v>12</v>
      </c>
      <c r="B270" s="59"/>
      <c r="C270" s="37"/>
      <c r="D270" s="37"/>
      <c r="E270" s="38"/>
      <c r="F270" s="39"/>
      <c r="G270" s="40"/>
      <c r="H270" s="40"/>
      <c r="I270" s="37"/>
      <c r="J270" s="37"/>
      <c r="K270" s="37"/>
      <c r="L270" s="37">
        <v>0.0</v>
      </c>
      <c r="M270" s="37"/>
      <c r="N270" s="37"/>
      <c r="O270" s="37"/>
      <c r="P270" s="37"/>
      <c r="Q270" s="37"/>
      <c r="R270" s="54"/>
      <c r="S270" s="45"/>
    </row>
    <row r="271">
      <c r="A271" s="35">
        <f t="shared" si="6"/>
        <v>12</v>
      </c>
      <c r="B271" s="59"/>
      <c r="C271" s="37"/>
      <c r="D271" s="37"/>
      <c r="E271" s="38"/>
      <c r="F271" s="39"/>
      <c r="G271" s="40"/>
      <c r="H271" s="40"/>
      <c r="I271" s="37"/>
      <c r="J271" s="37"/>
      <c r="K271" s="37"/>
      <c r="L271" s="37">
        <v>0.0</v>
      </c>
      <c r="M271" s="37"/>
      <c r="N271" s="37"/>
      <c r="O271" s="37"/>
      <c r="P271" s="37"/>
      <c r="Q271" s="37"/>
      <c r="R271" s="54"/>
      <c r="S271" s="45"/>
    </row>
    <row r="272">
      <c r="A272" s="35">
        <f t="shared" si="6"/>
        <v>12</v>
      </c>
      <c r="B272" s="59"/>
      <c r="C272" s="37"/>
      <c r="D272" s="37"/>
      <c r="E272" s="38"/>
      <c r="F272" s="39"/>
      <c r="G272" s="40"/>
      <c r="H272" s="40"/>
      <c r="I272" s="37"/>
      <c r="J272" s="37"/>
      <c r="K272" s="37"/>
      <c r="L272" s="37">
        <v>0.0</v>
      </c>
      <c r="M272" s="37"/>
      <c r="N272" s="37"/>
      <c r="O272" s="37"/>
      <c r="P272" s="37"/>
      <c r="Q272" s="37"/>
      <c r="R272" s="54"/>
      <c r="S272" s="45"/>
    </row>
    <row r="273">
      <c r="A273" s="35">
        <f t="shared" si="6"/>
        <v>12</v>
      </c>
      <c r="B273" s="59"/>
      <c r="C273" s="37"/>
      <c r="D273" s="37"/>
      <c r="E273" s="38"/>
      <c r="F273" s="39"/>
      <c r="G273" s="40"/>
      <c r="H273" s="40"/>
      <c r="I273" s="37"/>
      <c r="J273" s="37"/>
      <c r="K273" s="37"/>
      <c r="L273" s="37">
        <v>0.0</v>
      </c>
      <c r="M273" s="37"/>
      <c r="N273" s="37"/>
      <c r="O273" s="37"/>
      <c r="P273" s="37"/>
      <c r="Q273" s="37"/>
      <c r="R273" s="54"/>
      <c r="S273" s="45"/>
    </row>
    <row r="274">
      <c r="A274" s="35">
        <f t="shared" si="6"/>
        <v>12</v>
      </c>
      <c r="B274" s="59"/>
      <c r="C274" s="37"/>
      <c r="D274" s="37"/>
      <c r="E274" s="38"/>
      <c r="F274" s="39"/>
      <c r="G274" s="40"/>
      <c r="H274" s="40"/>
      <c r="I274" s="37"/>
      <c r="J274" s="37"/>
      <c r="K274" s="37"/>
      <c r="L274" s="37">
        <v>0.0</v>
      </c>
      <c r="M274" s="37"/>
      <c r="N274" s="37"/>
      <c r="O274" s="37"/>
      <c r="P274" s="37"/>
      <c r="Q274" s="37"/>
      <c r="R274" s="54"/>
      <c r="S274" s="45"/>
    </row>
    <row r="275">
      <c r="A275" s="35">
        <f t="shared" si="6"/>
        <v>12</v>
      </c>
      <c r="B275" s="59"/>
      <c r="C275" s="37"/>
      <c r="D275" s="37"/>
      <c r="E275" s="38"/>
      <c r="F275" s="39"/>
      <c r="G275" s="40"/>
      <c r="H275" s="40"/>
      <c r="I275" s="37"/>
      <c r="J275" s="37"/>
      <c r="K275" s="37"/>
      <c r="L275" s="37">
        <v>0.0</v>
      </c>
      <c r="M275" s="37"/>
      <c r="N275" s="37"/>
      <c r="O275" s="37"/>
      <c r="P275" s="37"/>
      <c r="Q275" s="37"/>
      <c r="R275" s="54"/>
      <c r="S275" s="45"/>
    </row>
    <row r="276">
      <c r="A276" s="35">
        <f t="shared" si="6"/>
        <v>12</v>
      </c>
      <c r="B276" s="59"/>
      <c r="C276" s="37"/>
      <c r="D276" s="37"/>
      <c r="E276" s="38"/>
      <c r="F276" s="39"/>
      <c r="G276" s="40"/>
      <c r="H276" s="40"/>
      <c r="I276" s="37"/>
      <c r="J276" s="37"/>
      <c r="K276" s="37"/>
      <c r="L276" s="37">
        <v>0.0</v>
      </c>
      <c r="M276" s="37"/>
      <c r="N276" s="37"/>
      <c r="O276" s="37"/>
      <c r="P276" s="37"/>
      <c r="Q276" s="37"/>
      <c r="R276" s="54"/>
      <c r="S276" s="45"/>
    </row>
    <row r="277">
      <c r="A277" s="35">
        <f t="shared" si="6"/>
        <v>12</v>
      </c>
      <c r="B277" s="59"/>
      <c r="C277" s="37"/>
      <c r="D277" s="37"/>
      <c r="E277" s="38"/>
      <c r="F277" s="39"/>
      <c r="G277" s="40"/>
      <c r="H277" s="40"/>
      <c r="I277" s="37"/>
      <c r="J277" s="37"/>
      <c r="K277" s="37"/>
      <c r="L277" s="37">
        <v>0.0</v>
      </c>
      <c r="M277" s="37"/>
      <c r="N277" s="37"/>
      <c r="O277" s="37"/>
      <c r="P277" s="37"/>
      <c r="Q277" s="37"/>
      <c r="R277" s="54"/>
      <c r="S277" s="45"/>
    </row>
    <row r="278">
      <c r="A278" s="35">
        <f t="shared" si="6"/>
        <v>12</v>
      </c>
      <c r="B278" s="59"/>
      <c r="C278" s="37"/>
      <c r="D278" s="37"/>
      <c r="E278" s="38"/>
      <c r="F278" s="39"/>
      <c r="G278" s="40"/>
      <c r="H278" s="40"/>
      <c r="I278" s="37"/>
      <c r="J278" s="37"/>
      <c r="K278" s="37"/>
      <c r="L278" s="37">
        <v>0.0</v>
      </c>
      <c r="M278" s="37"/>
      <c r="N278" s="37"/>
      <c r="O278" s="37"/>
      <c r="P278" s="37"/>
      <c r="Q278" s="37"/>
      <c r="R278" s="54"/>
      <c r="S278" s="45"/>
    </row>
    <row r="279">
      <c r="A279" s="35">
        <f t="shared" si="6"/>
        <v>12</v>
      </c>
      <c r="B279" s="59"/>
      <c r="C279" s="37"/>
      <c r="D279" s="37"/>
      <c r="E279" s="38"/>
      <c r="F279" s="39"/>
      <c r="G279" s="40"/>
      <c r="H279" s="40"/>
      <c r="I279" s="37"/>
      <c r="J279" s="37"/>
      <c r="K279" s="37"/>
      <c r="L279" s="37">
        <v>0.0</v>
      </c>
      <c r="M279" s="37"/>
      <c r="N279" s="37"/>
      <c r="O279" s="37"/>
      <c r="P279" s="37"/>
      <c r="Q279" s="37"/>
      <c r="R279" s="54"/>
      <c r="S279" s="45"/>
    </row>
    <row r="280">
      <c r="A280" s="35">
        <f t="shared" si="6"/>
        <v>12</v>
      </c>
      <c r="B280" s="59"/>
      <c r="C280" s="37"/>
      <c r="D280" s="37"/>
      <c r="E280" s="38"/>
      <c r="F280" s="39"/>
      <c r="G280" s="40"/>
      <c r="H280" s="40"/>
      <c r="I280" s="37"/>
      <c r="J280" s="37"/>
      <c r="K280" s="37"/>
      <c r="L280" s="37">
        <v>0.0</v>
      </c>
      <c r="M280" s="37"/>
      <c r="N280" s="37"/>
      <c r="O280" s="37"/>
      <c r="P280" s="37"/>
      <c r="Q280" s="37"/>
      <c r="R280" s="54"/>
      <c r="S280" s="45"/>
    </row>
    <row r="281">
      <c r="A281" s="35">
        <f t="shared" si="6"/>
        <v>12</v>
      </c>
      <c r="B281" s="59"/>
      <c r="C281" s="37"/>
      <c r="D281" s="37"/>
      <c r="E281" s="38"/>
      <c r="F281" s="39"/>
      <c r="G281" s="40"/>
      <c r="H281" s="40"/>
      <c r="I281" s="37"/>
      <c r="J281" s="37"/>
      <c r="K281" s="37"/>
      <c r="L281" s="37">
        <v>0.0</v>
      </c>
      <c r="M281" s="37"/>
      <c r="N281" s="37"/>
      <c r="O281" s="37"/>
      <c r="P281" s="37"/>
      <c r="Q281" s="37"/>
      <c r="R281" s="54"/>
      <c r="S281" s="45"/>
    </row>
    <row r="282">
      <c r="A282" s="35">
        <f t="shared" si="6"/>
        <v>12</v>
      </c>
      <c r="B282" s="59"/>
      <c r="C282" s="37">
        <v>0.0</v>
      </c>
      <c r="D282" s="37">
        <v>0.0</v>
      </c>
      <c r="E282" s="38"/>
      <c r="F282" s="39"/>
      <c r="G282" s="40"/>
      <c r="H282" s="40"/>
      <c r="I282" s="37"/>
      <c r="J282" s="37"/>
      <c r="K282" s="37"/>
      <c r="L282" s="37">
        <v>0.0</v>
      </c>
      <c r="M282" s="37"/>
      <c r="N282" s="37"/>
      <c r="O282" s="37"/>
      <c r="P282" s="37"/>
      <c r="Q282" s="37"/>
      <c r="R282" s="54"/>
      <c r="S282" s="45"/>
    </row>
    <row r="283">
      <c r="A283" s="35">
        <f t="shared" si="6"/>
        <v>12</v>
      </c>
      <c r="B283" s="59"/>
      <c r="C283" s="37">
        <v>0.0</v>
      </c>
      <c r="D283" s="37">
        <v>0.0</v>
      </c>
      <c r="E283" s="38"/>
      <c r="F283" s="39"/>
      <c r="G283" s="40"/>
      <c r="H283" s="40"/>
      <c r="I283" s="37"/>
      <c r="J283" s="37"/>
      <c r="K283" s="37"/>
      <c r="L283" s="37">
        <v>0.0</v>
      </c>
      <c r="M283" s="37"/>
      <c r="N283" s="37"/>
      <c r="O283" s="37"/>
      <c r="P283" s="37"/>
      <c r="Q283" s="37"/>
      <c r="R283" s="54"/>
      <c r="S283" s="45"/>
    </row>
    <row r="284">
      <c r="A284" s="35">
        <f t="shared" si="6"/>
        <v>12</v>
      </c>
      <c r="B284" s="59"/>
      <c r="C284" s="37">
        <v>0.0</v>
      </c>
      <c r="D284" s="37">
        <v>0.0</v>
      </c>
      <c r="E284" s="38"/>
      <c r="F284" s="39"/>
      <c r="G284" s="40"/>
      <c r="H284" s="40"/>
      <c r="I284" s="37"/>
      <c r="J284" s="37"/>
      <c r="K284" s="37"/>
      <c r="L284" s="37">
        <v>0.0</v>
      </c>
      <c r="M284" s="37"/>
      <c r="N284" s="37"/>
      <c r="O284" s="37"/>
      <c r="P284" s="37"/>
      <c r="Q284" s="37"/>
      <c r="R284" s="54"/>
      <c r="S284" s="45"/>
    </row>
    <row r="285">
      <c r="A285" s="35">
        <f t="shared" si="6"/>
        <v>12</v>
      </c>
      <c r="B285" s="59"/>
      <c r="C285" s="37">
        <v>0.0</v>
      </c>
      <c r="D285" s="37">
        <v>0.0</v>
      </c>
      <c r="E285" s="38"/>
      <c r="F285" s="39"/>
      <c r="G285" s="40"/>
      <c r="H285" s="40"/>
      <c r="I285" s="37"/>
      <c r="J285" s="37"/>
      <c r="K285" s="37"/>
      <c r="L285" s="37">
        <v>0.0</v>
      </c>
      <c r="M285" s="37"/>
      <c r="N285" s="37"/>
      <c r="O285" s="37"/>
      <c r="P285" s="37"/>
      <c r="Q285" s="37"/>
      <c r="R285" s="54"/>
      <c r="S285" s="45"/>
    </row>
    <row r="286">
      <c r="A286" s="35">
        <f t="shared" si="6"/>
        <v>12</v>
      </c>
      <c r="B286" s="59"/>
      <c r="C286" s="37">
        <v>0.0</v>
      </c>
      <c r="D286" s="37">
        <v>0.0</v>
      </c>
      <c r="E286" s="38"/>
      <c r="F286" s="39"/>
      <c r="G286" s="40"/>
      <c r="H286" s="40"/>
      <c r="I286" s="37"/>
      <c r="J286" s="37"/>
      <c r="K286" s="37"/>
      <c r="L286" s="37">
        <v>0.0</v>
      </c>
      <c r="M286" s="37"/>
      <c r="N286" s="37"/>
      <c r="O286" s="37"/>
      <c r="P286" s="37"/>
      <c r="Q286" s="37"/>
      <c r="R286" s="54"/>
      <c r="S286" s="45"/>
    </row>
    <row r="287">
      <c r="A287" s="35">
        <f t="shared" si="6"/>
        <v>12</v>
      </c>
      <c r="B287" s="59"/>
      <c r="C287" s="37">
        <v>0.0</v>
      </c>
      <c r="D287" s="37">
        <v>0.0</v>
      </c>
      <c r="E287" s="38"/>
      <c r="F287" s="39"/>
      <c r="G287" s="40"/>
      <c r="H287" s="40"/>
      <c r="I287" s="37"/>
      <c r="J287" s="37"/>
      <c r="K287" s="37"/>
      <c r="L287" s="37">
        <v>0.0</v>
      </c>
      <c r="M287" s="37"/>
      <c r="N287" s="37"/>
      <c r="O287" s="37"/>
      <c r="P287" s="37"/>
      <c r="Q287" s="37"/>
      <c r="R287" s="54"/>
      <c r="S287" s="45"/>
    </row>
    <row r="288">
      <c r="A288" s="35">
        <f t="shared" si="6"/>
        <v>12</v>
      </c>
      <c r="B288" s="59"/>
      <c r="C288" s="37">
        <v>0.0</v>
      </c>
      <c r="D288" s="37">
        <v>0.0</v>
      </c>
      <c r="E288" s="38"/>
      <c r="F288" s="39"/>
      <c r="G288" s="40"/>
      <c r="H288" s="40"/>
      <c r="I288" s="37"/>
      <c r="J288" s="37"/>
      <c r="K288" s="37"/>
      <c r="L288" s="37">
        <v>0.0</v>
      </c>
      <c r="M288" s="37"/>
      <c r="N288" s="37"/>
      <c r="O288" s="37"/>
      <c r="P288" s="37"/>
      <c r="Q288" s="37"/>
      <c r="R288" s="54"/>
      <c r="S288" s="45"/>
    </row>
    <row r="289">
      <c r="A289" s="35">
        <f t="shared" si="6"/>
        <v>12</v>
      </c>
      <c r="B289" s="59"/>
      <c r="C289" s="37">
        <v>0.0</v>
      </c>
      <c r="D289" s="37">
        <v>0.0</v>
      </c>
      <c r="E289" s="38"/>
      <c r="F289" s="39"/>
      <c r="G289" s="40"/>
      <c r="H289" s="40"/>
      <c r="I289" s="37"/>
      <c r="J289" s="37"/>
      <c r="K289" s="37"/>
      <c r="L289" s="37">
        <v>0.0</v>
      </c>
      <c r="M289" s="37"/>
      <c r="N289" s="37"/>
      <c r="O289" s="37"/>
      <c r="P289" s="37"/>
      <c r="Q289" s="37"/>
      <c r="R289" s="54"/>
      <c r="S289" s="45"/>
    </row>
    <row r="290">
      <c r="A290" s="35">
        <f t="shared" si="6"/>
        <v>12</v>
      </c>
      <c r="B290" s="59"/>
      <c r="C290" s="37">
        <v>0.0</v>
      </c>
      <c r="D290" s="37">
        <v>0.0</v>
      </c>
      <c r="E290" s="38"/>
      <c r="F290" s="39"/>
      <c r="G290" s="40"/>
      <c r="H290" s="40"/>
      <c r="I290" s="37"/>
      <c r="J290" s="37"/>
      <c r="K290" s="37"/>
      <c r="L290" s="37">
        <v>0.0</v>
      </c>
      <c r="M290" s="37"/>
      <c r="N290" s="37"/>
      <c r="O290" s="37"/>
      <c r="P290" s="37"/>
      <c r="Q290" s="37"/>
      <c r="R290" s="54"/>
      <c r="S290" s="45"/>
    </row>
    <row r="291">
      <c r="A291" s="35">
        <f t="shared" si="6"/>
        <v>12</v>
      </c>
      <c r="B291" s="59"/>
      <c r="C291" s="37">
        <v>0.0</v>
      </c>
      <c r="D291" s="37">
        <v>0.0</v>
      </c>
      <c r="E291" s="38"/>
      <c r="F291" s="39"/>
      <c r="G291" s="40"/>
      <c r="H291" s="40"/>
      <c r="I291" s="37"/>
      <c r="J291" s="37"/>
      <c r="K291" s="37"/>
      <c r="L291" s="37">
        <v>0.0</v>
      </c>
      <c r="M291" s="37"/>
      <c r="N291" s="37"/>
      <c r="O291" s="37"/>
      <c r="P291" s="37"/>
      <c r="Q291" s="37"/>
      <c r="R291" s="54"/>
      <c r="S291" s="45"/>
    </row>
    <row r="292">
      <c r="A292" s="35">
        <f t="shared" si="6"/>
        <v>12</v>
      </c>
      <c r="B292" s="59"/>
      <c r="C292" s="37">
        <v>0.0</v>
      </c>
      <c r="D292" s="37">
        <v>0.0</v>
      </c>
      <c r="E292" s="38"/>
      <c r="F292" s="39"/>
      <c r="G292" s="40"/>
      <c r="H292" s="40"/>
      <c r="I292" s="37"/>
      <c r="J292" s="37"/>
      <c r="K292" s="37"/>
      <c r="L292" s="37">
        <v>0.0</v>
      </c>
      <c r="M292" s="37"/>
      <c r="N292" s="37"/>
      <c r="O292" s="37"/>
      <c r="P292" s="37"/>
      <c r="Q292" s="37"/>
      <c r="R292" s="54"/>
      <c r="S292" s="45"/>
    </row>
    <row r="293">
      <c r="A293" s="35">
        <f t="shared" si="6"/>
        <v>12</v>
      </c>
      <c r="B293" s="59"/>
      <c r="C293" s="37">
        <v>0.0</v>
      </c>
      <c r="D293" s="37">
        <v>0.0</v>
      </c>
      <c r="E293" s="38"/>
      <c r="F293" s="39"/>
      <c r="G293" s="40"/>
      <c r="H293" s="40"/>
      <c r="I293" s="37"/>
      <c r="J293" s="37"/>
      <c r="K293" s="37"/>
      <c r="L293" s="37">
        <v>0.0</v>
      </c>
      <c r="M293" s="37"/>
      <c r="N293" s="37"/>
      <c r="O293" s="37"/>
      <c r="P293" s="37"/>
      <c r="Q293" s="37"/>
      <c r="R293" s="54"/>
      <c r="S293" s="45"/>
    </row>
    <row r="294">
      <c r="A294" s="35">
        <f t="shared" si="6"/>
        <v>12</v>
      </c>
      <c r="B294" s="59"/>
      <c r="C294" s="37">
        <v>0.0</v>
      </c>
      <c r="D294" s="37">
        <v>0.0</v>
      </c>
      <c r="E294" s="38"/>
      <c r="F294" s="39"/>
      <c r="G294" s="40"/>
      <c r="H294" s="40"/>
      <c r="I294" s="37"/>
      <c r="J294" s="37"/>
      <c r="K294" s="37"/>
      <c r="L294" s="37">
        <v>0.0</v>
      </c>
      <c r="M294" s="37"/>
      <c r="N294" s="37"/>
      <c r="O294" s="37"/>
      <c r="P294" s="37"/>
      <c r="Q294" s="37"/>
      <c r="R294" s="54"/>
      <c r="S294" s="45"/>
    </row>
    <row r="295">
      <c r="A295" s="35">
        <f t="shared" si="6"/>
        <v>12</v>
      </c>
      <c r="B295" s="59"/>
      <c r="C295" s="37">
        <v>0.0</v>
      </c>
      <c r="D295" s="37">
        <v>0.0</v>
      </c>
      <c r="E295" s="38"/>
      <c r="F295" s="39"/>
      <c r="G295" s="40"/>
      <c r="H295" s="40"/>
      <c r="I295" s="37"/>
      <c r="J295" s="37"/>
      <c r="K295" s="37"/>
      <c r="L295" s="37">
        <v>0.0</v>
      </c>
      <c r="M295" s="37"/>
      <c r="N295" s="37"/>
      <c r="O295" s="37"/>
      <c r="P295" s="37"/>
      <c r="Q295" s="37"/>
      <c r="R295" s="54"/>
      <c r="S295" s="45"/>
    </row>
    <row r="296" ht="16.5" customHeight="1">
      <c r="A296" s="35">
        <f t="shared" si="6"/>
        <v>12</v>
      </c>
      <c r="B296" s="59"/>
      <c r="C296" s="37">
        <v>0.0</v>
      </c>
      <c r="D296" s="37">
        <v>0.0</v>
      </c>
      <c r="E296" s="38"/>
      <c r="F296" s="39"/>
      <c r="G296" s="40"/>
      <c r="H296" s="40"/>
      <c r="I296" s="37"/>
      <c r="J296" s="37"/>
      <c r="K296" s="37"/>
      <c r="L296" s="37">
        <v>0.0</v>
      </c>
      <c r="M296" s="37"/>
      <c r="N296" s="37"/>
      <c r="O296" s="37"/>
      <c r="P296" s="37"/>
      <c r="Q296" s="37"/>
      <c r="R296" s="54"/>
      <c r="S296" s="45"/>
    </row>
    <row r="297" ht="16.5" customHeight="1">
      <c r="A297" s="35">
        <f t="shared" si="6"/>
        <v>12</v>
      </c>
      <c r="B297" s="59"/>
      <c r="C297" s="37">
        <v>0.0</v>
      </c>
      <c r="D297" s="37">
        <v>0.0</v>
      </c>
      <c r="E297" s="38"/>
      <c r="F297" s="39"/>
      <c r="G297" s="40"/>
      <c r="H297" s="40"/>
      <c r="I297" s="37"/>
      <c r="J297" s="37"/>
      <c r="K297" s="37"/>
      <c r="L297" s="37">
        <v>0.0</v>
      </c>
      <c r="M297" s="37"/>
      <c r="N297" s="37"/>
      <c r="O297" s="37"/>
      <c r="P297" s="37"/>
      <c r="Q297" s="37"/>
      <c r="R297" s="54"/>
      <c r="S297" s="45"/>
    </row>
    <row r="298">
      <c r="A298" s="35">
        <f t="shared" si="6"/>
        <v>12</v>
      </c>
      <c r="B298" s="59"/>
      <c r="C298" s="37">
        <v>0.0</v>
      </c>
      <c r="D298" s="37">
        <v>0.0</v>
      </c>
      <c r="E298" s="38"/>
      <c r="F298" s="39"/>
      <c r="G298" s="40"/>
      <c r="H298" s="40"/>
      <c r="I298" s="37"/>
      <c r="J298" s="37"/>
      <c r="K298" s="37"/>
      <c r="L298" s="37">
        <v>0.0</v>
      </c>
      <c r="M298" s="37"/>
      <c r="N298" s="37"/>
      <c r="O298" s="37"/>
      <c r="P298" s="37"/>
      <c r="Q298" s="37"/>
      <c r="R298" s="54"/>
      <c r="S298" s="45"/>
    </row>
    <row r="299">
      <c r="A299" s="89"/>
      <c r="B299" s="90"/>
      <c r="C299" s="91"/>
      <c r="D299" s="91"/>
      <c r="E299" s="92"/>
      <c r="F299" s="93"/>
      <c r="G299" s="94"/>
      <c r="H299" s="94"/>
      <c r="I299" s="91"/>
      <c r="J299" s="91"/>
      <c r="K299" s="91"/>
      <c r="L299" s="91"/>
      <c r="M299" s="91"/>
      <c r="N299" s="91"/>
      <c r="O299" s="91"/>
      <c r="P299" s="91"/>
      <c r="Q299" s="91"/>
      <c r="R299" s="95"/>
      <c r="S299" s="45"/>
    </row>
    <row r="300" ht="40.5" customHeight="1">
      <c r="A300" s="89"/>
      <c r="B300" s="96"/>
      <c r="C300" s="97" t="s">
        <v>91</v>
      </c>
      <c r="D300" s="10"/>
      <c r="E300" s="10"/>
      <c r="F300" s="10"/>
      <c r="G300" s="10"/>
      <c r="H300" s="10"/>
      <c r="I300" s="10"/>
      <c r="J300" s="10"/>
      <c r="K300" s="10"/>
      <c r="L300" s="10"/>
      <c r="M300" s="10"/>
      <c r="N300" s="10"/>
      <c r="O300" s="10"/>
      <c r="P300" s="10"/>
      <c r="Q300" s="10"/>
      <c r="R300" s="11"/>
      <c r="S300" s="45"/>
    </row>
    <row r="301">
      <c r="A301" s="89"/>
      <c r="B301" s="90"/>
      <c r="C301" s="91"/>
      <c r="D301" s="91"/>
      <c r="E301" s="92"/>
      <c r="F301" s="93"/>
      <c r="G301" s="94"/>
      <c r="H301" s="94"/>
      <c r="I301" s="91"/>
      <c r="J301" s="91"/>
      <c r="K301" s="91"/>
      <c r="L301" s="91"/>
      <c r="M301" s="91"/>
      <c r="N301" s="91"/>
      <c r="O301" s="91"/>
      <c r="P301" s="91"/>
      <c r="Q301" s="91"/>
      <c r="R301" s="95"/>
      <c r="S301" s="45"/>
    </row>
  </sheetData>
  <autoFilter ref="$A$2:$A$298"/>
  <customSheetViews>
    <customSheetView guid="{E1CEEE89-F7A1-47AE-B137-73B005DACA0B}" filter="1" showAutoFilter="1">
      <autoFilter ref="$B$1:$R$143"/>
    </customSheetView>
    <customSheetView guid="{FAFA893C-32AC-48A2-8C2E-FD99C7146FBA}" filter="1" showAutoFilter="1">
      <autoFilter ref="$A$1:$R$298">
        <filterColumn colId="4">
          <filters>
            <filter val="Colaboradora"/>
            <filter val="Terezinha"/>
            <filter val="Lourdes"/>
          </filters>
        </filterColumn>
        <filterColumn colId="0">
          <filters blank="1">
            <filter val="11"/>
            <filter val="12"/>
            <filter val="1"/>
          </filters>
        </filterColumn>
        <filterColumn colId="2">
          <filters blank="1">
            <filter val="1"/>
            <filter val="Ocorreu?"/>
          </filters>
        </filterColumn>
      </autoFilter>
    </customSheetView>
    <customSheetView guid="{1F8EA8C6-D25C-4E77-AE7F-C35DD74239F5}" filter="1" showAutoFilter="1">
      <autoFilter ref="$A$1:$R$298"/>
    </customSheetView>
    <customSheetView guid="{C465B6D2-61D8-44C9-BCC8-00A41380A5B3}" filter="1" showAutoFilter="1">
      <autoFilter ref="$A$1:$R$298"/>
    </customSheetView>
    <customSheetView guid="{90262BAC-295F-4840-B180-F10925D7FD4A}" filter="1" showAutoFilter="1">
      <autoFilter ref="$C$2:$C$202">
        <filterColumn colId="0">
          <filters blank="1">
            <filter val="1"/>
          </filters>
        </filterColumn>
      </autoFilter>
    </customSheetView>
    <customSheetView guid="{C63063F0-7561-47A1-86BE-001EEE792C85}" filter="1" showAutoFilter="1">
      <autoFilter ref="$C$2:$C$298"/>
    </customSheetView>
  </customSheetViews>
  <mergeCells count="2">
    <mergeCell ref="C1:R1"/>
    <mergeCell ref="C300:R300"/>
  </mergeCells>
  <conditionalFormatting sqref="B3:B299 S144:S150 S152:S301 A299:A301 C300 B301">
    <cfRule type="expression" dxfId="0" priority="1">
      <formula>AND(ISNUMBER(B3),TRUNC(B3)&lt;TODAY())</formula>
    </cfRule>
  </conditionalFormatting>
  <conditionalFormatting sqref="B3:B299 S144:S150 S152:S301 A299:A301 C300 B301">
    <cfRule type="expression" dxfId="1" priority="2">
      <formula>AND(ISNUMBER(B3),TRUNC(B3)&gt;TODAY())</formula>
    </cfRule>
  </conditionalFormatting>
  <conditionalFormatting sqref="B3:B299 S144:S150 S152:S301 A299:A301 C300 B301">
    <cfRule type="timePeriod" dxfId="1" priority="3" timePeriod="today"/>
  </conditionalFormatting>
  <dataValidations>
    <dataValidation type="list" allowBlank="1" sqref="K3:K298">
      <formula1>"Barão Geraldo,PUC"</formula1>
    </dataValidation>
    <dataValidation type="list" allowBlank="1" sqref="E3:E298">
      <formula1>"Zilza,Lourdes,Vilanir,Terezinha"</formula1>
    </dataValidation>
    <dataValidation type="list" allowBlank="1" sqref="H3:H298">
      <formula1>"Novo,Já havia pedido"</formula1>
    </dataValidation>
    <dataValidation type="list" allowBlank="1" sqref="M3:M298">
      <formula1>"App,Mídias Sociais"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34.0"/>
    <col customWidth="1" min="4" max="4" width="15.43"/>
    <col customWidth="1" min="5" max="5" width="34.71"/>
    <col customWidth="1" min="6" max="6" width="49.14"/>
    <col customWidth="1" min="8" max="10" width="19.14"/>
  </cols>
  <sheetData>
    <row r="4">
      <c r="A4" s="98" t="s">
        <v>92</v>
      </c>
      <c r="E4" s="99" t="s">
        <v>93</v>
      </c>
      <c r="F4" s="100" t="s">
        <v>94</v>
      </c>
      <c r="G4" s="101" t="s">
        <v>95</v>
      </c>
    </row>
    <row r="5">
      <c r="F5" s="99"/>
    </row>
    <row r="6">
      <c r="B6" s="98" t="s">
        <v>96</v>
      </c>
    </row>
    <row r="7">
      <c r="A7" s="98" t="s">
        <v>97</v>
      </c>
      <c r="B7" s="98" t="s">
        <v>98</v>
      </c>
      <c r="C7" s="98" t="s">
        <v>99</v>
      </c>
      <c r="D7" s="98" t="s">
        <v>100</v>
      </c>
      <c r="E7" s="98" t="s">
        <v>101</v>
      </c>
      <c r="F7" s="98" t="s">
        <v>102</v>
      </c>
      <c r="G7" s="98" t="s">
        <v>103</v>
      </c>
      <c r="H7" s="98" t="s">
        <v>104</v>
      </c>
      <c r="I7" s="98"/>
      <c r="J7" s="98" t="s">
        <v>105</v>
      </c>
    </row>
    <row r="8">
      <c r="A8" s="98" t="s">
        <v>106</v>
      </c>
      <c r="B8" s="98" t="s">
        <v>107</v>
      </c>
      <c r="C8" s="98">
        <v>1.5996212339E10</v>
      </c>
      <c r="D8" s="98">
        <v>4.3639052803E10</v>
      </c>
      <c r="E8" s="98" t="s">
        <v>108</v>
      </c>
    </row>
    <row r="9">
      <c r="A9" s="98" t="s">
        <v>109</v>
      </c>
      <c r="B9" s="98"/>
      <c r="C9" s="98"/>
      <c r="D9" s="98"/>
      <c r="E9" s="98"/>
      <c r="F9" s="98" t="s">
        <v>110</v>
      </c>
      <c r="I9" s="102">
        <v>0.375</v>
      </c>
    </row>
    <row r="10">
      <c r="B10" s="98"/>
      <c r="C10" s="98"/>
      <c r="D10" s="98"/>
      <c r="E10" s="98"/>
    </row>
    <row r="11">
      <c r="B11" s="98" t="s">
        <v>111</v>
      </c>
      <c r="C11" s="98">
        <v>1.9993119096E10</v>
      </c>
      <c r="D11" s="98">
        <v>3.1404778802E10</v>
      </c>
      <c r="E11" s="98" t="s">
        <v>112</v>
      </c>
    </row>
    <row r="12">
      <c r="B12" s="98" t="s">
        <v>113</v>
      </c>
      <c r="C12" s="98">
        <v>1.9974189071E10</v>
      </c>
      <c r="D12" s="98">
        <v>1.8050759857E10</v>
      </c>
      <c r="E12" s="98" t="s">
        <v>114</v>
      </c>
    </row>
    <row r="13">
      <c r="B13" s="98" t="s">
        <v>115</v>
      </c>
      <c r="C13" s="98">
        <v>9.95651798E8</v>
      </c>
      <c r="D13" s="98">
        <v>2.6084276857E10</v>
      </c>
      <c r="E13" s="98" t="s">
        <v>116</v>
      </c>
    </row>
    <row r="14">
      <c r="B14" s="98" t="s">
        <v>117</v>
      </c>
      <c r="C14" s="98">
        <v>2.2981035069E10</v>
      </c>
      <c r="D14" s="98">
        <v>1.0698137701E10</v>
      </c>
      <c r="E14" s="98" t="s">
        <v>118</v>
      </c>
    </row>
    <row r="15">
      <c r="B15" s="98" t="s">
        <v>119</v>
      </c>
      <c r="C15" s="98">
        <v>1.9996640595E10</v>
      </c>
      <c r="D15" s="98">
        <v>3.71144094E8</v>
      </c>
      <c r="E15" s="98" t="s">
        <v>120</v>
      </c>
    </row>
    <row r="16">
      <c r="B16" s="98" t="s">
        <v>121</v>
      </c>
      <c r="C16" s="98">
        <v>1.5981116827E10</v>
      </c>
      <c r="D16" s="98">
        <v>3.298048984E10</v>
      </c>
      <c r="E16" s="98" t="s">
        <v>122</v>
      </c>
    </row>
    <row r="17">
      <c r="B17" s="98" t="s">
        <v>123</v>
      </c>
      <c r="C17" s="98">
        <v>9.9199225E8</v>
      </c>
      <c r="D17" s="98">
        <v>6.0385626053E10</v>
      </c>
      <c r="E17" s="98" t="s">
        <v>124</v>
      </c>
    </row>
    <row r="18">
      <c r="B18" s="98" t="s">
        <v>125</v>
      </c>
      <c r="C18" s="98">
        <v>5.5999159154E10</v>
      </c>
      <c r="D18" s="98">
        <v>1.074426045E9</v>
      </c>
      <c r="E18" s="98" t="s">
        <v>126</v>
      </c>
    </row>
    <row r="19">
      <c r="B19" s="98" t="s">
        <v>127</v>
      </c>
      <c r="C19" s="98">
        <v>1.9984043059E10</v>
      </c>
      <c r="D19" s="98">
        <v>1.956999205E9</v>
      </c>
      <c r="E19" s="98" t="s">
        <v>128</v>
      </c>
    </row>
    <row r="20">
      <c r="B20" s="98" t="s">
        <v>129</v>
      </c>
      <c r="C20" s="98">
        <v>1.9982016369E10</v>
      </c>
      <c r="D20" s="98">
        <v>2.7534968895E10</v>
      </c>
      <c r="E20" s="98" t="s">
        <v>130</v>
      </c>
    </row>
    <row r="21">
      <c r="B21" s="98" t="s">
        <v>131</v>
      </c>
      <c r="C21" s="98">
        <v>1.8997920915E10</v>
      </c>
      <c r="D21" s="98">
        <v>3.9756695862E10</v>
      </c>
      <c r="E21" s="98" t="s">
        <v>132</v>
      </c>
    </row>
    <row r="22">
      <c r="B22" s="98" t="s">
        <v>133</v>
      </c>
      <c r="C22" s="98">
        <v>1.9988103903E10</v>
      </c>
      <c r="D22" s="98">
        <v>1.5837363874E10</v>
      </c>
      <c r="E22" s="98" t="s">
        <v>134</v>
      </c>
    </row>
    <row r="23">
      <c r="B23" s="98" t="s">
        <v>135</v>
      </c>
      <c r="C23" s="98">
        <v>1.999754301E10</v>
      </c>
      <c r="D23" s="98">
        <v>4.4273330873E10</v>
      </c>
      <c r="E23" s="98" t="s">
        <v>136</v>
      </c>
    </row>
    <row r="24">
      <c r="B24" s="98" t="s">
        <v>137</v>
      </c>
      <c r="C24" s="98">
        <v>1.198775545E10</v>
      </c>
      <c r="D24" s="98">
        <v>4.7271084886E10</v>
      </c>
      <c r="E24" s="98" t="s">
        <v>138</v>
      </c>
    </row>
    <row r="25">
      <c r="B25" s="98" t="s">
        <v>139</v>
      </c>
      <c r="C25" s="98">
        <v>1.9982901989E10</v>
      </c>
      <c r="D25" s="98">
        <v>3.517507113E9</v>
      </c>
      <c r="E25" s="98" t="s">
        <v>140</v>
      </c>
    </row>
    <row r="26">
      <c r="B26" s="98" t="s">
        <v>141</v>
      </c>
      <c r="C26" s="98">
        <v>1.9991969341E10</v>
      </c>
      <c r="D26" s="98">
        <v>4.6287480807E10</v>
      </c>
      <c r="E26" s="98" t="s">
        <v>142</v>
      </c>
    </row>
    <row r="27">
      <c r="B27" s="98" t="s">
        <v>143</v>
      </c>
      <c r="C27" s="98">
        <v>9.94631936E8</v>
      </c>
      <c r="D27" s="98">
        <v>4.6653213889E10</v>
      </c>
      <c r="E27" s="98" t="s">
        <v>144</v>
      </c>
    </row>
    <row r="28">
      <c r="B28" s="98" t="s">
        <v>145</v>
      </c>
      <c r="C28" s="98">
        <v>1.9991777547E10</v>
      </c>
      <c r="D28" s="98">
        <v>1.3331870846E10</v>
      </c>
      <c r="E28" s="98" t="s">
        <v>146</v>
      </c>
    </row>
    <row r="29">
      <c r="B29" s="98" t="s">
        <v>147</v>
      </c>
      <c r="C29" s="98">
        <v>1.9991253706E10</v>
      </c>
      <c r="D29" s="98">
        <v>3.4294451831E10</v>
      </c>
      <c r="E29" s="98" t="s">
        <v>148</v>
      </c>
    </row>
    <row r="30">
      <c r="B30" s="98" t="s">
        <v>149</v>
      </c>
      <c r="C30" s="98">
        <v>1.9995806816E10</v>
      </c>
      <c r="D30" s="98">
        <v>4.8795791817E10</v>
      </c>
      <c r="E30" s="98" t="s">
        <v>150</v>
      </c>
    </row>
    <row r="31">
      <c r="B31" s="98" t="s">
        <v>151</v>
      </c>
      <c r="C31" s="98">
        <v>3242594.0</v>
      </c>
      <c r="D31" s="98">
        <v>1.4899628838E10</v>
      </c>
      <c r="E31" s="98" t="s">
        <v>152</v>
      </c>
    </row>
    <row r="32">
      <c r="B32" s="98" t="s">
        <v>153</v>
      </c>
      <c r="C32" s="98">
        <v>1.9989432537E10</v>
      </c>
      <c r="D32" s="98">
        <v>3.1470281864E10</v>
      </c>
      <c r="E32" s="98" t="s">
        <v>154</v>
      </c>
    </row>
    <row r="33">
      <c r="B33" s="98" t="s">
        <v>155</v>
      </c>
      <c r="C33" s="98">
        <v>1.9988262598E10</v>
      </c>
      <c r="D33" s="98">
        <v>6.1863335315E10</v>
      </c>
      <c r="E33" s="98" t="s">
        <v>156</v>
      </c>
    </row>
    <row r="34">
      <c r="B34" s="98" t="s">
        <v>157</v>
      </c>
      <c r="C34" s="98">
        <v>1.19742632E10</v>
      </c>
      <c r="D34" s="98">
        <v>4.1072846896E10</v>
      </c>
      <c r="E34" s="98" t="s">
        <v>158</v>
      </c>
    </row>
    <row r="35">
      <c r="B35" s="98" t="s">
        <v>159</v>
      </c>
      <c r="C35" s="98">
        <v>1.9993568345E10</v>
      </c>
      <c r="D35" s="98">
        <v>2.2739183801E10</v>
      </c>
      <c r="E35" s="98" t="s">
        <v>160</v>
      </c>
    </row>
    <row r="36">
      <c r="B36" s="98" t="s">
        <v>161</v>
      </c>
      <c r="C36" s="98">
        <v>1.99993352E10</v>
      </c>
      <c r="D36" s="98">
        <v>4.5385937886E10</v>
      </c>
      <c r="E36" s="98" t="s">
        <v>162</v>
      </c>
    </row>
    <row r="37">
      <c r="B37" s="98" t="s">
        <v>163</v>
      </c>
      <c r="C37" s="98">
        <v>1.196399908E10</v>
      </c>
      <c r="D37" s="98">
        <v>4.5419637871E10</v>
      </c>
      <c r="E37" s="98" t="s">
        <v>164</v>
      </c>
    </row>
    <row r="38">
      <c r="B38" s="98" t="s">
        <v>165</v>
      </c>
      <c r="C38" s="98">
        <v>1.998956388E10</v>
      </c>
      <c r="D38" s="98">
        <v>3.904155288E10</v>
      </c>
      <c r="E38" s="98" t="s">
        <v>166</v>
      </c>
    </row>
    <row r="39">
      <c r="B39" s="98" t="s">
        <v>107</v>
      </c>
      <c r="C39" s="98">
        <v>1.5996212339E10</v>
      </c>
      <c r="D39" s="98">
        <v>4.3639052803E10</v>
      </c>
      <c r="E39" s="98" t="s">
        <v>108</v>
      </c>
    </row>
    <row r="40">
      <c r="B40" s="98" t="s">
        <v>167</v>
      </c>
      <c r="C40" s="98">
        <v>1.9995131238E10</v>
      </c>
      <c r="D40" s="98">
        <v>4.7658698814E10</v>
      </c>
      <c r="E40" s="98" t="s">
        <v>168</v>
      </c>
    </row>
    <row r="41">
      <c r="B41" s="98" t="s">
        <v>169</v>
      </c>
      <c r="C41" s="98">
        <v>1.9982025631E10</v>
      </c>
      <c r="D41" s="98">
        <v>3.2389472818E10</v>
      </c>
      <c r="E41" s="98" t="s">
        <v>170</v>
      </c>
    </row>
    <row r="42">
      <c r="B42" s="98" t="s">
        <v>171</v>
      </c>
      <c r="C42" s="98">
        <v>1.3991804496E10</v>
      </c>
      <c r="D42" s="98">
        <v>5.71011837E8</v>
      </c>
      <c r="E42" s="98" t="s">
        <v>172</v>
      </c>
    </row>
    <row r="43">
      <c r="B43" s="98" t="s">
        <v>173</v>
      </c>
      <c r="C43" s="98">
        <v>9.91995959E8</v>
      </c>
      <c r="D43" s="98">
        <v>2.467123847E9</v>
      </c>
      <c r="E43" s="98" t="s">
        <v>174</v>
      </c>
    </row>
    <row r="44">
      <c r="B44" s="98" t="s">
        <v>175</v>
      </c>
      <c r="C44" s="98">
        <v>1.998136501E10</v>
      </c>
      <c r="D44" s="98">
        <v>4.4178477897E10</v>
      </c>
      <c r="E44" s="98" t="s">
        <v>176</v>
      </c>
    </row>
    <row r="45">
      <c r="B45" s="98" t="s">
        <v>177</v>
      </c>
      <c r="C45" s="98">
        <v>1.999999999999E12</v>
      </c>
      <c r="D45" s="98">
        <v>3.0555413837E10</v>
      </c>
      <c r="E45" s="98" t="s">
        <v>178</v>
      </c>
    </row>
    <row r="46">
      <c r="B46" s="98" t="s">
        <v>179</v>
      </c>
      <c r="C46" s="98">
        <v>9.92678988E8</v>
      </c>
      <c r="D46" s="98">
        <v>9.6853603834E10</v>
      </c>
      <c r="E46" s="98" t="s">
        <v>180</v>
      </c>
    </row>
    <row r="47">
      <c r="B47" s="98" t="s">
        <v>181</v>
      </c>
      <c r="C47" s="98">
        <v>1.998407657E10</v>
      </c>
      <c r="D47" s="98">
        <v>2.2725018854E10</v>
      </c>
      <c r="E47" s="98" t="s">
        <v>182</v>
      </c>
    </row>
    <row r="48">
      <c r="B48" s="98" t="s">
        <v>183</v>
      </c>
      <c r="C48" s="98" t="s">
        <v>184</v>
      </c>
      <c r="D48" s="98">
        <v>4.4576043803E10</v>
      </c>
      <c r="E48" s="98" t="s">
        <v>185</v>
      </c>
    </row>
    <row r="49">
      <c r="B49" s="98" t="s">
        <v>186</v>
      </c>
      <c r="C49" s="98">
        <v>1.998109265E10</v>
      </c>
      <c r="D49" s="98">
        <v>4.3083116837E10</v>
      </c>
      <c r="E49" s="98" t="s">
        <v>187</v>
      </c>
    </row>
    <row r="50">
      <c r="B50" s="98" t="s">
        <v>188</v>
      </c>
      <c r="C50" s="98">
        <v>1.991768622E9</v>
      </c>
      <c r="D50" s="98">
        <v>3.3450613847E10</v>
      </c>
      <c r="E50" s="98" t="s">
        <v>189</v>
      </c>
    </row>
    <row r="51">
      <c r="B51" s="98" t="s">
        <v>190</v>
      </c>
      <c r="C51" s="98">
        <v>1.5997045195E10</v>
      </c>
      <c r="D51" s="98">
        <v>4.1916613888E10</v>
      </c>
      <c r="E51" s="98" t="s">
        <v>191</v>
      </c>
    </row>
    <row r="52">
      <c r="B52" s="98" t="s">
        <v>192</v>
      </c>
      <c r="C52" s="98">
        <v>1.1991289035E10</v>
      </c>
      <c r="D52" s="98">
        <v>4.3246232873E10</v>
      </c>
      <c r="E52" s="98" t="s">
        <v>193</v>
      </c>
    </row>
    <row r="53">
      <c r="B53" s="98" t="s">
        <v>194</v>
      </c>
      <c r="C53" s="98">
        <v>9.9110305E8</v>
      </c>
      <c r="D53" s="98">
        <v>2.5087594816E10</v>
      </c>
      <c r="E53" s="98" t="s">
        <v>195</v>
      </c>
    </row>
    <row r="54">
      <c r="B54" s="98" t="s">
        <v>196</v>
      </c>
      <c r="C54" s="98">
        <v>1.9997438753E10</v>
      </c>
      <c r="D54" s="98">
        <v>4.0310643813E10</v>
      </c>
      <c r="E54" s="98" t="s">
        <v>197</v>
      </c>
    </row>
    <row r="55">
      <c r="B55" s="98" t="s">
        <v>198</v>
      </c>
      <c r="C55" s="98">
        <v>1.9971107889E10</v>
      </c>
      <c r="D55" s="98">
        <v>4.3747273882E10</v>
      </c>
      <c r="E55" s="98" t="s">
        <v>199</v>
      </c>
    </row>
    <row r="56">
      <c r="B56" s="98" t="s">
        <v>200</v>
      </c>
      <c r="C56" s="98">
        <v>1.9992277932E10</v>
      </c>
      <c r="D56" s="98">
        <v>8.2731055634E10</v>
      </c>
      <c r="E56" s="98" t="s">
        <v>201</v>
      </c>
    </row>
    <row r="57">
      <c r="B57" s="98" t="s">
        <v>202</v>
      </c>
      <c r="C57" s="98">
        <v>1.1964032589E10</v>
      </c>
      <c r="D57" s="98">
        <v>9.54787943E9</v>
      </c>
      <c r="E57" s="98" t="s">
        <v>203</v>
      </c>
    </row>
    <row r="58">
      <c r="B58" s="98" t="s">
        <v>204</v>
      </c>
      <c r="C58" s="98">
        <v>1.5997852375E10</v>
      </c>
      <c r="D58" s="98">
        <v>4.7041481816E10</v>
      </c>
      <c r="E58" s="98" t="s">
        <v>205</v>
      </c>
    </row>
    <row r="59">
      <c r="B59" s="98" t="s">
        <v>206</v>
      </c>
      <c r="C59" s="98">
        <v>1.9982169999E10</v>
      </c>
      <c r="D59" s="98">
        <v>3.9295423828E10</v>
      </c>
      <c r="E59" s="98" t="s">
        <v>207</v>
      </c>
    </row>
    <row r="60">
      <c r="B60" s="98" t="s">
        <v>208</v>
      </c>
      <c r="C60" s="98">
        <v>1.9991036556E10</v>
      </c>
      <c r="D60" s="98">
        <v>6.728258647E9</v>
      </c>
      <c r="E60" s="98" t="s">
        <v>209</v>
      </c>
    </row>
    <row r="61">
      <c r="B61" s="98" t="s">
        <v>210</v>
      </c>
      <c r="C61" s="98">
        <v>1.7991106552E10</v>
      </c>
      <c r="D61" s="98">
        <v>3.326669488E10</v>
      </c>
      <c r="E61" s="98" t="s">
        <v>211</v>
      </c>
    </row>
    <row r="62">
      <c r="B62" s="98" t="s">
        <v>212</v>
      </c>
      <c r="C62" s="98">
        <v>1.6997745795E10</v>
      </c>
      <c r="D62" s="98">
        <v>4.16012478E10</v>
      </c>
      <c r="E62" s="98" t="s">
        <v>213</v>
      </c>
    </row>
    <row r="63">
      <c r="B63" s="98" t="s">
        <v>214</v>
      </c>
      <c r="C63" s="98">
        <v>1.9992601293E10</v>
      </c>
      <c r="D63" s="98">
        <v>4.199048588E10</v>
      </c>
      <c r="E63" s="98" t="s">
        <v>215</v>
      </c>
    </row>
    <row r="64">
      <c r="B64" s="98" t="s">
        <v>216</v>
      </c>
      <c r="C64" s="98">
        <v>1.698111508E10</v>
      </c>
      <c r="D64" s="98">
        <v>4.4377022806E10</v>
      </c>
      <c r="E64" s="98" t="s">
        <v>217</v>
      </c>
    </row>
    <row r="65">
      <c r="B65" s="98" t="s">
        <v>218</v>
      </c>
      <c r="C65" s="98">
        <v>8.1981960806E10</v>
      </c>
      <c r="D65" s="98">
        <v>7.390958464E9</v>
      </c>
      <c r="E65" s="98" t="s">
        <v>219</v>
      </c>
    </row>
    <row r="66">
      <c r="B66" s="98" t="s">
        <v>220</v>
      </c>
      <c r="C66" s="98">
        <v>9.91727112E8</v>
      </c>
      <c r="D66" s="98">
        <v>2.3375048831E10</v>
      </c>
      <c r="E66" s="98" t="s">
        <v>221</v>
      </c>
    </row>
    <row r="67">
      <c r="B67" s="98" t="s">
        <v>222</v>
      </c>
      <c r="C67" s="98">
        <v>1.9988554137E10</v>
      </c>
      <c r="D67" s="98">
        <v>2.2175029808E10</v>
      </c>
      <c r="E67" s="98" t="s">
        <v>223</v>
      </c>
    </row>
    <row r="68">
      <c r="B68" s="98" t="s">
        <v>224</v>
      </c>
      <c r="C68" s="98">
        <v>1.999733846E10</v>
      </c>
      <c r="D68" s="98">
        <v>3.3351119828E10</v>
      </c>
      <c r="E68" s="98" t="s">
        <v>225</v>
      </c>
    </row>
    <row r="69">
      <c r="B69" s="98" t="s">
        <v>226</v>
      </c>
      <c r="C69" s="98">
        <v>1.9992280937E10</v>
      </c>
      <c r="D69" s="98">
        <v>5.2459365187E10</v>
      </c>
      <c r="E69" s="98" t="s">
        <v>227</v>
      </c>
    </row>
    <row r="70">
      <c r="B70" s="98" t="s">
        <v>228</v>
      </c>
      <c r="C70" s="98">
        <v>1.1993822954E10</v>
      </c>
      <c r="D70" s="98">
        <v>4.9728729855E10</v>
      </c>
      <c r="E70" s="98" t="s">
        <v>229</v>
      </c>
    </row>
    <row r="71">
      <c r="B71" s="98" t="s">
        <v>230</v>
      </c>
      <c r="C71" s="98">
        <v>1.9981883383E10</v>
      </c>
      <c r="D71" s="98">
        <v>3.5883044875E10</v>
      </c>
      <c r="E71" s="98" t="s">
        <v>231</v>
      </c>
    </row>
    <row r="72">
      <c r="B72" s="98" t="s">
        <v>232</v>
      </c>
      <c r="C72" s="98">
        <v>9.89437391E8</v>
      </c>
      <c r="D72" s="98">
        <v>3.6131414858E10</v>
      </c>
      <c r="E72" s="98" t="s">
        <v>233</v>
      </c>
    </row>
    <row r="73">
      <c r="B73" s="98" t="s">
        <v>234</v>
      </c>
      <c r="C73" s="98">
        <v>1.999882148E10</v>
      </c>
      <c r="D73" s="98">
        <v>4.1119933897E10</v>
      </c>
      <c r="E73" s="98" t="s">
        <v>235</v>
      </c>
    </row>
    <row r="74">
      <c r="B74" s="98" t="s">
        <v>236</v>
      </c>
      <c r="C74" s="98">
        <v>1.5996845155E10</v>
      </c>
      <c r="D74" s="98">
        <v>4.5688070854E10</v>
      </c>
      <c r="E74" s="98" t="s">
        <v>237</v>
      </c>
    </row>
    <row r="75">
      <c r="B75" s="98" t="s">
        <v>238</v>
      </c>
      <c r="C75" s="98">
        <v>1.9996633727E10</v>
      </c>
      <c r="D75" s="98">
        <v>4.4150650829E10</v>
      </c>
      <c r="E75" s="98" t="s">
        <v>239</v>
      </c>
    </row>
    <row r="76">
      <c r="B76" s="98" t="s">
        <v>240</v>
      </c>
      <c r="C76" s="98">
        <v>1.9971430623E10</v>
      </c>
      <c r="D76" s="98">
        <v>1.0650757661E10</v>
      </c>
      <c r="E76" s="98" t="s">
        <v>241</v>
      </c>
    </row>
    <row r="77">
      <c r="B77" s="98" t="s">
        <v>242</v>
      </c>
      <c r="C77" s="98">
        <v>1.4997175002E10</v>
      </c>
      <c r="D77" s="98">
        <v>3.2975086806E10</v>
      </c>
      <c r="E77" s="98" t="s">
        <v>243</v>
      </c>
    </row>
    <row r="78">
      <c r="B78" s="98" t="s">
        <v>244</v>
      </c>
      <c r="C78" s="98">
        <v>1.3991150871E10</v>
      </c>
      <c r="D78" s="98">
        <v>4.5617924818E10</v>
      </c>
      <c r="E78" s="98" t="s">
        <v>245</v>
      </c>
    </row>
    <row r="79">
      <c r="B79" s="98" t="s">
        <v>246</v>
      </c>
      <c r="C79" s="98">
        <v>1.9996768787E10</v>
      </c>
      <c r="D79" s="98">
        <v>4.1570867836E10</v>
      </c>
      <c r="E79" s="98" t="s">
        <v>247</v>
      </c>
    </row>
    <row r="80">
      <c r="B80" s="98" t="s">
        <v>248</v>
      </c>
      <c r="C80" s="98">
        <v>1.999399017E10</v>
      </c>
      <c r="D80" s="98">
        <v>4.7402780813E10</v>
      </c>
      <c r="E80" s="98" t="s">
        <v>249</v>
      </c>
    </row>
    <row r="81">
      <c r="B81" s="98" t="s">
        <v>250</v>
      </c>
      <c r="C81" s="98">
        <v>1.9992811114E10</v>
      </c>
      <c r="D81" s="98">
        <v>2.201329761E9</v>
      </c>
      <c r="E81" s="98" t="s">
        <v>251</v>
      </c>
    </row>
    <row r="82">
      <c r="B82" s="98" t="s">
        <v>252</v>
      </c>
      <c r="C82" s="98">
        <v>1.9999099646E10</v>
      </c>
      <c r="D82" s="98">
        <v>4.559373884E10</v>
      </c>
      <c r="E82" s="98" t="s">
        <v>253</v>
      </c>
    </row>
    <row r="83">
      <c r="B83" s="98" t="s">
        <v>254</v>
      </c>
      <c r="C83" s="98">
        <v>1.9998346626E10</v>
      </c>
      <c r="D83" s="98">
        <v>4.0590340883E10</v>
      </c>
      <c r="E83" s="98" t="s">
        <v>255</v>
      </c>
    </row>
    <row r="84">
      <c r="B84" s="98" t="s">
        <v>256</v>
      </c>
      <c r="C84" s="98">
        <v>2.799972159E10</v>
      </c>
      <c r="D84" s="98">
        <v>1.0781151767E10</v>
      </c>
      <c r="E84" s="98" t="s">
        <v>257</v>
      </c>
    </row>
    <row r="85">
      <c r="B85" s="98" t="s">
        <v>258</v>
      </c>
      <c r="C85" s="98">
        <v>9.88714109E8</v>
      </c>
      <c r="D85" s="98">
        <v>8.1129157172E10</v>
      </c>
      <c r="E85" s="98" t="s">
        <v>259</v>
      </c>
    </row>
    <row r="86">
      <c r="B86" s="98" t="s">
        <v>260</v>
      </c>
      <c r="C86" s="98">
        <v>1.1963481559E10</v>
      </c>
      <c r="D86" s="98">
        <v>3.8850050852E10</v>
      </c>
      <c r="E86" s="98" t="s">
        <v>261</v>
      </c>
    </row>
    <row r="87">
      <c r="B87" s="98" t="s">
        <v>262</v>
      </c>
      <c r="C87" s="98">
        <v>9.91829769E8</v>
      </c>
      <c r="D87" s="98">
        <v>2.5470125882E10</v>
      </c>
      <c r="E87" s="98" t="s">
        <v>263</v>
      </c>
    </row>
    <row r="88">
      <c r="B88" s="98" t="s">
        <v>264</v>
      </c>
      <c r="C88" s="98">
        <v>1.9995989393E10</v>
      </c>
      <c r="D88" s="98">
        <v>4.1556245831E10</v>
      </c>
      <c r="E88" s="98" t="s">
        <v>265</v>
      </c>
    </row>
    <row r="89">
      <c r="B89" s="98" t="s">
        <v>266</v>
      </c>
      <c r="C89" s="98">
        <v>1.9981452616E10</v>
      </c>
      <c r="D89" s="98">
        <v>9.596106422E9</v>
      </c>
      <c r="E89" s="98" t="s">
        <v>267</v>
      </c>
    </row>
    <row r="90">
      <c r="B90" s="98" t="s">
        <v>268</v>
      </c>
      <c r="C90" s="98">
        <v>1.9984033053E10</v>
      </c>
      <c r="D90" s="98">
        <v>1.3091821676E10</v>
      </c>
      <c r="E90" s="98" t="s">
        <v>269</v>
      </c>
    </row>
    <row r="91">
      <c r="B91" s="98" t="s">
        <v>270</v>
      </c>
      <c r="C91" s="98">
        <v>1.1992210559E10</v>
      </c>
      <c r="D91" s="98">
        <v>4.2574093801E10</v>
      </c>
      <c r="E91" s="98" t="s">
        <v>271</v>
      </c>
    </row>
    <row r="92">
      <c r="B92" s="98" t="s">
        <v>272</v>
      </c>
      <c r="C92" s="98">
        <v>9.87068451E8</v>
      </c>
      <c r="D92" s="98">
        <v>1.558200789E10</v>
      </c>
      <c r="E92" s="98" t="s">
        <v>273</v>
      </c>
    </row>
    <row r="93">
      <c r="B93" s="98" t="s">
        <v>274</v>
      </c>
      <c r="C93" s="98">
        <v>1.1985224603E10</v>
      </c>
      <c r="D93" s="98">
        <v>3.7067479878E10</v>
      </c>
      <c r="E93" s="98" t="s">
        <v>275</v>
      </c>
    </row>
    <row r="94">
      <c r="B94" s="98" t="s">
        <v>276</v>
      </c>
      <c r="C94" s="98">
        <v>9.6060153E8</v>
      </c>
      <c r="D94" s="98">
        <v>3.4233811838E10</v>
      </c>
      <c r="E94" s="98" t="s">
        <v>277</v>
      </c>
    </row>
    <row r="95">
      <c r="B95" s="98" t="s">
        <v>278</v>
      </c>
      <c r="C95" s="98">
        <v>1.9982863832E10</v>
      </c>
      <c r="D95" s="98">
        <v>4.3034674805E10</v>
      </c>
      <c r="E95" s="98" t="s">
        <v>279</v>
      </c>
    </row>
    <row r="96">
      <c r="B96" s="98" t="s">
        <v>280</v>
      </c>
      <c r="C96" s="98">
        <v>1.9982788638E10</v>
      </c>
      <c r="D96" s="98">
        <v>3.1657352803E10</v>
      </c>
      <c r="E96" s="98" t="s">
        <v>281</v>
      </c>
    </row>
    <row r="97">
      <c r="B97" s="98" t="s">
        <v>282</v>
      </c>
      <c r="C97" s="98">
        <v>1.6982201608E10</v>
      </c>
      <c r="D97" s="98">
        <v>3.8311098859E10</v>
      </c>
      <c r="E97" s="98" t="s">
        <v>283</v>
      </c>
    </row>
    <row r="98">
      <c r="B98" s="98" t="s">
        <v>284</v>
      </c>
      <c r="C98" s="98" t="s">
        <v>285</v>
      </c>
      <c r="D98" s="98">
        <v>3.6234135854E10</v>
      </c>
      <c r="E98" s="98" t="s">
        <v>286</v>
      </c>
    </row>
    <row r="99">
      <c r="B99" s="98" t="s">
        <v>287</v>
      </c>
      <c r="C99" s="98">
        <v>1.1996622564E10</v>
      </c>
      <c r="D99" s="98">
        <v>2.9407980871E10</v>
      </c>
      <c r="E99" s="98" t="s">
        <v>288</v>
      </c>
    </row>
    <row r="100">
      <c r="B100" s="98" t="s">
        <v>289</v>
      </c>
      <c r="C100" s="98">
        <v>1.9994406226E10</v>
      </c>
      <c r="D100" s="98">
        <v>3.3770829808E10</v>
      </c>
      <c r="E100" s="98" t="s">
        <v>290</v>
      </c>
    </row>
    <row r="101">
      <c r="B101" s="98" t="s">
        <v>291</v>
      </c>
      <c r="C101" s="98">
        <v>1.1985150017E10</v>
      </c>
      <c r="D101" s="98">
        <v>3.544747588E10</v>
      </c>
      <c r="E101" s="98" t="s">
        <v>292</v>
      </c>
    </row>
    <row r="102">
      <c r="B102" s="98" t="s">
        <v>293</v>
      </c>
      <c r="C102" s="98">
        <v>1.9991460666E10</v>
      </c>
      <c r="D102" s="98">
        <v>4.3211974814E10</v>
      </c>
      <c r="E102" s="98" t="s">
        <v>294</v>
      </c>
    </row>
    <row r="103">
      <c r="B103" s="98" t="s">
        <v>295</v>
      </c>
      <c r="C103" s="98">
        <v>1.9995937671E10</v>
      </c>
      <c r="D103" s="98">
        <v>2.2259884806E10</v>
      </c>
      <c r="E103" s="98" t="s">
        <v>296</v>
      </c>
    </row>
    <row r="104">
      <c r="B104" s="98" t="s">
        <v>297</v>
      </c>
      <c r="C104" s="98">
        <v>9.87202472E8</v>
      </c>
      <c r="D104" s="98">
        <v>3.1853296864E10</v>
      </c>
      <c r="E104" s="98" t="s">
        <v>298</v>
      </c>
    </row>
    <row r="105">
      <c r="B105" s="98" t="s">
        <v>299</v>
      </c>
      <c r="C105" s="98">
        <v>9.914301E8</v>
      </c>
      <c r="D105" s="98">
        <v>2.4582308813E10</v>
      </c>
      <c r="E105" s="98" t="s">
        <v>300</v>
      </c>
    </row>
    <row r="106">
      <c r="B106" s="98" t="s">
        <v>301</v>
      </c>
      <c r="C106" s="98">
        <v>1.9982925192E10</v>
      </c>
      <c r="D106" s="98">
        <v>6.76402488E9</v>
      </c>
      <c r="E106" s="98" t="s">
        <v>302</v>
      </c>
    </row>
    <row r="107">
      <c r="B107" s="98" t="s">
        <v>303</v>
      </c>
      <c r="C107" s="98">
        <v>9.83688619E8</v>
      </c>
      <c r="D107" s="98">
        <v>2.6817555817E10</v>
      </c>
      <c r="E107" s="98" t="s">
        <v>304</v>
      </c>
    </row>
    <row r="108">
      <c r="B108" s="98" t="s">
        <v>305</v>
      </c>
      <c r="C108" s="98">
        <v>1.9994900341E10</v>
      </c>
      <c r="D108" s="98">
        <v>4.3580612816E10</v>
      </c>
      <c r="E108" s="98" t="s">
        <v>306</v>
      </c>
    </row>
    <row r="109">
      <c r="B109" s="98" t="s">
        <v>307</v>
      </c>
      <c r="C109" s="98">
        <v>1.6981128944E10</v>
      </c>
      <c r="D109" s="98">
        <v>3.7826722837E10</v>
      </c>
      <c r="E109" s="98" t="s">
        <v>308</v>
      </c>
    </row>
    <row r="110">
      <c r="B110" s="98" t="s">
        <v>309</v>
      </c>
      <c r="C110" s="98">
        <v>1.9981390914E10</v>
      </c>
      <c r="D110" s="98">
        <v>4.5976029841E10</v>
      </c>
      <c r="E110" s="98" t="s">
        <v>310</v>
      </c>
    </row>
    <row r="111">
      <c r="B111" s="98" t="s">
        <v>311</v>
      </c>
      <c r="C111" s="98">
        <v>1.9988702037E10</v>
      </c>
      <c r="D111" s="98">
        <v>6.0826959253E10</v>
      </c>
      <c r="E111" s="98" t="s">
        <v>312</v>
      </c>
    </row>
    <row r="112">
      <c r="B112" s="98" t="s">
        <v>313</v>
      </c>
      <c r="C112" s="98">
        <v>1.1972786846E10</v>
      </c>
      <c r="D112" s="98">
        <v>4.5162755893E10</v>
      </c>
      <c r="E112" s="98" t="s">
        <v>314</v>
      </c>
    </row>
    <row r="113">
      <c r="B113" s="98" t="s">
        <v>315</v>
      </c>
      <c r="C113" s="98">
        <v>9.84336424E8</v>
      </c>
      <c r="D113" s="98">
        <v>2.156724288E10</v>
      </c>
      <c r="E113" s="98" t="s">
        <v>316</v>
      </c>
    </row>
    <row r="114">
      <c r="B114" s="98" t="s">
        <v>317</v>
      </c>
      <c r="C114" s="98">
        <v>1.991473156E9</v>
      </c>
      <c r="D114" s="98">
        <v>3.2893753825E10</v>
      </c>
      <c r="E114" s="98" t="s">
        <v>318</v>
      </c>
    </row>
    <row r="115">
      <c r="B115" s="98" t="s">
        <v>319</v>
      </c>
      <c r="C115" s="98">
        <v>1.9999316297E10</v>
      </c>
      <c r="D115" s="98">
        <v>8.4899297E9</v>
      </c>
      <c r="E115" s="98" t="s">
        <v>320</v>
      </c>
    </row>
    <row r="116">
      <c r="B116" s="98" t="s">
        <v>321</v>
      </c>
      <c r="C116" s="98">
        <v>1.9988246623E10</v>
      </c>
      <c r="D116" s="98">
        <v>4.2579901809E10</v>
      </c>
      <c r="E116" s="98" t="s">
        <v>322</v>
      </c>
    </row>
    <row r="117">
      <c r="B117" s="98" t="s">
        <v>323</v>
      </c>
      <c r="C117" s="98">
        <v>1.9982808475E10</v>
      </c>
      <c r="D117" s="98">
        <v>3.5351498863E10</v>
      </c>
      <c r="E117" s="98" t="s">
        <v>324</v>
      </c>
    </row>
    <row r="118">
      <c r="B118" s="98" t="s">
        <v>325</v>
      </c>
      <c r="C118" s="98">
        <v>1.9988408161E10</v>
      </c>
      <c r="D118" s="98">
        <v>4.8496163806E10</v>
      </c>
      <c r="E118" s="98" t="s">
        <v>326</v>
      </c>
    </row>
    <row r="119">
      <c r="B119" s="98" t="s">
        <v>327</v>
      </c>
      <c r="C119" s="98">
        <v>1.1941698776E10</v>
      </c>
      <c r="D119" s="98">
        <v>3.7642976895E10</v>
      </c>
      <c r="E119" s="98" t="s">
        <v>328</v>
      </c>
    </row>
    <row r="120">
      <c r="B120" s="98" t="s">
        <v>329</v>
      </c>
      <c r="C120" s="98">
        <v>9.81370979E8</v>
      </c>
      <c r="D120" s="98">
        <v>1.7754294826E10</v>
      </c>
      <c r="E120" s="98" t="s">
        <v>330</v>
      </c>
    </row>
    <row r="121">
      <c r="B121" s="98" t="s">
        <v>331</v>
      </c>
      <c r="C121" s="98" t="s">
        <v>332</v>
      </c>
      <c r="D121" s="98">
        <v>2.2171995874E10</v>
      </c>
      <c r="E121" s="98" t="s">
        <v>333</v>
      </c>
    </row>
    <row r="122">
      <c r="B122" s="98" t="s">
        <v>334</v>
      </c>
      <c r="C122" s="98">
        <v>1.1993612058E10</v>
      </c>
      <c r="D122" s="98">
        <v>2.756487287E10</v>
      </c>
      <c r="E122" s="98" t="s">
        <v>335</v>
      </c>
    </row>
    <row r="123">
      <c r="B123" s="98" t="s">
        <v>336</v>
      </c>
      <c r="C123" s="98">
        <v>1.9988043263E10</v>
      </c>
      <c r="D123" s="98">
        <v>2.02376419E9</v>
      </c>
      <c r="E123" s="98" t="s">
        <v>337</v>
      </c>
    </row>
    <row r="124">
      <c r="B124" s="98" t="s">
        <v>338</v>
      </c>
      <c r="C124" s="98">
        <v>1.9981810143E10</v>
      </c>
      <c r="D124" s="98">
        <v>3.6833661847E10</v>
      </c>
      <c r="E124" s="98" t="s">
        <v>339</v>
      </c>
    </row>
    <row r="125">
      <c r="B125" s="98" t="s">
        <v>340</v>
      </c>
      <c r="C125" s="98">
        <v>1.9994549918E10</v>
      </c>
      <c r="D125" s="98">
        <v>3.6017381806E10</v>
      </c>
      <c r="E125" s="98" t="s">
        <v>341</v>
      </c>
    </row>
    <row r="126">
      <c r="B126" s="98" t="s">
        <v>342</v>
      </c>
      <c r="C126" s="98">
        <v>1.9982951016E10</v>
      </c>
      <c r="D126" s="98">
        <v>7.376555412E10</v>
      </c>
      <c r="E126" s="98" t="s">
        <v>343</v>
      </c>
    </row>
    <row r="127">
      <c r="B127" s="98" t="s">
        <v>344</v>
      </c>
      <c r="C127" s="98">
        <v>1.1951130669E10</v>
      </c>
      <c r="D127" s="98">
        <v>3.3726254803E10</v>
      </c>
      <c r="E127" s="98" t="s">
        <v>345</v>
      </c>
    </row>
    <row r="128">
      <c r="B128" s="98" t="s">
        <v>346</v>
      </c>
      <c r="C128" s="98">
        <v>3.1967633202E10</v>
      </c>
      <c r="D128" s="98">
        <v>1.3751203796E10</v>
      </c>
      <c r="E128" s="98" t="s">
        <v>347</v>
      </c>
    </row>
    <row r="129">
      <c r="B129" s="98" t="s">
        <v>348</v>
      </c>
      <c r="C129" s="98">
        <v>1.9994843278E10</v>
      </c>
      <c r="D129" s="98">
        <v>2.6917167835E10</v>
      </c>
      <c r="E129" s="98" t="s">
        <v>349</v>
      </c>
    </row>
    <row r="130">
      <c r="B130" s="98" t="s">
        <v>350</v>
      </c>
      <c r="C130" s="98">
        <v>1.4996762664E10</v>
      </c>
      <c r="D130" s="98">
        <v>4.5619329844E10</v>
      </c>
      <c r="E130" s="98" t="s">
        <v>351</v>
      </c>
    </row>
    <row r="131">
      <c r="B131" s="98" t="s">
        <v>352</v>
      </c>
      <c r="C131" s="98">
        <v>1.4996570563E10</v>
      </c>
      <c r="D131" s="98">
        <v>4.2684461848E10</v>
      </c>
      <c r="E131" s="98" t="s">
        <v>353</v>
      </c>
    </row>
    <row r="132">
      <c r="B132" s="98" t="s">
        <v>354</v>
      </c>
      <c r="C132" s="98">
        <v>9.81886659E8</v>
      </c>
      <c r="D132" s="98">
        <v>2.2131931859E10</v>
      </c>
      <c r="E132" s="98" t="s">
        <v>355</v>
      </c>
    </row>
    <row r="133">
      <c r="B133" s="98" t="s">
        <v>356</v>
      </c>
      <c r="C133" s="98">
        <v>1.9981289624E10</v>
      </c>
      <c r="D133" s="98">
        <v>4.8606765805E10</v>
      </c>
      <c r="E133" s="98" t="s">
        <v>357</v>
      </c>
    </row>
    <row r="134">
      <c r="B134" s="98" t="s">
        <v>358</v>
      </c>
      <c r="C134" s="98">
        <v>1.1964989912E10</v>
      </c>
      <c r="D134" s="98">
        <v>4.3963059826E10</v>
      </c>
      <c r="E134" s="98" t="s">
        <v>359</v>
      </c>
    </row>
    <row r="135">
      <c r="B135" s="98" t="s">
        <v>360</v>
      </c>
      <c r="C135" s="98">
        <v>1.999251335E10</v>
      </c>
      <c r="D135" s="98">
        <v>9.6853077849E10</v>
      </c>
      <c r="E135" s="98" t="s">
        <v>361</v>
      </c>
    </row>
    <row r="136">
      <c r="B136" s="98" t="s">
        <v>362</v>
      </c>
      <c r="C136" s="98">
        <v>1.9995062407E10</v>
      </c>
      <c r="D136" s="98">
        <v>7.305900893E9</v>
      </c>
      <c r="E136" s="98" t="s">
        <v>363</v>
      </c>
    </row>
    <row r="137">
      <c r="B137" s="98" t="s">
        <v>364</v>
      </c>
      <c r="C137" s="98">
        <v>1.9974036565E10</v>
      </c>
      <c r="D137" s="98">
        <v>1.1919106871E10</v>
      </c>
      <c r="E137" s="98" t="s">
        <v>365</v>
      </c>
    </row>
    <row r="138">
      <c r="B138" s="98" t="s">
        <v>366</v>
      </c>
      <c r="C138" s="98">
        <v>1.9974220798E10</v>
      </c>
      <c r="D138" s="98">
        <v>2.4895104877E10</v>
      </c>
      <c r="E138" s="98" t="s">
        <v>367</v>
      </c>
    </row>
    <row r="139">
      <c r="B139" s="98" t="s">
        <v>368</v>
      </c>
      <c r="C139" s="98">
        <v>1.9997857185E10</v>
      </c>
      <c r="D139" s="98">
        <v>8.84472787E10</v>
      </c>
      <c r="E139" s="98" t="s">
        <v>369</v>
      </c>
    </row>
    <row r="140">
      <c r="B140" s="98" t="s">
        <v>370</v>
      </c>
      <c r="C140" s="98">
        <v>9.91443576E8</v>
      </c>
      <c r="D140" s="98">
        <v>1.0246090812E10</v>
      </c>
      <c r="E140" s="98" t="s">
        <v>371</v>
      </c>
    </row>
    <row r="141">
      <c r="B141" s="98" t="s">
        <v>372</v>
      </c>
      <c r="C141" s="98">
        <v>1.9995790395E10</v>
      </c>
      <c r="D141" s="98">
        <v>1.1732655626E10</v>
      </c>
      <c r="E141" s="98" t="s">
        <v>373</v>
      </c>
    </row>
    <row r="142">
      <c r="B142" s="98" t="s">
        <v>374</v>
      </c>
      <c r="C142" s="98">
        <v>1.499727717E10</v>
      </c>
      <c r="D142" s="98">
        <v>4.5572942863E10</v>
      </c>
      <c r="E142" s="98" t="s">
        <v>375</v>
      </c>
    </row>
    <row r="143">
      <c r="B143" s="98" t="s">
        <v>376</v>
      </c>
      <c r="C143" s="98">
        <v>1.9983938905E10</v>
      </c>
      <c r="D143" s="98">
        <v>6.0019442378E10</v>
      </c>
      <c r="E143" s="98" t="s">
        <v>377</v>
      </c>
    </row>
    <row r="144">
      <c r="B144" s="98" t="s">
        <v>378</v>
      </c>
      <c r="C144" s="98">
        <v>9.97789204E8</v>
      </c>
      <c r="D144" s="98">
        <v>2.283429285E10</v>
      </c>
      <c r="E144" s="98" t="s">
        <v>379</v>
      </c>
    </row>
    <row r="145">
      <c r="B145" s="98" t="s">
        <v>380</v>
      </c>
      <c r="C145" s="98">
        <v>1.9992979897E10</v>
      </c>
      <c r="D145" s="98">
        <v>3.2781298816E10</v>
      </c>
      <c r="E145" s="98" t="s">
        <v>381</v>
      </c>
    </row>
    <row r="146">
      <c r="B146" s="98" t="s">
        <v>382</v>
      </c>
      <c r="C146" s="98">
        <v>1.199702414E10</v>
      </c>
      <c r="D146" s="98">
        <v>4.228584985E10</v>
      </c>
      <c r="E146" s="98" t="s">
        <v>383</v>
      </c>
    </row>
    <row r="147">
      <c r="B147" s="98" t="s">
        <v>384</v>
      </c>
      <c r="C147" s="98">
        <v>1.1963958427E10</v>
      </c>
      <c r="D147" s="98">
        <v>4.5840744883E10</v>
      </c>
      <c r="E147" s="98" t="s">
        <v>385</v>
      </c>
    </row>
    <row r="148">
      <c r="B148" s="98" t="s">
        <v>386</v>
      </c>
      <c r="C148" s="98">
        <v>1.1973839995E10</v>
      </c>
      <c r="D148" s="98">
        <v>4.725413585E10</v>
      </c>
      <c r="E148" s="98" t="s">
        <v>387</v>
      </c>
    </row>
    <row r="149">
      <c r="B149" s="98" t="s">
        <v>388</v>
      </c>
      <c r="C149" s="98">
        <v>1.9991940801E10</v>
      </c>
      <c r="D149" s="98">
        <v>4.445298883E10</v>
      </c>
      <c r="E149" s="98" t="s">
        <v>389</v>
      </c>
    </row>
    <row r="150">
      <c r="B150" s="98" t="s">
        <v>390</v>
      </c>
      <c r="C150" s="98">
        <v>9.7405113E8</v>
      </c>
      <c r="D150" s="98">
        <v>1.0189196947E10</v>
      </c>
      <c r="E150" s="98" t="s">
        <v>391</v>
      </c>
    </row>
    <row r="151">
      <c r="B151" s="98" t="s">
        <v>392</v>
      </c>
      <c r="C151" s="98">
        <v>1.1983410834E10</v>
      </c>
      <c r="D151" s="98">
        <v>4.207753583E10</v>
      </c>
      <c r="E151" s="98" t="s">
        <v>393</v>
      </c>
    </row>
    <row r="152">
      <c r="B152" s="98" t="s">
        <v>394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43"/>
    <col customWidth="1" min="3" max="3" width="33.14"/>
    <col customWidth="1" min="4" max="4" width="24.86"/>
    <col customWidth="1" min="5" max="6" width="12.14"/>
    <col customWidth="1" min="7" max="7" width="25.71"/>
    <col customWidth="1" min="8" max="8" width="26.14"/>
    <col customWidth="1" min="9" max="9" width="16.29"/>
    <col customWidth="1" min="10" max="10" width="41.14"/>
    <col customWidth="1" min="11" max="11" width="10.86"/>
    <col customWidth="1" min="12" max="12" width="6.86"/>
  </cols>
  <sheetData>
    <row r="1">
      <c r="A1" s="103"/>
      <c r="B1" s="104" t="s">
        <v>395</v>
      </c>
      <c r="N1" s="103"/>
      <c r="O1" s="103"/>
      <c r="P1" s="103"/>
      <c r="Q1" s="103"/>
      <c r="R1" s="103"/>
      <c r="S1" s="103"/>
      <c r="T1" s="103"/>
      <c r="U1" s="103"/>
      <c r="V1" s="103"/>
      <c r="W1" s="103"/>
      <c r="X1" s="103"/>
      <c r="Y1" s="103"/>
      <c r="Z1" s="103"/>
      <c r="AA1" s="103"/>
      <c r="AB1" s="103"/>
      <c r="AC1" s="103"/>
      <c r="AD1" s="103"/>
      <c r="AE1" s="103"/>
    </row>
    <row r="2">
      <c r="A2" s="103"/>
      <c r="B2" s="105" t="s">
        <v>396</v>
      </c>
      <c r="C2" s="105" t="s">
        <v>397</v>
      </c>
      <c r="D2" s="105" t="s">
        <v>98</v>
      </c>
      <c r="E2" s="105" t="s">
        <v>398</v>
      </c>
      <c r="F2" s="105" t="s">
        <v>100</v>
      </c>
      <c r="G2" s="105" t="s">
        <v>399</v>
      </c>
      <c r="H2" s="105" t="s">
        <v>34</v>
      </c>
      <c r="I2" s="105" t="s">
        <v>400</v>
      </c>
      <c r="J2" s="105" t="s">
        <v>401</v>
      </c>
      <c r="K2" s="105" t="s">
        <v>402</v>
      </c>
      <c r="L2" s="105" t="s">
        <v>403</v>
      </c>
      <c r="M2" s="105" t="s">
        <v>404</v>
      </c>
      <c r="N2" s="106"/>
      <c r="O2" s="106"/>
      <c r="P2" s="106"/>
      <c r="Q2" s="106"/>
      <c r="R2" s="106"/>
      <c r="S2" s="106"/>
      <c r="T2" s="106"/>
      <c r="U2" s="106"/>
      <c r="V2" s="106"/>
      <c r="W2" s="106"/>
      <c r="X2" s="106"/>
      <c r="Y2" s="106"/>
      <c r="Z2" s="106"/>
      <c r="AA2" s="106"/>
      <c r="AB2" s="106"/>
      <c r="AC2" s="106"/>
      <c r="AD2" s="106"/>
      <c r="AE2" s="106"/>
    </row>
    <row r="3">
      <c r="A3" s="103"/>
      <c r="B3" s="107">
        <v>1.0</v>
      </c>
      <c r="C3" s="107" t="s">
        <v>92</v>
      </c>
      <c r="D3" s="107" t="s">
        <v>405</v>
      </c>
      <c r="E3" s="107">
        <v>1.19887554E10</v>
      </c>
      <c r="F3" s="107">
        <v>4.2991389885E10</v>
      </c>
      <c r="G3" s="107" t="s">
        <v>406</v>
      </c>
      <c r="H3" s="107" t="s">
        <v>407</v>
      </c>
      <c r="I3" s="107">
        <v>1887.0</v>
      </c>
      <c r="J3" s="108" t="s">
        <v>95</v>
      </c>
      <c r="K3" s="107">
        <v>6.0</v>
      </c>
      <c r="L3" s="107">
        <v>4.0</v>
      </c>
      <c r="M3" s="107" t="s">
        <v>12</v>
      </c>
      <c r="N3" s="103"/>
      <c r="O3" s="103"/>
      <c r="P3" s="103"/>
      <c r="Q3" s="103"/>
      <c r="R3" s="103"/>
      <c r="S3" s="103"/>
      <c r="T3" s="103"/>
      <c r="U3" s="103"/>
      <c r="V3" s="103"/>
      <c r="W3" s="103"/>
      <c r="X3" s="103"/>
      <c r="Y3" s="103"/>
      <c r="Z3" s="103"/>
      <c r="AA3" s="103"/>
      <c r="AB3" s="103"/>
      <c r="AC3" s="103"/>
      <c r="AD3" s="103"/>
      <c r="AE3" s="103"/>
    </row>
    <row r="4">
      <c r="A4" s="103"/>
      <c r="B4" s="107">
        <v>2.0</v>
      </c>
      <c r="C4" s="107" t="s">
        <v>408</v>
      </c>
      <c r="D4" s="107" t="s">
        <v>210</v>
      </c>
      <c r="E4" s="107">
        <v>1.7991106552E10</v>
      </c>
      <c r="F4" s="107">
        <v>3.326669488E10</v>
      </c>
      <c r="G4" s="107" t="s">
        <v>211</v>
      </c>
      <c r="H4" s="107" t="s">
        <v>409</v>
      </c>
      <c r="I4" s="107">
        <v>530.0</v>
      </c>
      <c r="J4" s="108" t="s">
        <v>410</v>
      </c>
      <c r="K4" s="107">
        <v>1.0</v>
      </c>
      <c r="L4" s="107">
        <v>1.0</v>
      </c>
      <c r="M4" s="107" t="s">
        <v>12</v>
      </c>
      <c r="N4" s="103"/>
      <c r="O4" s="103"/>
      <c r="P4" s="103"/>
      <c r="Q4" s="103"/>
      <c r="R4" s="103"/>
      <c r="S4" s="103"/>
      <c r="T4" s="103"/>
      <c r="U4" s="103"/>
      <c r="V4" s="103"/>
      <c r="W4" s="103"/>
      <c r="X4" s="103"/>
      <c r="Y4" s="103"/>
      <c r="Z4" s="103"/>
      <c r="AA4" s="103"/>
      <c r="AB4" s="103"/>
      <c r="AC4" s="103"/>
      <c r="AD4" s="103"/>
      <c r="AE4" s="103"/>
    </row>
    <row r="5">
      <c r="A5" s="103"/>
      <c r="B5" s="107">
        <v>3.0</v>
      </c>
      <c r="C5" s="107" t="s">
        <v>109</v>
      </c>
      <c r="D5" s="107" t="s">
        <v>266</v>
      </c>
      <c r="E5" s="107">
        <v>1.9981452616E10</v>
      </c>
      <c r="F5" s="107">
        <v>9.596106422E9</v>
      </c>
      <c r="G5" s="107" t="s">
        <v>267</v>
      </c>
      <c r="H5" s="107" t="s">
        <v>411</v>
      </c>
      <c r="I5" s="107">
        <v>1724.0</v>
      </c>
      <c r="J5" s="108" t="s">
        <v>412</v>
      </c>
      <c r="K5" s="107">
        <v>1.0</v>
      </c>
      <c r="L5" s="107">
        <v>1.0</v>
      </c>
      <c r="M5" s="107" t="s">
        <v>16</v>
      </c>
      <c r="N5" s="103"/>
      <c r="O5" s="103"/>
      <c r="P5" s="103"/>
      <c r="Q5" s="103"/>
      <c r="R5" s="103"/>
      <c r="S5" s="103"/>
      <c r="T5" s="103"/>
      <c r="U5" s="103"/>
      <c r="V5" s="103"/>
      <c r="W5" s="103"/>
      <c r="X5" s="103"/>
      <c r="Y5" s="103"/>
      <c r="Z5" s="103"/>
      <c r="AA5" s="103"/>
      <c r="AB5" s="103"/>
      <c r="AC5" s="103"/>
      <c r="AD5" s="103"/>
      <c r="AE5" s="103"/>
    </row>
    <row r="6">
      <c r="A6" s="103"/>
      <c r="B6" s="107">
        <v>4.0</v>
      </c>
      <c r="C6" s="107" t="s">
        <v>413</v>
      </c>
      <c r="D6" s="107" t="s">
        <v>309</v>
      </c>
      <c r="E6" s="107">
        <v>1.9981390914E10</v>
      </c>
      <c r="F6" s="107">
        <v>4.5976029841E10</v>
      </c>
      <c r="G6" s="107" t="s">
        <v>310</v>
      </c>
      <c r="H6" s="107" t="s">
        <v>414</v>
      </c>
      <c r="I6" s="107">
        <v>60.0</v>
      </c>
      <c r="J6" s="108" t="s">
        <v>415</v>
      </c>
      <c r="K6" s="107">
        <v>1.0</v>
      </c>
      <c r="L6" s="107">
        <v>1.0</v>
      </c>
      <c r="M6" s="107" t="s">
        <v>16</v>
      </c>
      <c r="N6" s="103"/>
      <c r="O6" s="103"/>
      <c r="P6" s="103"/>
      <c r="Q6" s="103"/>
      <c r="R6" s="103"/>
      <c r="S6" s="103"/>
      <c r="T6" s="103"/>
      <c r="U6" s="103"/>
      <c r="V6" s="103"/>
      <c r="W6" s="103"/>
      <c r="X6" s="103"/>
      <c r="Y6" s="103"/>
      <c r="Z6" s="103"/>
      <c r="AA6" s="103"/>
      <c r="AB6" s="103"/>
      <c r="AC6" s="103"/>
      <c r="AD6" s="103"/>
      <c r="AE6" s="103"/>
    </row>
    <row r="7">
      <c r="A7" s="103"/>
      <c r="B7" s="107">
        <v>5.0</v>
      </c>
      <c r="C7" s="107" t="s">
        <v>416</v>
      </c>
      <c r="D7" s="107" t="s">
        <v>358</v>
      </c>
      <c r="E7" s="107">
        <v>1.1964989912E10</v>
      </c>
      <c r="F7" s="107">
        <v>4.3963059826E10</v>
      </c>
      <c r="G7" s="107" t="s">
        <v>359</v>
      </c>
      <c r="H7" s="107" t="s">
        <v>417</v>
      </c>
      <c r="I7" s="107">
        <v>619.0</v>
      </c>
      <c r="J7" s="108" t="s">
        <v>418</v>
      </c>
      <c r="K7" s="107">
        <v>3.0</v>
      </c>
      <c r="L7" s="107">
        <v>3.0</v>
      </c>
      <c r="M7" s="107" t="s">
        <v>12</v>
      </c>
      <c r="N7" s="103"/>
      <c r="O7" s="103"/>
      <c r="P7" s="103"/>
      <c r="Q7" s="103"/>
      <c r="R7" s="103"/>
      <c r="S7" s="103"/>
      <c r="T7" s="103"/>
      <c r="U7" s="103"/>
      <c r="V7" s="103"/>
      <c r="W7" s="103"/>
      <c r="X7" s="103"/>
      <c r="Y7" s="103"/>
      <c r="Z7" s="103"/>
      <c r="AA7" s="103"/>
      <c r="AB7" s="103"/>
      <c r="AC7" s="103"/>
      <c r="AD7" s="103"/>
      <c r="AE7" s="103"/>
    </row>
    <row r="8">
      <c r="A8" s="103"/>
      <c r="B8" s="107">
        <v>6.0</v>
      </c>
      <c r="C8" s="107" t="s">
        <v>419</v>
      </c>
      <c r="D8" s="107" t="s">
        <v>420</v>
      </c>
      <c r="E8" s="107">
        <v>1.1961972404E10</v>
      </c>
      <c r="F8" s="107">
        <v>4.5014652808E10</v>
      </c>
      <c r="G8" s="107" t="s">
        <v>421</v>
      </c>
      <c r="H8" s="107" t="s">
        <v>422</v>
      </c>
      <c r="I8" s="107">
        <v>137.0</v>
      </c>
      <c r="J8" s="108" t="s">
        <v>423</v>
      </c>
      <c r="K8" s="107">
        <v>4.0</v>
      </c>
      <c r="L8" s="107">
        <v>3.0</v>
      </c>
      <c r="M8" s="107" t="s">
        <v>12</v>
      </c>
      <c r="N8" s="103"/>
      <c r="O8" s="103"/>
      <c r="P8" s="103"/>
      <c r="Q8" s="103"/>
      <c r="R8" s="103"/>
      <c r="S8" s="103"/>
      <c r="T8" s="103"/>
      <c r="U8" s="103"/>
      <c r="V8" s="103"/>
      <c r="W8" s="103"/>
      <c r="X8" s="103"/>
      <c r="Y8" s="103"/>
      <c r="Z8" s="103"/>
      <c r="AA8" s="103"/>
      <c r="AB8" s="103"/>
      <c r="AC8" s="103"/>
      <c r="AD8" s="103"/>
      <c r="AE8" s="103"/>
    </row>
    <row r="9">
      <c r="A9" s="103"/>
      <c r="B9" s="107">
        <v>7.0</v>
      </c>
      <c r="C9" s="107" t="s">
        <v>424</v>
      </c>
      <c r="D9" s="107" t="s">
        <v>425</v>
      </c>
      <c r="E9" s="107">
        <v>1.997127868E10</v>
      </c>
      <c r="F9" s="107">
        <v>4.2876244837E10</v>
      </c>
      <c r="G9" s="107" t="s">
        <v>426</v>
      </c>
      <c r="H9" s="107" t="s">
        <v>427</v>
      </c>
      <c r="I9" s="107">
        <v>1125.0</v>
      </c>
      <c r="J9" s="108" t="s">
        <v>428</v>
      </c>
      <c r="K9" s="107">
        <v>1.0</v>
      </c>
      <c r="L9" s="107">
        <v>1.0</v>
      </c>
      <c r="M9" s="107" t="s">
        <v>12</v>
      </c>
      <c r="N9" s="103"/>
      <c r="O9" s="103"/>
      <c r="P9" s="103"/>
      <c r="Q9" s="103"/>
      <c r="R9" s="103"/>
      <c r="S9" s="103"/>
      <c r="T9" s="103"/>
      <c r="U9" s="103"/>
      <c r="V9" s="103"/>
      <c r="W9" s="103"/>
      <c r="X9" s="103"/>
      <c r="Y9" s="103"/>
      <c r="Z9" s="103"/>
      <c r="AA9" s="103"/>
      <c r="AB9" s="103"/>
      <c r="AC9" s="103"/>
      <c r="AD9" s="103"/>
      <c r="AE9" s="103"/>
    </row>
    <row r="10">
      <c r="A10" s="103"/>
      <c r="B10" s="107">
        <v>8.0</v>
      </c>
      <c r="C10" s="107" t="s">
        <v>429</v>
      </c>
      <c r="D10" s="107" t="s">
        <v>372</v>
      </c>
      <c r="E10" s="107">
        <v>1.9995790395E10</v>
      </c>
      <c r="F10" s="107">
        <v>1.1732655626E10</v>
      </c>
      <c r="G10" s="107" t="s">
        <v>373</v>
      </c>
      <c r="H10" s="107" t="s">
        <v>430</v>
      </c>
      <c r="I10" s="107" t="s">
        <v>431</v>
      </c>
      <c r="J10" s="108" t="s">
        <v>432</v>
      </c>
      <c r="K10" s="107">
        <v>2.0</v>
      </c>
      <c r="L10" s="107">
        <v>2.0</v>
      </c>
      <c r="M10" s="107" t="s">
        <v>12</v>
      </c>
      <c r="N10" s="103"/>
      <c r="O10" s="103"/>
      <c r="P10" s="103"/>
      <c r="Q10" s="103"/>
      <c r="R10" s="103"/>
      <c r="S10" s="103"/>
      <c r="T10" s="103"/>
      <c r="U10" s="103"/>
      <c r="V10" s="103"/>
      <c r="W10" s="103"/>
      <c r="X10" s="103"/>
      <c r="Y10" s="103"/>
      <c r="Z10" s="103"/>
      <c r="AA10" s="103"/>
      <c r="AB10" s="103"/>
      <c r="AC10" s="103"/>
      <c r="AD10" s="103"/>
      <c r="AE10" s="103"/>
    </row>
    <row r="11">
      <c r="A11" s="103"/>
      <c r="B11" s="107">
        <v>9.0</v>
      </c>
      <c r="C11" s="107" t="s">
        <v>433</v>
      </c>
      <c r="D11" s="107" t="s">
        <v>43</v>
      </c>
      <c r="E11" s="107">
        <v>1.5997830701E10</v>
      </c>
      <c r="F11" s="107">
        <v>4.2798654858E10</v>
      </c>
      <c r="G11" s="107" t="s">
        <v>434</v>
      </c>
      <c r="H11" s="107" t="s">
        <v>411</v>
      </c>
      <c r="I11" s="107">
        <v>644.0</v>
      </c>
      <c r="J11" s="108" t="s">
        <v>435</v>
      </c>
      <c r="K11" s="107">
        <v>4.0</v>
      </c>
      <c r="L11" s="107">
        <v>4.0</v>
      </c>
      <c r="M11" s="107" t="s">
        <v>16</v>
      </c>
      <c r="N11" s="103"/>
      <c r="O11" s="103"/>
      <c r="P11" s="103"/>
      <c r="Q11" s="103"/>
      <c r="R11" s="103"/>
      <c r="S11" s="103"/>
      <c r="T11" s="103"/>
      <c r="U11" s="103"/>
      <c r="V11" s="103"/>
      <c r="W11" s="103"/>
      <c r="X11" s="103"/>
      <c r="Y11" s="103"/>
      <c r="Z11" s="103"/>
      <c r="AA11" s="103"/>
      <c r="AB11" s="103"/>
      <c r="AC11" s="103"/>
      <c r="AD11" s="103"/>
      <c r="AE11" s="103"/>
    </row>
    <row r="12">
      <c r="A12" s="103"/>
      <c r="B12" s="107">
        <v>10.0</v>
      </c>
      <c r="C12" s="107" t="s">
        <v>433</v>
      </c>
      <c r="D12" s="107" t="s">
        <v>43</v>
      </c>
      <c r="E12" s="107">
        <v>1.5997830701E10</v>
      </c>
      <c r="F12" s="107">
        <v>4.2798654858E10</v>
      </c>
      <c r="G12" s="107" t="s">
        <v>434</v>
      </c>
      <c r="H12" s="107" t="s">
        <v>411</v>
      </c>
      <c r="I12" s="107">
        <v>644.0</v>
      </c>
      <c r="J12" s="108" t="s">
        <v>436</v>
      </c>
      <c r="K12" s="107">
        <v>5.0</v>
      </c>
      <c r="L12" s="107">
        <v>4.0</v>
      </c>
      <c r="M12" s="107" t="s">
        <v>16</v>
      </c>
      <c r="N12" s="103"/>
      <c r="O12" s="103"/>
      <c r="P12" s="103"/>
      <c r="Q12" s="103"/>
      <c r="R12" s="103"/>
      <c r="S12" s="103"/>
      <c r="T12" s="103"/>
      <c r="U12" s="103"/>
      <c r="V12" s="103"/>
      <c r="W12" s="103"/>
      <c r="X12" s="103"/>
      <c r="Y12" s="103"/>
      <c r="Z12" s="103"/>
      <c r="AA12" s="103"/>
      <c r="AB12" s="103"/>
      <c r="AC12" s="103"/>
      <c r="AD12" s="103"/>
      <c r="AE12" s="103"/>
    </row>
    <row r="13">
      <c r="A13" s="103"/>
      <c r="B13" s="107">
        <v>11.0</v>
      </c>
      <c r="C13" s="109"/>
      <c r="D13" s="107" t="s">
        <v>394</v>
      </c>
      <c r="E13" s="109"/>
      <c r="F13" s="109"/>
      <c r="G13" s="109"/>
      <c r="H13" s="109"/>
      <c r="I13" s="109"/>
      <c r="J13" s="109"/>
      <c r="K13" s="109"/>
      <c r="L13" s="109"/>
      <c r="M13" s="109"/>
      <c r="N13" s="103"/>
      <c r="O13" s="103"/>
      <c r="P13" s="103"/>
      <c r="Q13" s="103"/>
      <c r="R13" s="103"/>
      <c r="S13" s="103"/>
      <c r="T13" s="103"/>
      <c r="U13" s="103"/>
      <c r="V13" s="103"/>
      <c r="W13" s="103"/>
      <c r="X13" s="103"/>
      <c r="Y13" s="103"/>
      <c r="Z13" s="103"/>
      <c r="AA13" s="103"/>
      <c r="AB13" s="103"/>
      <c r="AC13" s="103"/>
      <c r="AD13" s="103"/>
      <c r="AE13" s="103"/>
    </row>
    <row r="14">
      <c r="A14" s="103"/>
      <c r="B14" s="107">
        <v>12.0</v>
      </c>
      <c r="C14" s="109"/>
      <c r="D14" s="109"/>
      <c r="E14" s="109"/>
      <c r="F14" s="109"/>
      <c r="G14" s="107" t="s">
        <v>437</v>
      </c>
      <c r="H14" s="109"/>
      <c r="I14" s="109"/>
      <c r="J14" s="109"/>
      <c r="K14" s="109"/>
      <c r="L14" s="109"/>
      <c r="M14" s="109"/>
      <c r="N14" s="103"/>
      <c r="O14" s="103"/>
      <c r="P14" s="103"/>
      <c r="Q14" s="103"/>
      <c r="R14" s="103"/>
      <c r="S14" s="103"/>
      <c r="T14" s="103"/>
      <c r="U14" s="103"/>
      <c r="V14" s="103"/>
      <c r="W14" s="103"/>
      <c r="X14" s="103"/>
      <c r="Y14" s="103"/>
      <c r="Z14" s="103"/>
      <c r="AA14" s="103"/>
      <c r="AB14" s="103"/>
      <c r="AC14" s="103"/>
      <c r="AD14" s="103"/>
      <c r="AE14" s="103"/>
    </row>
    <row r="15">
      <c r="A15" s="103"/>
      <c r="B15" s="107">
        <v>13.0</v>
      </c>
      <c r="C15" s="109"/>
      <c r="D15" s="109"/>
      <c r="E15" s="109"/>
      <c r="F15" s="109"/>
      <c r="G15" s="109"/>
      <c r="H15" s="109"/>
      <c r="I15" s="109"/>
      <c r="J15" s="109"/>
      <c r="K15" s="109"/>
      <c r="L15" s="109"/>
      <c r="M15" s="109"/>
      <c r="N15" s="103"/>
      <c r="O15" s="103"/>
      <c r="P15" s="103"/>
      <c r="Q15" s="103"/>
      <c r="R15" s="103"/>
      <c r="S15" s="103"/>
      <c r="T15" s="103"/>
      <c r="U15" s="103"/>
      <c r="V15" s="103"/>
      <c r="W15" s="103"/>
      <c r="X15" s="103"/>
      <c r="Y15" s="103"/>
      <c r="Z15" s="103"/>
      <c r="AA15" s="103"/>
      <c r="AB15" s="103"/>
      <c r="AC15" s="103"/>
      <c r="AD15" s="103"/>
      <c r="AE15" s="103"/>
    </row>
    <row r="16">
      <c r="A16" s="103"/>
      <c r="B16" s="107">
        <v>14.0</v>
      </c>
      <c r="C16" s="109"/>
      <c r="D16" s="109"/>
      <c r="E16" s="109"/>
      <c r="F16" s="109"/>
      <c r="G16" s="109"/>
      <c r="H16" s="109"/>
      <c r="I16" s="109"/>
      <c r="J16" s="109"/>
      <c r="K16" s="109"/>
      <c r="L16" s="109"/>
      <c r="M16" s="109"/>
      <c r="N16" s="103"/>
      <c r="O16" s="103"/>
      <c r="P16" s="103"/>
      <c r="Q16" s="103"/>
      <c r="R16" s="103"/>
      <c r="S16" s="103"/>
      <c r="T16" s="103"/>
      <c r="U16" s="103"/>
      <c r="V16" s="103"/>
      <c r="W16" s="103"/>
      <c r="X16" s="103"/>
      <c r="Y16" s="103"/>
      <c r="Z16" s="103"/>
      <c r="AA16" s="103"/>
      <c r="AB16" s="103"/>
      <c r="AC16" s="103"/>
      <c r="AD16" s="103"/>
      <c r="AE16" s="103"/>
    </row>
    <row r="17">
      <c r="A17" s="103"/>
      <c r="B17" s="107">
        <v>15.0</v>
      </c>
      <c r="C17" s="109"/>
      <c r="D17" s="109"/>
      <c r="E17" s="109"/>
      <c r="F17" s="109"/>
      <c r="G17" s="109"/>
      <c r="H17" s="109"/>
      <c r="I17" s="109"/>
      <c r="J17" s="109"/>
      <c r="K17" s="109"/>
      <c r="L17" s="109"/>
      <c r="M17" s="109"/>
      <c r="N17" s="103"/>
      <c r="O17" s="103"/>
      <c r="P17" s="103"/>
      <c r="Q17" s="103"/>
      <c r="R17" s="103"/>
      <c r="S17" s="103"/>
      <c r="T17" s="103"/>
      <c r="U17" s="103"/>
      <c r="V17" s="103"/>
      <c r="W17" s="103"/>
      <c r="X17" s="103"/>
      <c r="Y17" s="103"/>
      <c r="Z17" s="103"/>
      <c r="AA17" s="103"/>
      <c r="AB17" s="103"/>
      <c r="AC17" s="103"/>
      <c r="AD17" s="103"/>
      <c r="AE17" s="103"/>
    </row>
    <row r="18">
      <c r="A18" s="103"/>
      <c r="B18" s="107">
        <v>16.0</v>
      </c>
      <c r="C18" s="109"/>
      <c r="D18" s="109"/>
      <c r="E18" s="109"/>
      <c r="F18" s="109"/>
      <c r="G18" s="109"/>
      <c r="H18" s="109"/>
      <c r="I18" s="109"/>
      <c r="J18" s="109"/>
      <c r="K18" s="109"/>
      <c r="L18" s="109"/>
      <c r="M18" s="109"/>
      <c r="N18" s="103"/>
      <c r="O18" s="103"/>
      <c r="P18" s="103"/>
      <c r="Q18" s="103"/>
      <c r="R18" s="103"/>
      <c r="S18" s="103"/>
      <c r="T18" s="103"/>
      <c r="U18" s="103"/>
      <c r="V18" s="103"/>
      <c r="W18" s="103"/>
      <c r="X18" s="103"/>
      <c r="Y18" s="103"/>
      <c r="Z18" s="103"/>
      <c r="AA18" s="103"/>
      <c r="AB18" s="103"/>
      <c r="AC18" s="103"/>
      <c r="AD18" s="103"/>
      <c r="AE18" s="103"/>
    </row>
    <row r="19">
      <c r="A19" s="103"/>
      <c r="B19" s="107">
        <v>17.0</v>
      </c>
      <c r="C19" s="109"/>
      <c r="D19" s="109"/>
      <c r="E19" s="109"/>
      <c r="F19" s="109"/>
      <c r="G19" s="109"/>
      <c r="H19" s="109"/>
      <c r="I19" s="109"/>
      <c r="J19" s="109"/>
      <c r="K19" s="109"/>
      <c r="L19" s="109"/>
      <c r="M19" s="109"/>
      <c r="N19" s="103"/>
      <c r="O19" s="103"/>
      <c r="P19" s="103"/>
      <c r="Q19" s="103"/>
      <c r="R19" s="103"/>
      <c r="S19" s="103"/>
      <c r="T19" s="103"/>
      <c r="U19" s="103"/>
      <c r="V19" s="103"/>
      <c r="W19" s="103"/>
      <c r="X19" s="103"/>
      <c r="Y19" s="103"/>
      <c r="Z19" s="103"/>
      <c r="AA19" s="103"/>
      <c r="AB19" s="103"/>
      <c r="AC19" s="103"/>
      <c r="AD19" s="103"/>
      <c r="AE19" s="103"/>
    </row>
    <row r="20">
      <c r="A20" s="103"/>
      <c r="B20" s="107">
        <v>18.0</v>
      </c>
      <c r="C20" s="109"/>
      <c r="D20" s="109"/>
      <c r="E20" s="109"/>
      <c r="F20" s="109"/>
      <c r="G20" s="109"/>
      <c r="H20" s="109"/>
      <c r="I20" s="109"/>
      <c r="J20" s="109"/>
      <c r="K20" s="109"/>
      <c r="L20" s="109"/>
      <c r="M20" s="109"/>
      <c r="N20" s="103"/>
      <c r="O20" s="103"/>
      <c r="P20" s="103"/>
      <c r="Q20" s="103"/>
      <c r="R20" s="103"/>
      <c r="S20" s="103"/>
      <c r="T20" s="103"/>
      <c r="U20" s="103"/>
      <c r="V20" s="103"/>
      <c r="W20" s="103"/>
      <c r="X20" s="103"/>
      <c r="Y20" s="103"/>
      <c r="Z20" s="103"/>
      <c r="AA20" s="103"/>
      <c r="AB20" s="103"/>
      <c r="AC20" s="103"/>
      <c r="AD20" s="103"/>
      <c r="AE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row>
    <row r="24">
      <c r="A24" s="103"/>
      <c r="B24" s="103"/>
      <c r="C24" s="110" t="s">
        <v>438</v>
      </c>
      <c r="D24" s="110" t="s">
        <v>439</v>
      </c>
      <c r="E24" s="110">
        <v>1.1989471771E10</v>
      </c>
      <c r="F24" s="110">
        <v>4.569325688E10</v>
      </c>
      <c r="G24" s="110" t="s">
        <v>440</v>
      </c>
      <c r="H24" s="110" t="s">
        <v>441</v>
      </c>
      <c r="I24" s="110">
        <v>909.0</v>
      </c>
      <c r="J24" s="110" t="s">
        <v>442</v>
      </c>
      <c r="K24" s="110">
        <v>6.0</v>
      </c>
      <c r="L24" s="110">
        <v>1.0</v>
      </c>
      <c r="M24" s="103"/>
      <c r="N24" s="103"/>
      <c r="O24" s="103"/>
      <c r="P24" s="103"/>
      <c r="Q24" s="103"/>
      <c r="R24" s="103"/>
      <c r="S24" s="103"/>
      <c r="T24" s="103"/>
      <c r="U24" s="103"/>
      <c r="V24" s="103"/>
      <c r="W24" s="103"/>
      <c r="X24" s="103"/>
      <c r="Y24" s="103"/>
      <c r="Z24" s="103"/>
      <c r="AA24" s="103"/>
      <c r="AB24" s="103"/>
      <c r="AC24" s="103"/>
      <c r="AD24" s="103"/>
      <c r="AE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row>
    <row r="33">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c r="AE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c r="AE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c r="AE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c r="AE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c r="AC152" s="103"/>
      <c r="AD152" s="103"/>
      <c r="AE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c r="AE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c r="AD156" s="103"/>
      <c r="AE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c r="AE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c r="AB159" s="103"/>
      <c r="AC159" s="103"/>
      <c r="AD159" s="103"/>
      <c r="AE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c r="AB160" s="103"/>
      <c r="AC160" s="103"/>
      <c r="AD160" s="103"/>
      <c r="AE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c r="AC170" s="103"/>
      <c r="AD170" s="103"/>
      <c r="AE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c r="AB171" s="103"/>
      <c r="AC171" s="103"/>
      <c r="AD171" s="103"/>
      <c r="AE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c r="AB172" s="103"/>
      <c r="AC172" s="103"/>
      <c r="AD172" s="103"/>
      <c r="AE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c r="AC173" s="103"/>
      <c r="AD173" s="103"/>
      <c r="AE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c r="AC175" s="103"/>
      <c r="AD175" s="103"/>
      <c r="AE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c r="AB176" s="103"/>
      <c r="AC176" s="103"/>
      <c r="AD176" s="103"/>
      <c r="AE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c r="AB182" s="103"/>
      <c r="AC182" s="103"/>
      <c r="AD182" s="103"/>
      <c r="AE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c r="AB186" s="103"/>
      <c r="AC186" s="103"/>
      <c r="AD186" s="103"/>
      <c r="AE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c r="AD205" s="103"/>
      <c r="AE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3"/>
      <c r="AD212" s="103"/>
      <c r="AE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c r="AC218" s="103"/>
      <c r="AD218" s="103"/>
      <c r="AE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c r="AB222" s="103"/>
      <c r="AC222" s="103"/>
      <c r="AD222" s="103"/>
      <c r="AE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c r="AE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c r="AE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c r="AE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c r="AB232" s="103"/>
      <c r="AC232" s="103"/>
      <c r="AD232" s="103"/>
      <c r="AE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c r="AB240" s="103"/>
      <c r="AC240" s="103"/>
      <c r="AD240" s="103"/>
      <c r="AE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c r="AD247" s="103"/>
      <c r="AE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c r="AB250" s="103"/>
      <c r="AC250" s="103"/>
      <c r="AD250" s="103"/>
      <c r="AE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c r="AB252" s="103"/>
      <c r="AC252" s="103"/>
      <c r="AD252" s="103"/>
      <c r="AE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3"/>
      <c r="AD259" s="103"/>
      <c r="AE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c r="AB262" s="103"/>
      <c r="AC262" s="103"/>
      <c r="AD262" s="103"/>
      <c r="AE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c r="AD267" s="103"/>
      <c r="AE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c r="AB269" s="103"/>
      <c r="AC269" s="103"/>
      <c r="AD269" s="103"/>
      <c r="AE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c r="AB270" s="103"/>
      <c r="AC270" s="103"/>
      <c r="AD270" s="103"/>
      <c r="AE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c r="AB272" s="103"/>
      <c r="AC272" s="103"/>
      <c r="AD272" s="103"/>
      <c r="AE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c r="AB273" s="103"/>
      <c r="AC273" s="103"/>
      <c r="AD273" s="103"/>
      <c r="AE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3"/>
      <c r="AD274" s="103"/>
      <c r="AE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3"/>
      <c r="AD275" s="103"/>
      <c r="AE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3"/>
      <c r="AD277" s="103"/>
      <c r="AE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3"/>
      <c r="AD278" s="103"/>
      <c r="AE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c r="AB279" s="103"/>
      <c r="AC279" s="103"/>
      <c r="AD279" s="103"/>
      <c r="AE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c r="AB280" s="103"/>
      <c r="AC280" s="103"/>
      <c r="AD280" s="103"/>
      <c r="AE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3"/>
      <c r="AD281" s="103"/>
      <c r="AE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3"/>
      <c r="AD282" s="103"/>
      <c r="AE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3"/>
      <c r="AD283" s="103"/>
      <c r="AE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3"/>
      <c r="AD284" s="103"/>
      <c r="AE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c r="AD285" s="103"/>
      <c r="AE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c r="AC287" s="103"/>
      <c r="AD287" s="103"/>
      <c r="AE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3"/>
      <c r="AD289" s="103"/>
      <c r="AE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3"/>
      <c r="AD290" s="103"/>
      <c r="AE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3"/>
      <c r="AD291" s="103"/>
      <c r="AE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3"/>
      <c r="AD292" s="103"/>
      <c r="AE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c r="AB293" s="103"/>
      <c r="AC293" s="103"/>
      <c r="AD293" s="103"/>
      <c r="AE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c r="AB294" s="103"/>
      <c r="AC294" s="103"/>
      <c r="AD294" s="103"/>
      <c r="AE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3"/>
      <c r="AD295" s="103"/>
      <c r="AE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3"/>
      <c r="AD297" s="103"/>
      <c r="AE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3"/>
      <c r="AD298" s="103"/>
      <c r="AE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3"/>
      <c r="AD299" s="103"/>
      <c r="AE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c r="AB300" s="103"/>
      <c r="AC300" s="103"/>
      <c r="AD300" s="103"/>
      <c r="AE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c r="AB301" s="103"/>
      <c r="AC301" s="103"/>
      <c r="AD301" s="103"/>
      <c r="AE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3"/>
      <c r="AD302" s="103"/>
      <c r="AE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3"/>
      <c r="AD303" s="103"/>
      <c r="AE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3"/>
      <c r="AD304" s="103"/>
      <c r="AE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c r="AD305" s="103"/>
      <c r="AE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c r="AC307" s="103"/>
      <c r="AD307" s="103"/>
      <c r="AE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3"/>
      <c r="AD309" s="103"/>
      <c r="AE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3"/>
      <c r="AD310" s="103"/>
      <c r="AE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3"/>
      <c r="AD311" s="103"/>
      <c r="AE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3"/>
      <c r="AD312" s="103"/>
      <c r="AE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3"/>
      <c r="AD313" s="103"/>
      <c r="AE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c r="AC314" s="103"/>
      <c r="AD314" s="103"/>
      <c r="AE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3"/>
      <c r="AD317" s="103"/>
      <c r="AE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3"/>
      <c r="AD318" s="103"/>
      <c r="AE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3"/>
      <c r="AD319" s="103"/>
      <c r="AE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3"/>
      <c r="AD320" s="103"/>
      <c r="AE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c r="AB321" s="103"/>
      <c r="AC321" s="103"/>
      <c r="AD321" s="103"/>
      <c r="AE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c r="AB322" s="103"/>
      <c r="AC322" s="103"/>
      <c r="AD322" s="103"/>
      <c r="AE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c r="AB323" s="103"/>
      <c r="AC323" s="103"/>
      <c r="AD323" s="103"/>
      <c r="AE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c r="AB324" s="103"/>
      <c r="AC324" s="103"/>
      <c r="AD324" s="103"/>
      <c r="AE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c r="AD325" s="103"/>
      <c r="AE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c r="AD327" s="103"/>
      <c r="AE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3"/>
      <c r="AD329" s="103"/>
      <c r="AE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c r="AB330" s="103"/>
      <c r="AC330" s="103"/>
      <c r="AD330" s="103"/>
      <c r="AE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c r="AB331" s="103"/>
      <c r="AC331" s="103"/>
      <c r="AD331" s="103"/>
      <c r="AE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c r="AB332" s="103"/>
      <c r="AC332" s="103"/>
      <c r="AD332" s="103"/>
      <c r="AE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c r="AB333" s="103"/>
      <c r="AC333" s="103"/>
      <c r="AD333" s="103"/>
      <c r="AE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c r="AB334" s="103"/>
      <c r="AC334" s="103"/>
      <c r="AD334" s="103"/>
      <c r="AE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c r="AB335" s="103"/>
      <c r="AC335" s="103"/>
      <c r="AD335" s="103"/>
      <c r="AE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c r="AB337" s="103"/>
      <c r="AC337" s="103"/>
      <c r="AD337" s="103"/>
      <c r="AE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c r="AB338" s="103"/>
      <c r="AC338" s="103"/>
      <c r="AD338" s="103"/>
      <c r="AE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c r="AB339" s="103"/>
      <c r="AC339" s="103"/>
      <c r="AD339" s="103"/>
      <c r="AE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3"/>
      <c r="AD340" s="103"/>
      <c r="AE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3"/>
      <c r="AD341" s="103"/>
      <c r="AE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3"/>
      <c r="AD342" s="103"/>
      <c r="AE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3"/>
      <c r="AD343" s="103"/>
      <c r="AE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3"/>
      <c r="AD344" s="103"/>
      <c r="AE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c r="AC345" s="103"/>
      <c r="AD345" s="103"/>
      <c r="AE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c r="AB347" s="103"/>
      <c r="AC347" s="103"/>
      <c r="AD347" s="103"/>
      <c r="AE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c r="AB348" s="103"/>
      <c r="AC348" s="103"/>
      <c r="AD348" s="103"/>
      <c r="AE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c r="AB349" s="103"/>
      <c r="AC349" s="103"/>
      <c r="AD349" s="103"/>
      <c r="AE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c r="AB350" s="103"/>
      <c r="AC350" s="103"/>
      <c r="AD350" s="103"/>
      <c r="AE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c r="AB351" s="103"/>
      <c r="AC351" s="103"/>
      <c r="AD351" s="103"/>
      <c r="AE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c r="AB352" s="103"/>
      <c r="AC352" s="103"/>
      <c r="AD352" s="103"/>
      <c r="AE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c r="AB353" s="103"/>
      <c r="AC353" s="103"/>
      <c r="AD353" s="103"/>
      <c r="AE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c r="AB354" s="103"/>
      <c r="AC354" s="103"/>
      <c r="AD354" s="103"/>
      <c r="AE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3"/>
      <c r="AD355" s="103"/>
      <c r="AE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3"/>
      <c r="AD357" s="103"/>
      <c r="AE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3"/>
      <c r="AD358" s="103"/>
      <c r="AE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3"/>
      <c r="AD359" s="103"/>
      <c r="AE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c r="AB360" s="103"/>
      <c r="AC360" s="103"/>
      <c r="AD360" s="103"/>
      <c r="AE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c r="AB361" s="103"/>
      <c r="AC361" s="103"/>
      <c r="AD361" s="103"/>
      <c r="AE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c r="AB362" s="103"/>
      <c r="AC362" s="103"/>
      <c r="AD362" s="103"/>
      <c r="AE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c r="AB363" s="103"/>
      <c r="AC363" s="103"/>
      <c r="AD363" s="103"/>
      <c r="AE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c r="AB364" s="103"/>
      <c r="AC364" s="103"/>
      <c r="AD364" s="103"/>
      <c r="AE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c r="AD365" s="103"/>
      <c r="AE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c r="AC367" s="103"/>
      <c r="AD367" s="103"/>
      <c r="AE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c r="AB369" s="103"/>
      <c r="AC369" s="103"/>
      <c r="AD369" s="103"/>
      <c r="AE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3"/>
      <c r="AD370" s="103"/>
      <c r="AE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3"/>
      <c r="AD371" s="103"/>
      <c r="AE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3"/>
      <c r="AD372" s="103"/>
      <c r="AE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3"/>
      <c r="AD373" s="103"/>
      <c r="AE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c r="AB379" s="103"/>
      <c r="AC379" s="103"/>
      <c r="AD379" s="103"/>
      <c r="AE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c r="AB380" s="103"/>
      <c r="AC380" s="103"/>
      <c r="AD380" s="103"/>
      <c r="AE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c r="AB381" s="103"/>
      <c r="AC381" s="103"/>
      <c r="AD381" s="103"/>
      <c r="AE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c r="AB382" s="103"/>
      <c r="AC382" s="103"/>
      <c r="AD382" s="103"/>
      <c r="AE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c r="AB383" s="103"/>
      <c r="AC383" s="103"/>
      <c r="AD383" s="103"/>
      <c r="AE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c r="AD385" s="103"/>
      <c r="AE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c r="AD387" s="103"/>
      <c r="AE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3"/>
      <c r="AD389" s="103"/>
      <c r="AE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3"/>
      <c r="AD390" s="103"/>
      <c r="AE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3"/>
      <c r="AD391" s="103"/>
      <c r="AE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3"/>
      <c r="AD392" s="103"/>
      <c r="AE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3"/>
      <c r="AD393" s="103"/>
      <c r="AE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c r="AB394" s="103"/>
      <c r="AC394" s="103"/>
      <c r="AD394" s="103"/>
      <c r="AE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c r="AB397" s="103"/>
      <c r="AC397" s="103"/>
      <c r="AD397" s="103"/>
      <c r="AE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c r="AB399" s="103"/>
      <c r="AC399" s="103"/>
      <c r="AD399" s="103"/>
      <c r="AE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c r="AB400" s="103"/>
      <c r="AC400" s="103"/>
      <c r="AD400" s="103"/>
      <c r="AE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c r="AB401" s="103"/>
      <c r="AC401" s="103"/>
      <c r="AD401" s="103"/>
      <c r="AE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c r="AB402" s="103"/>
      <c r="AC402" s="103"/>
      <c r="AD402" s="103"/>
      <c r="AE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c r="AB403" s="103"/>
      <c r="AC403" s="103"/>
      <c r="AD403" s="103"/>
      <c r="AE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c r="AB404" s="103"/>
      <c r="AC404" s="103"/>
      <c r="AD404" s="103"/>
      <c r="AE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c r="AD405" s="103"/>
      <c r="AE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c r="AD407" s="103"/>
      <c r="AE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c r="AB409" s="103"/>
      <c r="AC409" s="103"/>
      <c r="AD409" s="103"/>
      <c r="AE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c r="AB410" s="103"/>
      <c r="AC410" s="103"/>
      <c r="AD410" s="103"/>
      <c r="AE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c r="AB411" s="103"/>
      <c r="AC411" s="103"/>
      <c r="AD411" s="103"/>
      <c r="AE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c r="AB412" s="103"/>
      <c r="AC412" s="103"/>
      <c r="AD412" s="103"/>
      <c r="AE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c r="AB413" s="103"/>
      <c r="AC413" s="103"/>
      <c r="AD413" s="103"/>
      <c r="AE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c r="AB414" s="103"/>
      <c r="AC414" s="103"/>
      <c r="AD414" s="103"/>
      <c r="AE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c r="AB415" s="103"/>
      <c r="AC415" s="103"/>
      <c r="AD415" s="103"/>
      <c r="AE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c r="AB416" s="103"/>
      <c r="AC416" s="103"/>
      <c r="AD416" s="103"/>
      <c r="AE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c r="AB417" s="103"/>
      <c r="AC417" s="103"/>
      <c r="AD417" s="103"/>
      <c r="AE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c r="AC418" s="103"/>
      <c r="AD418" s="103"/>
      <c r="AE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c r="AB419" s="103"/>
      <c r="AC419" s="103"/>
      <c r="AD419" s="103"/>
      <c r="AE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c r="AB420" s="103"/>
      <c r="AC420" s="103"/>
      <c r="AD420" s="103"/>
      <c r="AE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c r="AB421" s="103"/>
      <c r="AC421" s="103"/>
      <c r="AD421" s="103"/>
      <c r="AE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c r="AB422" s="103"/>
      <c r="AC422" s="103"/>
      <c r="AD422" s="103"/>
      <c r="AE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c r="AB423" s="103"/>
      <c r="AC423" s="103"/>
      <c r="AD423" s="103"/>
      <c r="AE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c r="AB424" s="103"/>
      <c r="AC424" s="103"/>
      <c r="AD424" s="103"/>
      <c r="AE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c r="AB425" s="103"/>
      <c r="AC425" s="103"/>
      <c r="AD425" s="103"/>
      <c r="AE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c r="AB426" s="103"/>
      <c r="AC426" s="103"/>
      <c r="AD426" s="103"/>
      <c r="AE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c r="AB427" s="103"/>
      <c r="AC427" s="103"/>
      <c r="AD427" s="103"/>
      <c r="AE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c r="AB428" s="103"/>
      <c r="AC428" s="103"/>
      <c r="AD428" s="103"/>
      <c r="AE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c r="AB429" s="103"/>
      <c r="AC429" s="103"/>
      <c r="AD429" s="103"/>
      <c r="AE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c r="AB430" s="103"/>
      <c r="AC430" s="103"/>
      <c r="AD430" s="103"/>
      <c r="AE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c r="AB431" s="103"/>
      <c r="AC431" s="103"/>
      <c r="AD431" s="103"/>
      <c r="AE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c r="AB432" s="103"/>
      <c r="AC432" s="103"/>
      <c r="AD432" s="103"/>
      <c r="AE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c r="AB433" s="103"/>
      <c r="AC433" s="103"/>
      <c r="AD433" s="103"/>
      <c r="AE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c r="AB434" s="103"/>
      <c r="AC434" s="103"/>
      <c r="AD434" s="103"/>
      <c r="AE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c r="AB435" s="103"/>
      <c r="AC435" s="103"/>
      <c r="AD435" s="103"/>
      <c r="AE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c r="AB436" s="103"/>
      <c r="AC436" s="103"/>
      <c r="AD436" s="103"/>
      <c r="AE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c r="AB437" s="103"/>
      <c r="AC437" s="103"/>
      <c r="AD437" s="103"/>
      <c r="AE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c r="AB438" s="103"/>
      <c r="AC438" s="103"/>
      <c r="AD438" s="103"/>
      <c r="AE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c r="AB440" s="103"/>
      <c r="AC440" s="103"/>
      <c r="AD440" s="103"/>
      <c r="AE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c r="AB441" s="103"/>
      <c r="AC441" s="103"/>
      <c r="AD441" s="103"/>
      <c r="AE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c r="AB442" s="103"/>
      <c r="AC442" s="103"/>
      <c r="AD442" s="103"/>
      <c r="AE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c r="AB443" s="103"/>
      <c r="AC443" s="103"/>
      <c r="AD443" s="103"/>
      <c r="AE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c r="AB444" s="103"/>
      <c r="AC444" s="103"/>
      <c r="AD444" s="103"/>
      <c r="AE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c r="AB445" s="103"/>
      <c r="AC445" s="103"/>
      <c r="AD445" s="103"/>
      <c r="AE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c r="AB446" s="103"/>
      <c r="AC446" s="103"/>
      <c r="AD446" s="103"/>
      <c r="AE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c r="AB447" s="103"/>
      <c r="AC447" s="103"/>
      <c r="AD447" s="103"/>
      <c r="AE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c r="AB448" s="103"/>
      <c r="AC448" s="103"/>
      <c r="AD448" s="103"/>
      <c r="AE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c r="AB450" s="103"/>
      <c r="AC450" s="103"/>
      <c r="AD450" s="103"/>
      <c r="AE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c r="AB451" s="103"/>
      <c r="AC451" s="103"/>
      <c r="AD451" s="103"/>
      <c r="AE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c r="AB452" s="103"/>
      <c r="AC452" s="103"/>
      <c r="AD452" s="103"/>
      <c r="AE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c r="AB453" s="103"/>
      <c r="AC453" s="103"/>
      <c r="AD453" s="103"/>
      <c r="AE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c r="AB454" s="103"/>
      <c r="AC454" s="103"/>
      <c r="AD454" s="103"/>
      <c r="AE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c r="AB455" s="103"/>
      <c r="AC455" s="103"/>
      <c r="AD455" s="103"/>
      <c r="AE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c r="AB456" s="103"/>
      <c r="AC456" s="103"/>
      <c r="AD456" s="103"/>
      <c r="AE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c r="AB457" s="103"/>
      <c r="AC457" s="103"/>
      <c r="AD457" s="103"/>
      <c r="AE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c r="AB458" s="103"/>
      <c r="AC458" s="103"/>
      <c r="AD458" s="103"/>
      <c r="AE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c r="AB460" s="103"/>
      <c r="AC460" s="103"/>
      <c r="AD460" s="103"/>
      <c r="AE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c r="AB461" s="103"/>
      <c r="AC461" s="103"/>
      <c r="AD461" s="103"/>
      <c r="AE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c r="AC462" s="103"/>
      <c r="AD462" s="103"/>
      <c r="AE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c r="AB463" s="103"/>
      <c r="AC463" s="103"/>
      <c r="AD463" s="103"/>
      <c r="AE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c r="AB464" s="103"/>
      <c r="AC464" s="103"/>
      <c r="AD464" s="103"/>
      <c r="AE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c r="AC465" s="103"/>
      <c r="AD465" s="103"/>
      <c r="AE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c r="AC466" s="103"/>
      <c r="AD466" s="103"/>
      <c r="AE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c r="AC467" s="103"/>
      <c r="AD467" s="103"/>
      <c r="AE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c r="AC468" s="103"/>
      <c r="AD468" s="103"/>
      <c r="AE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c r="AB470" s="103"/>
      <c r="AC470" s="103"/>
      <c r="AD470" s="103"/>
      <c r="AE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c r="AB471" s="103"/>
      <c r="AC471" s="103"/>
      <c r="AD471" s="103"/>
      <c r="AE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c r="AB472" s="103"/>
      <c r="AC472" s="103"/>
      <c r="AD472" s="103"/>
      <c r="AE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c r="AB473" s="103"/>
      <c r="AC473" s="103"/>
      <c r="AD473" s="103"/>
      <c r="AE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c r="AB474" s="103"/>
      <c r="AC474" s="103"/>
      <c r="AD474" s="103"/>
      <c r="AE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c r="AB475" s="103"/>
      <c r="AC475" s="103"/>
      <c r="AD475" s="103"/>
      <c r="AE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c r="AB476" s="103"/>
      <c r="AC476" s="103"/>
      <c r="AD476" s="103"/>
      <c r="AE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c r="AB477" s="103"/>
      <c r="AC477" s="103"/>
      <c r="AD477" s="103"/>
      <c r="AE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C478" s="103"/>
      <c r="AD478" s="103"/>
      <c r="AE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c r="AB480" s="103"/>
      <c r="AC480" s="103"/>
      <c r="AD480" s="103"/>
      <c r="AE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c r="AB481" s="103"/>
      <c r="AC481" s="103"/>
      <c r="AD481" s="103"/>
      <c r="AE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3"/>
      <c r="AD482" s="103"/>
      <c r="AE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c r="AB483" s="103"/>
      <c r="AC483" s="103"/>
      <c r="AD483" s="103"/>
      <c r="AE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c r="AB484" s="103"/>
      <c r="AC484" s="103"/>
      <c r="AD484" s="103"/>
      <c r="AE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3"/>
      <c r="AD485" s="103"/>
      <c r="AE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c r="AB486" s="103"/>
      <c r="AC486" s="103"/>
      <c r="AD486" s="103"/>
      <c r="AE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c r="AB487" s="103"/>
      <c r="AC487" s="103"/>
      <c r="AD487" s="103"/>
      <c r="AE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3"/>
      <c r="AD488" s="103"/>
      <c r="AE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c r="AC490" s="103"/>
      <c r="AD490" s="103"/>
      <c r="AE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3"/>
      <c r="AD491" s="103"/>
      <c r="AE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c r="AC492" s="103"/>
      <c r="AD492" s="103"/>
      <c r="AE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c r="AB493" s="103"/>
      <c r="AC493" s="103"/>
      <c r="AD493" s="103"/>
      <c r="AE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3"/>
      <c r="AD494" s="103"/>
      <c r="AE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C495" s="103"/>
      <c r="AD495" s="103"/>
      <c r="AE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C496" s="103"/>
      <c r="AD496" s="103"/>
      <c r="AE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3"/>
      <c r="AD497" s="103"/>
      <c r="AE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C498" s="103"/>
      <c r="AD498" s="103"/>
      <c r="AE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3"/>
      <c r="AD500" s="103"/>
      <c r="AE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c r="AB501" s="103"/>
      <c r="AC501" s="103"/>
      <c r="AD501" s="103"/>
      <c r="AE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c r="AB502" s="103"/>
      <c r="AC502" s="103"/>
      <c r="AD502" s="103"/>
      <c r="AE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c r="AB503" s="103"/>
      <c r="AC503" s="103"/>
      <c r="AD503" s="103"/>
      <c r="AE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c r="AB504" s="103"/>
      <c r="AC504" s="103"/>
      <c r="AD504" s="103"/>
      <c r="AE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c r="AB505" s="103"/>
      <c r="AC505" s="103"/>
      <c r="AD505" s="103"/>
      <c r="AE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c r="AB506" s="103"/>
      <c r="AC506" s="103"/>
      <c r="AD506" s="103"/>
      <c r="AE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c r="AB507" s="103"/>
      <c r="AC507" s="103"/>
      <c r="AD507" s="103"/>
      <c r="AE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c r="AB508" s="103"/>
      <c r="AC508" s="103"/>
      <c r="AD508" s="103"/>
      <c r="AE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c r="AB510" s="103"/>
      <c r="AC510" s="103"/>
      <c r="AD510" s="103"/>
      <c r="AE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3"/>
      <c r="AD511" s="103"/>
      <c r="AE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c r="AB512" s="103"/>
      <c r="AC512" s="103"/>
      <c r="AD512" s="103"/>
      <c r="AE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c r="AB513" s="103"/>
      <c r="AC513" s="103"/>
      <c r="AD513" s="103"/>
      <c r="AE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c r="AB514" s="103"/>
      <c r="AC514" s="103"/>
      <c r="AD514" s="103"/>
      <c r="AE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c r="AB515" s="103"/>
      <c r="AC515" s="103"/>
      <c r="AD515" s="103"/>
      <c r="AE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c r="AB516" s="103"/>
      <c r="AC516" s="103"/>
      <c r="AD516" s="103"/>
      <c r="AE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c r="AB517" s="103"/>
      <c r="AC517" s="103"/>
      <c r="AD517" s="103"/>
      <c r="AE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c r="AB518" s="103"/>
      <c r="AC518" s="103"/>
      <c r="AD518" s="103"/>
      <c r="AE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c r="AB520" s="103"/>
      <c r="AC520" s="103"/>
      <c r="AD520" s="103"/>
      <c r="AE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c r="AB521" s="103"/>
      <c r="AC521" s="103"/>
      <c r="AD521" s="103"/>
      <c r="AE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c r="AB522" s="103"/>
      <c r="AC522" s="103"/>
      <c r="AD522" s="103"/>
      <c r="AE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c r="AB523" s="103"/>
      <c r="AC523" s="103"/>
      <c r="AD523" s="103"/>
      <c r="AE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c r="AB524" s="103"/>
      <c r="AC524" s="103"/>
      <c r="AD524" s="103"/>
      <c r="AE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3"/>
      <c r="AD525" s="103"/>
      <c r="AE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3"/>
      <c r="AD526" s="103"/>
      <c r="AE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3"/>
      <c r="AD527" s="103"/>
      <c r="AE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3"/>
      <c r="AD528" s="103"/>
      <c r="AE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c r="AB530" s="103"/>
      <c r="AC530" s="103"/>
      <c r="AD530" s="103"/>
      <c r="AE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c r="AB531" s="103"/>
      <c r="AC531" s="103"/>
      <c r="AD531" s="103"/>
      <c r="AE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3"/>
      <c r="AD532" s="103"/>
      <c r="AE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c r="AB533" s="103"/>
      <c r="AC533" s="103"/>
      <c r="AD533" s="103"/>
      <c r="AE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c r="AB534" s="103"/>
      <c r="AC534" s="103"/>
      <c r="AD534" s="103"/>
      <c r="AE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c r="AB535" s="103"/>
      <c r="AC535" s="103"/>
      <c r="AD535" s="103"/>
      <c r="AE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c r="AB536" s="103"/>
      <c r="AC536" s="103"/>
      <c r="AD536" s="103"/>
      <c r="AE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c r="AB537" s="103"/>
      <c r="AC537" s="103"/>
      <c r="AD537" s="103"/>
      <c r="AE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c r="AB538" s="103"/>
      <c r="AC538" s="103"/>
      <c r="AD538" s="103"/>
      <c r="AE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c r="AC540" s="103"/>
      <c r="AD540" s="103"/>
      <c r="AE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c r="AB541" s="103"/>
      <c r="AC541" s="103"/>
      <c r="AD541" s="103"/>
      <c r="AE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c r="AB542" s="103"/>
      <c r="AC542" s="103"/>
      <c r="AD542" s="103"/>
      <c r="AE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c r="AB543" s="103"/>
      <c r="AC543" s="103"/>
      <c r="AD543" s="103"/>
      <c r="AE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c r="AB544" s="103"/>
      <c r="AC544" s="103"/>
      <c r="AD544" s="103"/>
      <c r="AE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c r="AB545" s="103"/>
      <c r="AC545" s="103"/>
      <c r="AD545" s="103"/>
      <c r="AE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c r="AB546" s="103"/>
      <c r="AC546" s="103"/>
      <c r="AD546" s="103"/>
      <c r="AE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c r="AB547" s="103"/>
      <c r="AC547" s="103"/>
      <c r="AD547" s="103"/>
      <c r="AE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c r="AB548" s="103"/>
      <c r="AC548" s="103"/>
      <c r="AD548" s="103"/>
      <c r="AE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3"/>
      <c r="AD550" s="103"/>
      <c r="AE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3"/>
      <c r="AD551" s="103"/>
      <c r="AE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3"/>
      <c r="AD552" s="103"/>
      <c r="AE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3"/>
      <c r="AD553" s="103"/>
      <c r="AE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3"/>
      <c r="AD554" s="103"/>
      <c r="AE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3"/>
      <c r="AD555" s="103"/>
      <c r="AE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3"/>
      <c r="AD556" s="103"/>
      <c r="AE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3"/>
      <c r="AD557" s="103"/>
      <c r="AE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c r="AB558" s="103"/>
      <c r="AC558" s="103"/>
      <c r="AD558" s="103"/>
      <c r="AE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c r="AB560" s="103"/>
      <c r="AC560" s="103"/>
      <c r="AD560" s="103"/>
      <c r="AE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c r="AB561" s="103"/>
      <c r="AC561" s="103"/>
      <c r="AD561" s="103"/>
      <c r="AE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c r="AB562" s="103"/>
      <c r="AC562" s="103"/>
      <c r="AD562" s="103"/>
      <c r="AE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c r="AB563" s="103"/>
      <c r="AC563" s="103"/>
      <c r="AD563" s="103"/>
      <c r="AE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c r="AB564" s="103"/>
      <c r="AC564" s="103"/>
      <c r="AD564" s="103"/>
      <c r="AE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c r="AB565" s="103"/>
      <c r="AC565" s="103"/>
      <c r="AD565" s="103"/>
      <c r="AE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3"/>
      <c r="AD566" s="103"/>
      <c r="AE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3"/>
      <c r="AD567" s="103"/>
      <c r="AE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3"/>
      <c r="AD568" s="103"/>
      <c r="AE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3"/>
      <c r="AD570" s="103"/>
      <c r="AE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3"/>
      <c r="AD571" s="103"/>
      <c r="AE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3"/>
      <c r="AD572" s="103"/>
      <c r="AE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3"/>
      <c r="AD573" s="103"/>
      <c r="AE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3"/>
      <c r="AD574" s="103"/>
      <c r="AE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c r="AB575" s="103"/>
      <c r="AC575" s="103"/>
      <c r="AD575" s="103"/>
      <c r="AE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c r="AB576" s="103"/>
      <c r="AC576" s="103"/>
      <c r="AD576" s="103"/>
      <c r="AE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c r="AB577" s="103"/>
      <c r="AC577" s="103"/>
      <c r="AD577" s="103"/>
      <c r="AE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c r="AB578" s="103"/>
      <c r="AC578" s="103"/>
      <c r="AD578" s="103"/>
      <c r="AE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c r="AB580" s="103"/>
      <c r="AC580" s="103"/>
      <c r="AD580" s="103"/>
      <c r="AE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c r="AB581" s="103"/>
      <c r="AC581" s="103"/>
      <c r="AD581" s="103"/>
      <c r="AE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c r="AB582" s="103"/>
      <c r="AC582" s="103"/>
      <c r="AD582" s="103"/>
      <c r="AE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c r="AB583" s="103"/>
      <c r="AC583" s="103"/>
      <c r="AD583" s="103"/>
      <c r="AE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c r="AB584" s="103"/>
      <c r="AC584" s="103"/>
      <c r="AD584" s="103"/>
      <c r="AE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c r="AB585" s="103"/>
      <c r="AC585" s="103"/>
      <c r="AD585" s="103"/>
      <c r="AE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c r="AB586" s="103"/>
      <c r="AC586" s="103"/>
      <c r="AD586" s="103"/>
      <c r="AE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c r="AB587" s="103"/>
      <c r="AC587" s="103"/>
      <c r="AD587" s="103"/>
      <c r="AE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c r="AB588" s="103"/>
      <c r="AC588" s="103"/>
      <c r="AD588" s="103"/>
      <c r="AE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c r="AB590" s="103"/>
      <c r="AC590" s="103"/>
      <c r="AD590" s="103"/>
      <c r="AE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c r="AB591" s="103"/>
      <c r="AC591" s="103"/>
      <c r="AD591" s="103"/>
      <c r="AE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c r="AB592" s="103"/>
      <c r="AC592" s="103"/>
      <c r="AD592" s="103"/>
      <c r="AE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c r="AB593" s="103"/>
      <c r="AC593" s="103"/>
      <c r="AD593" s="103"/>
      <c r="AE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c r="AB594" s="103"/>
      <c r="AC594" s="103"/>
      <c r="AD594" s="103"/>
      <c r="AE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c r="AB595" s="103"/>
      <c r="AC595" s="103"/>
      <c r="AD595" s="103"/>
      <c r="AE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c r="AB596" s="103"/>
      <c r="AC596" s="103"/>
      <c r="AD596" s="103"/>
      <c r="AE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c r="AB597" s="103"/>
      <c r="AC597" s="103"/>
      <c r="AD597" s="103"/>
      <c r="AE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c r="AB598" s="103"/>
      <c r="AC598" s="103"/>
      <c r="AD598" s="103"/>
      <c r="AE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c r="AB600" s="103"/>
      <c r="AC600" s="103"/>
      <c r="AD600" s="103"/>
      <c r="AE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c r="AB601" s="103"/>
      <c r="AC601" s="103"/>
      <c r="AD601" s="103"/>
      <c r="AE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c r="AB602" s="103"/>
      <c r="AC602" s="103"/>
      <c r="AD602" s="103"/>
      <c r="AE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c r="AB603" s="103"/>
      <c r="AC603" s="103"/>
      <c r="AD603" s="103"/>
      <c r="AE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c r="AB604" s="103"/>
      <c r="AC604" s="103"/>
      <c r="AD604" s="103"/>
      <c r="AE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c r="AB605" s="103"/>
      <c r="AC605" s="103"/>
      <c r="AD605" s="103"/>
      <c r="AE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c r="AB606" s="103"/>
      <c r="AC606" s="103"/>
      <c r="AD606" s="103"/>
      <c r="AE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c r="AB607" s="103"/>
      <c r="AC607" s="103"/>
      <c r="AD607" s="103"/>
      <c r="AE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c r="AB608" s="103"/>
      <c r="AC608" s="103"/>
      <c r="AD608" s="103"/>
      <c r="AE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c r="AB610" s="103"/>
      <c r="AC610" s="103"/>
      <c r="AD610" s="103"/>
      <c r="AE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c r="AB611" s="103"/>
      <c r="AC611" s="103"/>
      <c r="AD611" s="103"/>
      <c r="AE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c r="AB612" s="103"/>
      <c r="AC612" s="103"/>
      <c r="AD612" s="103"/>
      <c r="AE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c r="AB613" s="103"/>
      <c r="AC613" s="103"/>
      <c r="AD613" s="103"/>
      <c r="AE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c r="AB614" s="103"/>
      <c r="AC614" s="103"/>
      <c r="AD614" s="103"/>
      <c r="AE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c r="AB615" s="103"/>
      <c r="AC615" s="103"/>
      <c r="AD615" s="103"/>
      <c r="AE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c r="AB616" s="103"/>
      <c r="AC616" s="103"/>
      <c r="AD616" s="103"/>
      <c r="AE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c r="AB617" s="103"/>
      <c r="AC617" s="103"/>
      <c r="AD617" s="103"/>
      <c r="AE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c r="AB618" s="103"/>
      <c r="AC618" s="103"/>
      <c r="AD618" s="103"/>
      <c r="AE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c r="AB620" s="103"/>
      <c r="AC620" s="103"/>
      <c r="AD620" s="103"/>
      <c r="AE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c r="AB621" s="103"/>
      <c r="AC621" s="103"/>
      <c r="AD621" s="103"/>
      <c r="AE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c r="AB622" s="103"/>
      <c r="AC622" s="103"/>
      <c r="AD622" s="103"/>
      <c r="AE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c r="AB623" s="103"/>
      <c r="AC623" s="103"/>
      <c r="AD623" s="103"/>
      <c r="AE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c r="AB624" s="103"/>
      <c r="AC624" s="103"/>
      <c r="AD624" s="103"/>
      <c r="AE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c r="AB625" s="103"/>
      <c r="AC625" s="103"/>
      <c r="AD625" s="103"/>
      <c r="AE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c r="AB626" s="103"/>
      <c r="AC626" s="103"/>
      <c r="AD626" s="103"/>
      <c r="AE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c r="AB627" s="103"/>
      <c r="AC627" s="103"/>
      <c r="AD627" s="103"/>
      <c r="AE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c r="AB628" s="103"/>
      <c r="AC628" s="103"/>
      <c r="AD628" s="103"/>
      <c r="AE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c r="AB630" s="103"/>
      <c r="AC630" s="103"/>
      <c r="AD630" s="103"/>
      <c r="AE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c r="AB631" s="103"/>
      <c r="AC631" s="103"/>
      <c r="AD631" s="103"/>
      <c r="AE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c r="AB632" s="103"/>
      <c r="AC632" s="103"/>
      <c r="AD632" s="103"/>
      <c r="AE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c r="AB633" s="103"/>
      <c r="AC633" s="103"/>
      <c r="AD633" s="103"/>
      <c r="AE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c r="AB634" s="103"/>
      <c r="AC634" s="103"/>
      <c r="AD634" s="103"/>
      <c r="AE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c r="AB635" s="103"/>
      <c r="AC635" s="103"/>
      <c r="AD635" s="103"/>
      <c r="AE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c r="AB636" s="103"/>
      <c r="AC636" s="103"/>
      <c r="AD636" s="103"/>
      <c r="AE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c r="AB637" s="103"/>
      <c r="AC637" s="103"/>
      <c r="AD637" s="103"/>
      <c r="AE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c r="AB638" s="103"/>
      <c r="AC638" s="103"/>
      <c r="AD638" s="103"/>
      <c r="AE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c r="AB640" s="103"/>
      <c r="AC640" s="103"/>
      <c r="AD640" s="103"/>
      <c r="AE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c r="AB641" s="103"/>
      <c r="AC641" s="103"/>
      <c r="AD641" s="103"/>
      <c r="AE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c r="AB642" s="103"/>
      <c r="AC642" s="103"/>
      <c r="AD642" s="103"/>
      <c r="AE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c r="AB643" s="103"/>
      <c r="AC643" s="103"/>
      <c r="AD643" s="103"/>
      <c r="AE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c r="AB644" s="103"/>
      <c r="AC644" s="103"/>
      <c r="AD644" s="103"/>
      <c r="AE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c r="AB645" s="103"/>
      <c r="AC645" s="103"/>
      <c r="AD645" s="103"/>
      <c r="AE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c r="AB646" s="103"/>
      <c r="AC646" s="103"/>
      <c r="AD646" s="103"/>
      <c r="AE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c r="AB648" s="103"/>
      <c r="AC648" s="103"/>
      <c r="AD648" s="103"/>
      <c r="AE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c r="AB650" s="103"/>
      <c r="AC650" s="103"/>
      <c r="AD650" s="103"/>
      <c r="AE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c r="AB651" s="103"/>
      <c r="AC651" s="103"/>
      <c r="AD651" s="103"/>
      <c r="AE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c r="AB652" s="103"/>
      <c r="AC652" s="103"/>
      <c r="AD652" s="103"/>
      <c r="AE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c r="AB653" s="103"/>
      <c r="AC653" s="103"/>
      <c r="AD653" s="103"/>
      <c r="AE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c r="AB654" s="103"/>
      <c r="AC654" s="103"/>
      <c r="AD654" s="103"/>
      <c r="AE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c r="AB655" s="103"/>
      <c r="AC655" s="103"/>
      <c r="AD655" s="103"/>
      <c r="AE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c r="AB656" s="103"/>
      <c r="AC656" s="103"/>
      <c r="AD656" s="103"/>
      <c r="AE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c r="AB657" s="103"/>
      <c r="AC657" s="103"/>
      <c r="AD657" s="103"/>
      <c r="AE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c r="AB658" s="103"/>
      <c r="AC658" s="103"/>
      <c r="AD658" s="103"/>
      <c r="AE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c r="AB659" s="103"/>
      <c r="AC659" s="103"/>
      <c r="AD659" s="103"/>
      <c r="AE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c r="AB660" s="103"/>
      <c r="AC660" s="103"/>
      <c r="AD660" s="103"/>
      <c r="AE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c r="AB661" s="103"/>
      <c r="AC661" s="103"/>
      <c r="AD661" s="103"/>
      <c r="AE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c r="AB662" s="103"/>
      <c r="AC662" s="103"/>
      <c r="AD662" s="103"/>
      <c r="AE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c r="AB663" s="103"/>
      <c r="AC663" s="103"/>
      <c r="AD663" s="103"/>
      <c r="AE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c r="AB664" s="103"/>
      <c r="AC664" s="103"/>
      <c r="AD664" s="103"/>
      <c r="AE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c r="AB665" s="103"/>
      <c r="AC665" s="103"/>
      <c r="AD665" s="103"/>
      <c r="AE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c r="AB666" s="103"/>
      <c r="AC666" s="103"/>
      <c r="AD666" s="103"/>
      <c r="AE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c r="AB667" s="103"/>
      <c r="AC667" s="103"/>
      <c r="AD667" s="103"/>
      <c r="AE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c r="AB668" s="103"/>
      <c r="AC668" s="103"/>
      <c r="AD668" s="103"/>
      <c r="AE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c r="AB669" s="103"/>
      <c r="AC669" s="103"/>
      <c r="AD669" s="103"/>
      <c r="AE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c r="AB670" s="103"/>
      <c r="AC670" s="103"/>
      <c r="AD670" s="103"/>
      <c r="AE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c r="AB671" s="103"/>
      <c r="AC671" s="103"/>
      <c r="AD671" s="103"/>
      <c r="AE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c r="AB672" s="103"/>
      <c r="AC672" s="103"/>
      <c r="AD672" s="103"/>
      <c r="AE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c r="AB673" s="103"/>
      <c r="AC673" s="103"/>
      <c r="AD673" s="103"/>
      <c r="AE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c r="AB674" s="103"/>
      <c r="AC674" s="103"/>
      <c r="AD674" s="103"/>
      <c r="AE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c r="AB675" s="103"/>
      <c r="AC675" s="103"/>
      <c r="AD675" s="103"/>
      <c r="AE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c r="AB677" s="103"/>
      <c r="AC677" s="103"/>
      <c r="AD677" s="103"/>
      <c r="AE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c r="AB678" s="103"/>
      <c r="AC678" s="103"/>
      <c r="AD678" s="103"/>
      <c r="AE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3"/>
      <c r="AD679" s="103"/>
      <c r="AE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c r="AB680" s="103"/>
      <c r="AC680" s="103"/>
      <c r="AD680" s="103"/>
      <c r="AE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c r="AB681" s="103"/>
      <c r="AC681" s="103"/>
      <c r="AD681" s="103"/>
      <c r="AE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c r="AB682" s="103"/>
      <c r="AC682" s="103"/>
      <c r="AD682" s="103"/>
      <c r="AE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c r="AB683" s="103"/>
      <c r="AC683" s="103"/>
      <c r="AD683" s="103"/>
      <c r="AE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3"/>
      <c r="AD684" s="103"/>
      <c r="AE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c r="AB685" s="103"/>
      <c r="AC685" s="103"/>
      <c r="AD685" s="103"/>
      <c r="AE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3"/>
      <c r="AD687" s="103"/>
      <c r="AE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c r="AB688" s="103"/>
      <c r="AC688" s="103"/>
      <c r="AD688" s="103"/>
      <c r="AE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c r="AB689" s="103"/>
      <c r="AC689" s="103"/>
      <c r="AD689" s="103"/>
      <c r="AE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c r="AB690" s="103"/>
      <c r="AC690" s="103"/>
      <c r="AD690" s="103"/>
      <c r="AE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c r="AB691" s="103"/>
      <c r="AC691" s="103"/>
      <c r="AD691" s="103"/>
      <c r="AE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c r="AB692" s="103"/>
      <c r="AC692" s="103"/>
      <c r="AD692" s="103"/>
      <c r="AE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c r="AB693" s="103"/>
      <c r="AC693" s="103"/>
      <c r="AD693" s="103"/>
      <c r="AE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c r="AB694" s="103"/>
      <c r="AC694" s="103"/>
      <c r="AD694" s="103"/>
      <c r="AE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c r="AB695" s="103"/>
      <c r="AC695" s="103"/>
      <c r="AD695" s="103"/>
      <c r="AE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c r="AB697" s="103"/>
      <c r="AC697" s="103"/>
      <c r="AD697" s="103"/>
      <c r="AE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c r="AB698" s="103"/>
      <c r="AC698" s="103"/>
      <c r="AD698" s="103"/>
      <c r="AE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c r="AB699" s="103"/>
      <c r="AC699" s="103"/>
      <c r="AD699" s="103"/>
      <c r="AE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c r="AB700" s="103"/>
      <c r="AC700" s="103"/>
      <c r="AD700" s="103"/>
      <c r="AE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c r="AB701" s="103"/>
      <c r="AC701" s="103"/>
      <c r="AD701" s="103"/>
      <c r="AE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c r="AB702" s="103"/>
      <c r="AC702" s="103"/>
      <c r="AD702" s="103"/>
      <c r="AE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c r="AB703" s="103"/>
      <c r="AC703" s="103"/>
      <c r="AD703" s="103"/>
      <c r="AE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3"/>
      <c r="AD704" s="103"/>
      <c r="AE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3"/>
      <c r="AD705" s="103"/>
      <c r="AE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3"/>
      <c r="AD707" s="103"/>
      <c r="AE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3"/>
      <c r="AD708" s="103"/>
      <c r="AE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3"/>
      <c r="AD709" s="103"/>
      <c r="AE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3"/>
      <c r="AD710" s="103"/>
      <c r="AE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3"/>
      <c r="AD711" s="103"/>
      <c r="AE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3"/>
      <c r="AD712" s="103"/>
      <c r="AE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3"/>
      <c r="AD713" s="103"/>
      <c r="AE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3"/>
      <c r="AD714" s="103"/>
      <c r="AE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3"/>
      <c r="AD715" s="103"/>
      <c r="AE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c r="AB717" s="103"/>
      <c r="AC717" s="103"/>
      <c r="AD717" s="103"/>
      <c r="AE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c r="AB718" s="103"/>
      <c r="AC718" s="103"/>
      <c r="AD718" s="103"/>
      <c r="AE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c r="AB719" s="103"/>
      <c r="AC719" s="103"/>
      <c r="AD719" s="103"/>
      <c r="AE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3"/>
      <c r="AD720" s="103"/>
      <c r="AE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3"/>
      <c r="AD721" s="103"/>
      <c r="AE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3"/>
      <c r="AD722" s="103"/>
      <c r="AE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3"/>
      <c r="AD723" s="103"/>
      <c r="AE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3"/>
      <c r="AD724" s="103"/>
      <c r="AE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3"/>
      <c r="AD725" s="103"/>
      <c r="AE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3"/>
      <c r="AD737" s="103"/>
      <c r="AE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3"/>
      <c r="AD738" s="103"/>
      <c r="AE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3"/>
      <c r="AD739" s="103"/>
      <c r="AE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3"/>
      <c r="AD740" s="103"/>
      <c r="AE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3"/>
      <c r="AD765" s="103"/>
      <c r="AE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3"/>
      <c r="AD767" s="103"/>
      <c r="AE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3"/>
      <c r="AD768" s="103"/>
      <c r="AE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3"/>
      <c r="AD769" s="103"/>
      <c r="AE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c r="AB770" s="103"/>
      <c r="AC770" s="103"/>
      <c r="AD770" s="103"/>
      <c r="AE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c r="AB771" s="103"/>
      <c r="AC771" s="103"/>
      <c r="AD771" s="103"/>
      <c r="AE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c r="AB772" s="103"/>
      <c r="AC772" s="103"/>
      <c r="AD772" s="103"/>
      <c r="AE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c r="AB773" s="103"/>
      <c r="AC773" s="103"/>
      <c r="AD773" s="103"/>
      <c r="AE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c r="AB774" s="103"/>
      <c r="AC774" s="103"/>
      <c r="AD774" s="103"/>
      <c r="AE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c r="AB775" s="103"/>
      <c r="AC775" s="103"/>
      <c r="AD775" s="103"/>
      <c r="AE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c r="AB777" s="103"/>
      <c r="AC777" s="103"/>
      <c r="AD777" s="103"/>
      <c r="AE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c r="AB778" s="103"/>
      <c r="AC778" s="103"/>
      <c r="AD778" s="103"/>
      <c r="AE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c r="AB779" s="103"/>
      <c r="AC779" s="103"/>
      <c r="AD779" s="103"/>
      <c r="AE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c r="AB780" s="103"/>
      <c r="AC780" s="103"/>
      <c r="AD780" s="103"/>
      <c r="AE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c r="AB781" s="103"/>
      <c r="AC781" s="103"/>
      <c r="AD781" s="103"/>
      <c r="AE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3"/>
      <c r="AD782" s="103"/>
      <c r="AE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3"/>
      <c r="AD783" s="103"/>
      <c r="AE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3"/>
      <c r="AD784" s="103"/>
      <c r="AE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3"/>
      <c r="AD785" s="103"/>
      <c r="AE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3"/>
      <c r="AD787" s="103"/>
      <c r="AE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3"/>
      <c r="AD788" s="103"/>
      <c r="AE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3"/>
      <c r="AD789" s="103"/>
      <c r="AE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3"/>
      <c r="AD790" s="103"/>
      <c r="AE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3"/>
      <c r="AD791" s="103"/>
      <c r="AE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3"/>
      <c r="AD792" s="103"/>
      <c r="AE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3"/>
      <c r="AD793" s="103"/>
      <c r="AE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3"/>
      <c r="AD794" s="103"/>
      <c r="AE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3"/>
      <c r="AD795" s="103"/>
      <c r="AE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c r="AB798" s="103"/>
      <c r="AC798" s="103"/>
      <c r="AD798" s="103"/>
      <c r="AE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c r="AB799" s="103"/>
      <c r="AC799" s="103"/>
      <c r="AD799" s="103"/>
      <c r="AE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3"/>
      <c r="AD800" s="103"/>
      <c r="AE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c r="AB801" s="103"/>
      <c r="AC801" s="103"/>
      <c r="AD801" s="103"/>
      <c r="AE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3"/>
      <c r="AD802" s="103"/>
      <c r="AE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3"/>
      <c r="AD803" s="103"/>
      <c r="AE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c r="AB804" s="103"/>
      <c r="AC804" s="103"/>
      <c r="AD804" s="103"/>
      <c r="AE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3"/>
      <c r="AD805" s="103"/>
      <c r="AE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c r="AB807" s="103"/>
      <c r="AC807" s="103"/>
      <c r="AD807" s="103"/>
      <c r="AE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c r="AB808" s="103"/>
      <c r="AC808" s="103"/>
      <c r="AD808" s="103"/>
      <c r="AE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c r="AB809" s="103"/>
      <c r="AC809" s="103"/>
      <c r="AD809" s="103"/>
      <c r="AE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c r="AB810" s="103"/>
      <c r="AC810" s="103"/>
      <c r="AD810" s="103"/>
      <c r="AE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c r="AB811" s="103"/>
      <c r="AC811" s="103"/>
      <c r="AD811" s="103"/>
      <c r="AE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c r="AB812" s="103"/>
      <c r="AC812" s="103"/>
      <c r="AD812" s="103"/>
      <c r="AE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c r="AB813" s="103"/>
      <c r="AC813" s="103"/>
      <c r="AD813" s="103"/>
      <c r="AE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c r="AB814" s="103"/>
      <c r="AC814" s="103"/>
      <c r="AD814" s="103"/>
      <c r="AE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c r="AB815" s="103"/>
      <c r="AC815" s="103"/>
      <c r="AD815" s="103"/>
      <c r="AE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3"/>
      <c r="AD817" s="103"/>
      <c r="AE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3"/>
      <c r="AD818" s="103"/>
      <c r="AE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3"/>
      <c r="AD819" s="103"/>
      <c r="AE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3"/>
      <c r="AD820" s="103"/>
      <c r="AE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3"/>
      <c r="AD821" s="103"/>
      <c r="AE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3"/>
      <c r="AD822" s="103"/>
      <c r="AE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3"/>
      <c r="AD823" s="103"/>
      <c r="AE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3"/>
      <c r="AD824" s="103"/>
      <c r="AE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3"/>
      <c r="AD825" s="103"/>
      <c r="AE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3"/>
      <c r="AD827" s="103"/>
      <c r="AE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3"/>
      <c r="AD828" s="103"/>
      <c r="AE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3"/>
      <c r="AD829" s="103"/>
      <c r="AE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3"/>
      <c r="AD830" s="103"/>
      <c r="AE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c r="AB831" s="103"/>
      <c r="AC831" s="103"/>
      <c r="AD831" s="103"/>
      <c r="AE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c r="AB832" s="103"/>
      <c r="AC832" s="103"/>
      <c r="AD832" s="103"/>
      <c r="AE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c r="AB833" s="103"/>
      <c r="AC833" s="103"/>
      <c r="AD833" s="103"/>
      <c r="AE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c r="AB834" s="103"/>
      <c r="AC834" s="103"/>
      <c r="AD834" s="103"/>
      <c r="AE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c r="AB835" s="103"/>
      <c r="AC835" s="103"/>
      <c r="AD835" s="103"/>
      <c r="AE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c r="AB837" s="103"/>
      <c r="AC837" s="103"/>
      <c r="AD837" s="103"/>
      <c r="AE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c r="AB838" s="103"/>
      <c r="AC838" s="103"/>
      <c r="AD838" s="103"/>
      <c r="AE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c r="AB839" s="103"/>
      <c r="AC839" s="103"/>
      <c r="AD839" s="103"/>
      <c r="AE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c r="AB840" s="103"/>
      <c r="AC840" s="103"/>
      <c r="AD840" s="103"/>
      <c r="AE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c r="AB841" s="103"/>
      <c r="AC841" s="103"/>
      <c r="AD841" s="103"/>
      <c r="AE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c r="AB842" s="103"/>
      <c r="AC842" s="103"/>
      <c r="AD842" s="103"/>
      <c r="AE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c r="AB843" s="103"/>
      <c r="AC843" s="103"/>
      <c r="AD843" s="103"/>
      <c r="AE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3"/>
      <c r="AD844" s="103"/>
      <c r="AE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3"/>
      <c r="AD845" s="103"/>
      <c r="AE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3"/>
      <c r="AD847" s="103"/>
      <c r="AE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3"/>
      <c r="AD848" s="103"/>
      <c r="AE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3"/>
      <c r="AD849" s="103"/>
      <c r="AE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3"/>
      <c r="AD850" s="103"/>
      <c r="AE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3"/>
      <c r="AD851" s="103"/>
      <c r="AE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3"/>
      <c r="AD852" s="103"/>
      <c r="AE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3"/>
      <c r="AD853" s="103"/>
      <c r="AE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3"/>
      <c r="AD854" s="103"/>
      <c r="AE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3"/>
      <c r="AD855" s="103"/>
      <c r="AE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3"/>
      <c r="AD857" s="103"/>
      <c r="AE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3"/>
      <c r="AD858" s="103"/>
      <c r="AE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c r="AB859" s="103"/>
      <c r="AC859" s="103"/>
      <c r="AD859" s="103"/>
      <c r="AE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c r="AB860" s="103"/>
      <c r="AC860" s="103"/>
      <c r="AD860" s="103"/>
      <c r="AE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c r="AB861" s="103"/>
      <c r="AC861" s="103"/>
      <c r="AD861" s="103"/>
      <c r="AE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3"/>
      <c r="AD863" s="103"/>
      <c r="AE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3"/>
      <c r="AD864" s="103"/>
      <c r="AE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3"/>
      <c r="AD865" s="103"/>
      <c r="AE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3"/>
      <c r="AD867" s="103"/>
      <c r="AE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3"/>
      <c r="AD868" s="103"/>
      <c r="AE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3"/>
      <c r="AD869" s="103"/>
      <c r="AE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3"/>
      <c r="AD870" s="103"/>
      <c r="AE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3"/>
      <c r="AD871" s="103"/>
      <c r="AE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3"/>
      <c r="AD872" s="103"/>
      <c r="AE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3"/>
      <c r="AD873" s="103"/>
      <c r="AE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3"/>
      <c r="AD874" s="103"/>
      <c r="AE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3"/>
      <c r="AD875" s="103"/>
      <c r="AE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3"/>
      <c r="AD877" s="103"/>
      <c r="AE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c r="AB878" s="103"/>
      <c r="AC878" s="103"/>
      <c r="AD878" s="103"/>
      <c r="AE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c r="AB879" s="103"/>
      <c r="AC879" s="103"/>
      <c r="AD879" s="103"/>
      <c r="AE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c r="AB880" s="103"/>
      <c r="AC880" s="103"/>
      <c r="AD880" s="103"/>
      <c r="AE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c r="AB881" s="103"/>
      <c r="AC881" s="103"/>
      <c r="AD881" s="103"/>
      <c r="AE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c r="AB882" s="103"/>
      <c r="AC882" s="103"/>
      <c r="AD882" s="103"/>
      <c r="AE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c r="AB883" s="103"/>
      <c r="AC883" s="103"/>
      <c r="AD883" s="103"/>
      <c r="AE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c r="AB884" s="103"/>
      <c r="AC884" s="103"/>
      <c r="AD884" s="103"/>
      <c r="AE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c r="AB885" s="103"/>
      <c r="AC885" s="103"/>
      <c r="AD885" s="103"/>
      <c r="AE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3"/>
      <c r="AD887" s="103"/>
      <c r="AE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3"/>
      <c r="AD888" s="103"/>
      <c r="AE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3"/>
      <c r="AD889" s="103"/>
      <c r="AE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3"/>
      <c r="AD890" s="103"/>
      <c r="AE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3"/>
      <c r="AD891" s="103"/>
      <c r="AE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3"/>
      <c r="AD892" s="103"/>
      <c r="AE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3"/>
      <c r="AD893" s="103"/>
      <c r="AE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3"/>
      <c r="AD894" s="103"/>
      <c r="AE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3"/>
      <c r="AD895" s="103"/>
      <c r="AE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3"/>
      <c r="AD896" s="103"/>
      <c r="AE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3"/>
      <c r="AD897" s="103"/>
      <c r="AE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3"/>
      <c r="AD898" s="103"/>
      <c r="AE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3"/>
      <c r="AD899" s="103"/>
      <c r="AE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c r="AB900" s="103"/>
      <c r="AC900" s="103"/>
      <c r="AD900" s="103"/>
      <c r="AE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c r="AB901" s="103"/>
      <c r="AC901" s="103"/>
      <c r="AD901" s="103"/>
      <c r="AE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c r="AB902" s="103"/>
      <c r="AC902" s="103"/>
      <c r="AD902" s="103"/>
      <c r="AE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c r="AB903" s="103"/>
      <c r="AC903" s="103"/>
      <c r="AD903" s="103"/>
      <c r="AE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c r="AB904" s="103"/>
      <c r="AC904" s="103"/>
      <c r="AD904" s="103"/>
      <c r="AE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c r="AB905" s="103"/>
      <c r="AC905" s="103"/>
      <c r="AD905" s="103"/>
      <c r="AE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c r="AB906" s="103"/>
      <c r="AC906" s="103"/>
      <c r="AD906" s="103"/>
      <c r="AE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c r="AB907" s="103"/>
      <c r="AC907" s="103"/>
      <c r="AD907" s="103"/>
      <c r="AE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3"/>
      <c r="AD908" s="103"/>
      <c r="AE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3"/>
      <c r="AD909" s="103"/>
      <c r="AE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3"/>
      <c r="AD910" s="103"/>
      <c r="AE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3"/>
      <c r="AD911" s="103"/>
      <c r="AE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3"/>
      <c r="AD912" s="103"/>
      <c r="AE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3"/>
      <c r="AD913" s="103"/>
      <c r="AE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3"/>
      <c r="AD914" s="103"/>
      <c r="AE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3"/>
      <c r="AD915" s="103"/>
      <c r="AE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c r="AB917" s="103"/>
      <c r="AC917" s="103"/>
      <c r="AD917" s="103"/>
      <c r="AE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3"/>
      <c r="AD918" s="103"/>
      <c r="AE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3"/>
      <c r="AD919" s="103"/>
      <c r="AE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3"/>
      <c r="AD920" s="103"/>
      <c r="AE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c r="AB921" s="103"/>
      <c r="AC921" s="103"/>
      <c r="AD921" s="103"/>
      <c r="AE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c r="AB922" s="103"/>
      <c r="AC922" s="103"/>
      <c r="AD922" s="103"/>
      <c r="AE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3"/>
      <c r="AD923" s="103"/>
      <c r="AE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3"/>
      <c r="AD924" s="103"/>
      <c r="AE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3"/>
      <c r="AD925" s="103"/>
      <c r="AE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c r="AB927" s="103"/>
      <c r="AC927" s="103"/>
      <c r="AD927" s="103"/>
      <c r="AE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3"/>
      <c r="AD928" s="103"/>
      <c r="AE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c r="AB929" s="103"/>
      <c r="AC929" s="103"/>
      <c r="AD929" s="103"/>
      <c r="AE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c r="AB930" s="103"/>
      <c r="AC930" s="103"/>
      <c r="AD930" s="103"/>
      <c r="AE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3"/>
      <c r="AD931" s="103"/>
      <c r="AE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c r="AB932" s="103"/>
      <c r="AC932" s="103"/>
      <c r="AD932" s="103"/>
      <c r="AE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c r="AB933" s="103"/>
      <c r="AC933" s="103"/>
      <c r="AD933" s="103"/>
      <c r="AE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c r="AB934" s="103"/>
      <c r="AC934" s="103"/>
      <c r="AD934" s="103"/>
      <c r="AE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c r="AB935" s="103"/>
      <c r="AC935" s="103"/>
      <c r="AD935" s="103"/>
      <c r="AE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c r="AB937" s="103"/>
      <c r="AC937" s="103"/>
      <c r="AD937" s="103"/>
      <c r="AE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c r="AB938" s="103"/>
      <c r="AC938" s="103"/>
      <c r="AD938" s="103"/>
      <c r="AE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c r="AB939" s="103"/>
      <c r="AC939" s="103"/>
      <c r="AD939" s="103"/>
      <c r="AE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c r="AB940" s="103"/>
      <c r="AC940" s="103"/>
      <c r="AD940" s="103"/>
      <c r="AE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c r="AB941" s="103"/>
      <c r="AC941" s="103"/>
      <c r="AD941" s="103"/>
      <c r="AE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c r="AB942" s="103"/>
      <c r="AC942" s="103"/>
      <c r="AD942" s="103"/>
      <c r="AE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c r="AB943" s="103"/>
      <c r="AC943" s="103"/>
      <c r="AD943" s="103"/>
      <c r="AE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c r="AB944" s="103"/>
      <c r="AC944" s="103"/>
      <c r="AD944" s="103"/>
      <c r="AE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c r="AB945" s="103"/>
      <c r="AC945" s="103"/>
      <c r="AD945" s="103"/>
      <c r="AE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c r="AB947" s="103"/>
      <c r="AC947" s="103"/>
      <c r="AD947" s="103"/>
      <c r="AE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c r="AB948" s="103"/>
      <c r="AC948" s="103"/>
      <c r="AD948" s="103"/>
      <c r="AE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c r="AB949" s="103"/>
      <c r="AC949" s="103"/>
      <c r="AD949" s="103"/>
      <c r="AE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c r="AB950" s="103"/>
      <c r="AC950" s="103"/>
      <c r="AD950" s="103"/>
      <c r="AE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c r="AB951" s="103"/>
      <c r="AC951" s="103"/>
      <c r="AD951" s="103"/>
      <c r="AE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c r="AB952" s="103"/>
      <c r="AC952" s="103"/>
      <c r="AD952" s="103"/>
      <c r="AE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c r="AB953" s="103"/>
      <c r="AC953" s="103"/>
      <c r="AD953" s="103"/>
      <c r="AE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c r="AB954" s="103"/>
      <c r="AC954" s="103"/>
      <c r="AD954" s="103"/>
      <c r="AE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c r="AB955" s="103"/>
      <c r="AC955" s="103"/>
      <c r="AD955" s="103"/>
      <c r="AE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c r="AB957" s="103"/>
      <c r="AC957" s="103"/>
      <c r="AD957" s="103"/>
      <c r="AE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c r="AB958" s="103"/>
      <c r="AC958" s="103"/>
      <c r="AD958" s="103"/>
      <c r="AE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c r="AB959" s="103"/>
      <c r="AC959" s="103"/>
      <c r="AD959" s="103"/>
      <c r="AE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c r="AB960" s="103"/>
      <c r="AC960" s="103"/>
      <c r="AD960" s="103"/>
      <c r="AE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c r="AB961" s="103"/>
      <c r="AC961" s="103"/>
      <c r="AD961" s="103"/>
      <c r="AE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c r="AB962" s="103"/>
      <c r="AC962" s="103"/>
      <c r="AD962" s="103"/>
      <c r="AE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c r="AB963" s="103"/>
      <c r="AC963" s="103"/>
      <c r="AD963" s="103"/>
      <c r="AE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c r="AB964" s="103"/>
      <c r="AC964" s="103"/>
      <c r="AD964" s="103"/>
      <c r="AE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c r="AB965" s="103"/>
      <c r="AC965" s="103"/>
      <c r="AD965" s="103"/>
      <c r="AE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c r="AB967" s="103"/>
      <c r="AC967" s="103"/>
      <c r="AD967" s="103"/>
      <c r="AE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c r="AB968" s="103"/>
      <c r="AC968" s="103"/>
      <c r="AD968" s="103"/>
      <c r="AE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c r="AB969" s="103"/>
      <c r="AC969" s="103"/>
      <c r="AD969" s="103"/>
      <c r="AE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c r="AB970" s="103"/>
      <c r="AC970" s="103"/>
      <c r="AD970" s="103"/>
      <c r="AE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c r="AB971" s="103"/>
      <c r="AC971" s="103"/>
      <c r="AD971" s="103"/>
      <c r="AE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c r="AB972" s="103"/>
      <c r="AC972" s="103"/>
      <c r="AD972" s="103"/>
      <c r="AE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c r="AB973" s="103"/>
      <c r="AC973" s="103"/>
      <c r="AD973" s="103"/>
      <c r="AE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c r="AB974" s="103"/>
      <c r="AC974" s="103"/>
      <c r="AD974" s="103"/>
      <c r="AE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c r="AB975" s="103"/>
      <c r="AC975" s="103"/>
      <c r="AD975" s="103"/>
      <c r="AE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c r="AB977" s="103"/>
      <c r="AC977" s="103"/>
      <c r="AD977" s="103"/>
      <c r="AE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c r="AB978" s="103"/>
      <c r="AC978" s="103"/>
      <c r="AD978" s="103"/>
      <c r="AE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c r="AB979" s="103"/>
      <c r="AC979" s="103"/>
      <c r="AD979" s="103"/>
      <c r="AE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c r="AB980" s="103"/>
      <c r="AC980" s="103"/>
      <c r="AD980" s="103"/>
      <c r="AE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c r="AB981" s="103"/>
      <c r="AC981" s="103"/>
      <c r="AD981" s="103"/>
      <c r="AE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3"/>
      <c r="AD982" s="103"/>
      <c r="AE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3"/>
      <c r="AD983" s="103"/>
      <c r="AE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3"/>
      <c r="AD984" s="103"/>
      <c r="AE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3"/>
      <c r="AD985" s="103"/>
      <c r="AE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3"/>
      <c r="AD987" s="103"/>
      <c r="AE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3"/>
      <c r="AD988" s="103"/>
      <c r="AE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3"/>
      <c r="AD989" s="103"/>
      <c r="AE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c r="AB990" s="103"/>
      <c r="AC990" s="103"/>
      <c r="AD990" s="103"/>
      <c r="AE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c r="AB991" s="103"/>
      <c r="AC991" s="103"/>
      <c r="AD991" s="103"/>
      <c r="AE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c r="AA992" s="103"/>
      <c r="AB992" s="103"/>
      <c r="AC992" s="103"/>
      <c r="AD992" s="103"/>
      <c r="AE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c r="AA993" s="103"/>
      <c r="AB993" s="103"/>
      <c r="AC993" s="103"/>
      <c r="AD993" s="103"/>
      <c r="AE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c r="AA994" s="103"/>
      <c r="AB994" s="103"/>
      <c r="AC994" s="103"/>
      <c r="AD994" s="103"/>
      <c r="AE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c r="AA995" s="103"/>
      <c r="AB995" s="103"/>
      <c r="AC995" s="103"/>
      <c r="AD995" s="103"/>
      <c r="AE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3"/>
      <c r="AD997" s="103"/>
      <c r="AE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c r="AA998" s="103"/>
      <c r="AB998" s="103"/>
      <c r="AC998" s="103"/>
      <c r="AD998" s="103"/>
      <c r="AE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3"/>
      <c r="AD999" s="103"/>
      <c r="AE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3"/>
      <c r="AD1000" s="103"/>
      <c r="AE1000" s="103"/>
    </row>
  </sheetData>
  <mergeCells count="1">
    <mergeCell ref="B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E1CD"/>
    <outlinePr summaryBelow="0" summaryRight="0"/>
  </sheetPr>
  <sheetViews>
    <sheetView showGridLines="0" workbookViewId="0"/>
  </sheetViews>
  <sheetFormatPr customHeight="1" defaultColWidth="14.43" defaultRowHeight="15.75"/>
  <cols>
    <col customWidth="1" min="1" max="1" width="3.57"/>
    <col customWidth="1" min="2" max="2" width="18.71"/>
    <col customWidth="1" min="3" max="3" width="18.14"/>
    <col customWidth="1" min="4" max="6" width="5.14"/>
    <col customWidth="1" min="8" max="8" width="12.86"/>
    <col customWidth="1" min="9" max="9" width="11.86"/>
    <col customWidth="1" min="16" max="16" width="13.86"/>
    <col customWidth="1" min="17" max="17" width="6.57"/>
    <col customWidth="1" min="18" max="18" width="13.14"/>
    <col customWidth="1" min="19" max="19" width="12.71"/>
    <col customWidth="1" min="20" max="20" width="13.14"/>
    <col customWidth="1" min="21" max="22" width="14.0"/>
    <col customWidth="1" min="24" max="24" width="13.86"/>
    <col customWidth="1" min="28" max="28" width="5.57"/>
    <col customWidth="1" min="30" max="30" width="12.71"/>
    <col customWidth="1" min="31" max="31" width="13.71"/>
    <col customWidth="1" min="32" max="33" width="13.43"/>
    <col customWidth="1" min="34" max="34" width="15.0"/>
  </cols>
  <sheetData>
    <row r="1">
      <c r="A1" s="111"/>
      <c r="B1" s="111"/>
      <c r="C1" s="111"/>
      <c r="D1" s="112"/>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row>
    <row r="2">
      <c r="A2" s="111"/>
      <c r="B2" s="113" t="s">
        <v>443</v>
      </c>
      <c r="C2" s="11"/>
      <c r="D2" s="112"/>
      <c r="E2" s="111"/>
      <c r="F2" s="113" t="s">
        <v>444</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14"/>
    </row>
    <row r="3">
      <c r="A3" s="115"/>
      <c r="B3" s="115"/>
      <c r="C3" s="115"/>
      <c r="D3" s="116"/>
      <c r="E3" s="115"/>
      <c r="F3" s="117"/>
      <c r="G3" s="117"/>
      <c r="H3" s="117"/>
      <c r="I3" s="117"/>
      <c r="J3" s="117"/>
      <c r="K3" s="117"/>
      <c r="L3" s="117"/>
      <c r="M3" s="117"/>
      <c r="N3" s="117"/>
      <c r="O3" s="117"/>
      <c r="P3" s="118"/>
      <c r="Q3" s="117"/>
      <c r="R3" s="117"/>
      <c r="S3" s="117"/>
      <c r="T3" s="117"/>
      <c r="U3" s="117"/>
      <c r="V3" s="117"/>
      <c r="W3" s="117"/>
      <c r="X3" s="117"/>
      <c r="Y3" s="117"/>
      <c r="Z3" s="117"/>
      <c r="AA3" s="118"/>
      <c r="AB3" s="117"/>
      <c r="AC3" s="117"/>
      <c r="AD3" s="117"/>
      <c r="AE3" s="117"/>
      <c r="AF3" s="117"/>
      <c r="AG3" s="117"/>
      <c r="AH3" s="117"/>
      <c r="AI3" s="117"/>
      <c r="AJ3" s="117"/>
      <c r="AK3" s="117"/>
      <c r="AL3" s="118"/>
    </row>
    <row r="4" ht="34.5" customHeight="1">
      <c r="A4" s="115"/>
      <c r="B4" s="119" t="s">
        <v>445</v>
      </c>
      <c r="C4" s="119" t="s">
        <v>446</v>
      </c>
      <c r="D4" s="116"/>
      <c r="E4" s="115"/>
      <c r="F4" s="120" t="s">
        <v>12</v>
      </c>
      <c r="G4" s="2"/>
      <c r="H4" s="2"/>
      <c r="I4" s="2"/>
      <c r="J4" s="2"/>
      <c r="K4" s="2"/>
      <c r="L4" s="2"/>
      <c r="M4" s="2"/>
      <c r="N4" s="2"/>
      <c r="O4" s="3"/>
      <c r="P4" s="121"/>
      <c r="Q4" s="120" t="s">
        <v>16</v>
      </c>
      <c r="R4" s="2"/>
      <c r="S4" s="2"/>
      <c r="T4" s="2"/>
      <c r="U4" s="2"/>
      <c r="V4" s="2"/>
      <c r="W4" s="2"/>
      <c r="X4" s="2"/>
      <c r="Y4" s="2"/>
      <c r="Z4" s="3"/>
      <c r="AA4" s="121"/>
      <c r="AB4" s="120" t="s">
        <v>21</v>
      </c>
      <c r="AC4" s="2"/>
      <c r="AD4" s="2"/>
      <c r="AE4" s="2"/>
      <c r="AF4" s="2"/>
      <c r="AG4" s="2"/>
      <c r="AH4" s="2"/>
      <c r="AI4" s="2"/>
      <c r="AJ4" s="2"/>
      <c r="AK4" s="3"/>
      <c r="AL4" s="118"/>
    </row>
    <row r="5">
      <c r="A5" s="115"/>
      <c r="B5" s="122"/>
      <c r="C5" s="122"/>
      <c r="D5" s="116"/>
      <c r="E5" s="115"/>
      <c r="F5" s="4"/>
      <c r="G5" s="5"/>
      <c r="H5" s="5"/>
      <c r="I5" s="5"/>
      <c r="J5" s="5"/>
      <c r="K5" s="5"/>
      <c r="L5" s="5"/>
      <c r="M5" s="5"/>
      <c r="N5" s="5"/>
      <c r="O5" s="6"/>
      <c r="P5" s="121"/>
      <c r="Q5" s="4"/>
      <c r="R5" s="5"/>
      <c r="S5" s="5"/>
      <c r="T5" s="5"/>
      <c r="U5" s="5"/>
      <c r="V5" s="5"/>
      <c r="W5" s="5"/>
      <c r="X5" s="5"/>
      <c r="Y5" s="5"/>
      <c r="Z5" s="6"/>
      <c r="AA5" s="121"/>
      <c r="AB5" s="4"/>
      <c r="AC5" s="5"/>
      <c r="AD5" s="5"/>
      <c r="AE5" s="5"/>
      <c r="AF5" s="5"/>
      <c r="AG5" s="5"/>
      <c r="AH5" s="5"/>
      <c r="AI5" s="5"/>
      <c r="AJ5" s="5"/>
      <c r="AK5" s="6"/>
      <c r="AL5" s="118"/>
    </row>
    <row r="6">
      <c r="A6" s="111"/>
      <c r="B6" s="123">
        <v>7.0</v>
      </c>
      <c r="C6" s="124">
        <f>K10+V10+AG10+K44+V44+AG44</f>
        <v>0</v>
      </c>
      <c r="D6" s="112"/>
      <c r="E6" s="111"/>
      <c r="F6" s="125" t="s">
        <v>447</v>
      </c>
      <c r="G6" s="2"/>
      <c r="H6" s="2"/>
      <c r="I6" s="2"/>
      <c r="J6" s="2"/>
      <c r="K6" s="3"/>
      <c r="L6" s="126">
        <v>900.0</v>
      </c>
      <c r="M6" s="2"/>
      <c r="N6" s="2"/>
      <c r="O6" s="3"/>
      <c r="P6" s="121"/>
      <c r="Q6" s="125" t="s">
        <v>447</v>
      </c>
      <c r="R6" s="2"/>
      <c r="S6" s="2"/>
      <c r="T6" s="2"/>
      <c r="U6" s="2"/>
      <c r="V6" s="3"/>
      <c r="W6" s="126">
        <v>700.0</v>
      </c>
      <c r="X6" s="2"/>
      <c r="Y6" s="2"/>
      <c r="Z6" s="3"/>
      <c r="AA6" s="121"/>
      <c r="AB6" s="125" t="s">
        <v>447</v>
      </c>
      <c r="AC6" s="2"/>
      <c r="AD6" s="2"/>
      <c r="AE6" s="2"/>
      <c r="AF6" s="2"/>
      <c r="AG6" s="3"/>
      <c r="AH6" s="126">
        <v>700.0</v>
      </c>
      <c r="AI6" s="2"/>
      <c r="AJ6" s="2"/>
      <c r="AK6" s="3"/>
      <c r="AL6" s="118"/>
    </row>
    <row r="7">
      <c r="A7" s="115"/>
      <c r="B7" s="123">
        <v>8.0</v>
      </c>
      <c r="C7" s="124">
        <f>K12+V12+AG12+K46+V46+AG46</f>
        <v>0</v>
      </c>
      <c r="D7" s="116"/>
      <c r="E7" s="115"/>
      <c r="F7" s="4"/>
      <c r="G7" s="5"/>
      <c r="H7" s="5"/>
      <c r="I7" s="5"/>
      <c r="J7" s="5"/>
      <c r="K7" s="6"/>
      <c r="L7" s="5"/>
      <c r="M7" s="5"/>
      <c r="N7" s="5"/>
      <c r="O7" s="6"/>
      <c r="P7" s="121"/>
      <c r="Q7" s="4"/>
      <c r="R7" s="5"/>
      <c r="S7" s="5"/>
      <c r="T7" s="5"/>
      <c r="U7" s="5"/>
      <c r="V7" s="6"/>
      <c r="W7" s="5"/>
      <c r="X7" s="5"/>
      <c r="Y7" s="5"/>
      <c r="Z7" s="6"/>
      <c r="AA7" s="121"/>
      <c r="AB7" s="4"/>
      <c r="AC7" s="5"/>
      <c r="AD7" s="5"/>
      <c r="AE7" s="5"/>
      <c r="AF7" s="5"/>
      <c r="AG7" s="6"/>
      <c r="AH7" s="5"/>
      <c r="AI7" s="5"/>
      <c r="AJ7" s="5"/>
      <c r="AK7" s="6"/>
      <c r="AL7" s="118"/>
    </row>
    <row r="8">
      <c r="A8" s="127"/>
      <c r="B8" s="123">
        <v>9.0</v>
      </c>
      <c r="C8" s="124">
        <f>K14+V14+AG14+K48+V48+AG48</f>
        <v>0</v>
      </c>
      <c r="D8" s="116"/>
      <c r="E8" s="115"/>
      <c r="F8" s="128" t="s">
        <v>445</v>
      </c>
      <c r="G8" s="129"/>
      <c r="H8" s="130" t="s">
        <v>448</v>
      </c>
      <c r="I8" s="130" t="s">
        <v>449</v>
      </c>
      <c r="J8" s="130" t="s">
        <v>450</v>
      </c>
      <c r="K8" s="131" t="s">
        <v>451</v>
      </c>
      <c r="L8" s="132" t="s">
        <v>452</v>
      </c>
      <c r="M8" s="130" t="s">
        <v>453</v>
      </c>
      <c r="N8" s="130" t="s">
        <v>454</v>
      </c>
      <c r="O8" s="133" t="s">
        <v>455</v>
      </c>
      <c r="P8" s="121"/>
      <c r="Q8" s="134" t="s">
        <v>445</v>
      </c>
      <c r="R8" s="129"/>
      <c r="S8" s="130" t="s">
        <v>448</v>
      </c>
      <c r="T8" s="130" t="s">
        <v>449</v>
      </c>
      <c r="U8" s="130" t="s">
        <v>450</v>
      </c>
      <c r="V8" s="131" t="s">
        <v>451</v>
      </c>
      <c r="W8" s="132" t="s">
        <v>452</v>
      </c>
      <c r="X8" s="130" t="s">
        <v>453</v>
      </c>
      <c r="Y8" s="130" t="s">
        <v>454</v>
      </c>
      <c r="Z8" s="133" t="s">
        <v>455</v>
      </c>
      <c r="AA8" s="121"/>
      <c r="AB8" s="134" t="s">
        <v>445</v>
      </c>
      <c r="AC8" s="129"/>
      <c r="AD8" s="130" t="s">
        <v>448</v>
      </c>
      <c r="AE8" s="130" t="s">
        <v>449</v>
      </c>
      <c r="AF8" s="130" t="s">
        <v>450</v>
      </c>
      <c r="AG8" s="131" t="s">
        <v>451</v>
      </c>
      <c r="AH8" s="132" t="s">
        <v>452</v>
      </c>
      <c r="AI8" s="130" t="s">
        <v>453</v>
      </c>
      <c r="AJ8" s="130" t="s">
        <v>454</v>
      </c>
      <c r="AK8" s="133" t="s">
        <v>455</v>
      </c>
      <c r="AL8" s="118"/>
    </row>
    <row r="9">
      <c r="A9" s="127"/>
      <c r="B9" s="123">
        <v>10.0</v>
      </c>
      <c r="C9" s="124">
        <f>K16+V16+AG16+K50+V50+AG50</f>
        <v>0</v>
      </c>
      <c r="D9" s="116"/>
      <c r="E9" s="115"/>
      <c r="F9" s="4"/>
      <c r="G9" s="6"/>
      <c r="H9" s="6"/>
      <c r="I9" s="6"/>
      <c r="J9" s="6"/>
      <c r="K9" s="122"/>
      <c r="L9" s="122"/>
      <c r="M9" s="6"/>
      <c r="N9" s="6"/>
      <c r="O9" s="6"/>
      <c r="P9" s="121"/>
      <c r="Q9" s="5"/>
      <c r="R9" s="6"/>
      <c r="S9" s="6"/>
      <c r="T9" s="6"/>
      <c r="U9" s="6"/>
      <c r="V9" s="122"/>
      <c r="W9" s="122"/>
      <c r="X9" s="6"/>
      <c r="Y9" s="6"/>
      <c r="Z9" s="6"/>
      <c r="AA9" s="121"/>
      <c r="AB9" s="5"/>
      <c r="AC9" s="6"/>
      <c r="AD9" s="6"/>
      <c r="AE9" s="6"/>
      <c r="AF9" s="6"/>
      <c r="AG9" s="122"/>
      <c r="AH9" s="122"/>
      <c r="AI9" s="6"/>
      <c r="AJ9" s="6"/>
      <c r="AK9" s="6"/>
      <c r="AL9" s="118"/>
    </row>
    <row r="10">
      <c r="A10" s="127"/>
      <c r="B10" s="123">
        <v>11.0</v>
      </c>
      <c r="C10" s="124">
        <f>K18+V18+AG18+K52+V52+AG52</f>
        <v>0</v>
      </c>
      <c r="D10" s="135"/>
      <c r="E10" s="136"/>
      <c r="F10" s="137">
        <v>7.0</v>
      </c>
      <c r="G10" s="138" t="s">
        <v>1</v>
      </c>
      <c r="H10" s="139">
        <f>COUNTIF('Calendário'!B$4:H$35,"Zilza")</f>
        <v>3</v>
      </c>
      <c r="I10" s="140">
        <f>SUMIFS(Faxinas!C$3:C$298,Faxinas!E$3:E$298,"Zilza",Faxinas!A$3:A$298,F10)</f>
        <v>0</v>
      </c>
      <c r="J10" s="140">
        <f>COUNTIFS(Faxinas!E$3:E$298,"Zilza",Faxinas!A$3:A$298,F10,Faxinas!C$3:C$298,0,Faxinas!D$3:D$298,0)</f>
        <v>0</v>
      </c>
      <c r="K10" s="141">
        <f>SUMIFS(Faxinas!F$3:F$298,Faxinas!E$3:E$298,"Zilza",Faxinas!A$3:A$298,F10,Faxinas!C$3:C$298,1)</f>
        <v>0</v>
      </c>
      <c r="L10" s="142">
        <f>K10/$L$6</f>
        <v>0</v>
      </c>
      <c r="M10" s="141" t="str">
        <f>K10/I10</f>
        <v>#DIV/0!</v>
      </c>
      <c r="N10" s="141">
        <f>K10/H10</f>
        <v>0</v>
      </c>
      <c r="O10" s="141" t="str">
        <f>SUMIFS(Faxinas!P$3:P$298,Faxinas!A$3:A$298,F10,Faxinas!E$3:E$298,"Zilza")/SUMIFS(Faxinas!L$3:L$298,Faxinas!A$3:A$298,F10,Faxinas!E$3:E$298,"Zilza")</f>
        <v>#DIV/0!</v>
      </c>
      <c r="P10" s="121"/>
      <c r="Q10" s="135">
        <v>7.0</v>
      </c>
      <c r="R10" s="138" t="s">
        <v>1</v>
      </c>
      <c r="S10" s="139">
        <f>COUNTIF('Calendário'!B$4:H$35,"Lourdes")</f>
        <v>0</v>
      </c>
      <c r="T10" s="140">
        <f>SUMIFS(Faxinas!C$3:C$298,Faxinas!E$3:E$298,"Lourdes",Faxinas!A$3:A$298,Q10)</f>
        <v>0</v>
      </c>
      <c r="U10" s="140">
        <f>COUNTIFS(Faxinas!E$3:E$298,"Lourdes",Faxinas!A$3:A$298,F10,Faxinas!C$3:C$298,0,Faxinas!D$3:D$298,0)</f>
        <v>0</v>
      </c>
      <c r="V10" s="141">
        <f>SUMIFS(Faxinas!F$3:F$298,Faxinas!E$3:E$298,"Lourdes",Faxinas!A$3:A$298,Q10,Faxinas!C$3:C$298,1)</f>
        <v>0</v>
      </c>
      <c r="W10" s="142">
        <f>V10/$L$6</f>
        <v>0</v>
      </c>
      <c r="X10" s="141" t="str">
        <f>V10/T10</f>
        <v>#DIV/0!</v>
      </c>
      <c r="Y10" s="141" t="str">
        <f>V10/S10</f>
        <v>#DIV/0!</v>
      </c>
      <c r="Z10" s="141" t="str">
        <f>SUMIFS(Faxinas!P$3:P$298,Faxinas!A$3:A$298,Q10,Faxinas!E$3:E$298,"Lourdes")/SUMIFS(Faxinas!L$3:L$298,Faxinas!A$3:A$298,Q10,Faxinas!E$3:E$298,"Lourdes")</f>
        <v>#DIV/0!</v>
      </c>
      <c r="AA10" s="121"/>
      <c r="AB10" s="135">
        <v>7.0</v>
      </c>
      <c r="AC10" s="138" t="s">
        <v>1</v>
      </c>
      <c r="AD10" s="139">
        <f>COUNTIF('Calendário'!B$4:H$35,"Vilanir")</f>
        <v>0</v>
      </c>
      <c r="AE10" s="140">
        <f>SUMIFS(Faxinas!C$3:C$298,Faxinas!E$3:E$298,"Vilanir",Faxinas!A$3:A$298,AB10)</f>
        <v>0</v>
      </c>
      <c r="AF10" s="140">
        <f>COUNTIFS(Faxinas!E$3:E$298,"Vilanir",Faxinas!A$3:A$298,F10,Faxinas!C$3:C$298,0,Faxinas!D$3:D$298,0)</f>
        <v>0</v>
      </c>
      <c r="AG10" s="141">
        <f>SUMIFS(Faxinas!F$3:F$298,Faxinas!E$3:E$298,"Vilanir",Faxinas!A$3:A$298,AB10,Faxinas!C$3:C$298,1)</f>
        <v>0</v>
      </c>
      <c r="AH10" s="142">
        <f>AG10/$L$6</f>
        <v>0</v>
      </c>
      <c r="AI10" s="141" t="str">
        <f>AG10/AE10</f>
        <v>#DIV/0!</v>
      </c>
      <c r="AJ10" s="141" t="str">
        <f>AG10/AD10</f>
        <v>#DIV/0!</v>
      </c>
      <c r="AK10" s="141" t="str">
        <f>SUMIFS(Faxinas!P$3:P$298,Faxinas!A$3:A$298,AB10,Faxinas!E$3:E$298,"Vilanir")/SUMIFS(Faxinas!L$3:L$298,Faxinas!A$3:A$298,AB10,Faxinas!E$3:E$298,"Vilanir")</f>
        <v>#DIV/0!</v>
      </c>
      <c r="AL10" s="118"/>
    </row>
    <row r="11">
      <c r="A11" s="127"/>
      <c r="B11" s="123">
        <v>12.0</v>
      </c>
      <c r="C11" s="124">
        <f>K20+V20+AG20+K54+V54+AG54</f>
        <v>915</v>
      </c>
      <c r="D11" s="135"/>
      <c r="E11" s="136"/>
      <c r="F11" s="122"/>
      <c r="G11" s="6"/>
      <c r="H11" s="6"/>
      <c r="I11" s="6"/>
      <c r="J11" s="6"/>
      <c r="K11" s="6"/>
      <c r="L11" s="6"/>
      <c r="M11" s="6"/>
      <c r="N11" s="6"/>
      <c r="O11" s="6"/>
      <c r="P11" s="121"/>
      <c r="Q11" s="6"/>
      <c r="R11" s="6"/>
      <c r="S11" s="6"/>
      <c r="T11" s="6"/>
      <c r="U11" s="6"/>
      <c r="V11" s="6"/>
      <c r="W11" s="6"/>
      <c r="X11" s="6"/>
      <c r="Y11" s="6"/>
      <c r="Z11" s="6"/>
      <c r="AA11" s="121"/>
      <c r="AB11" s="6"/>
      <c r="AC11" s="6"/>
      <c r="AD11" s="6"/>
      <c r="AE11" s="6"/>
      <c r="AF11" s="6"/>
      <c r="AG11" s="6"/>
      <c r="AH11" s="6"/>
      <c r="AI11" s="6"/>
      <c r="AJ11" s="6"/>
      <c r="AK11" s="6"/>
      <c r="AL11" s="118"/>
    </row>
    <row r="12">
      <c r="A12" s="127"/>
      <c r="B12" s="123">
        <v>1.0</v>
      </c>
      <c r="C12" s="124">
        <f>K22+V22+AG22+K56+V56+AG56</f>
        <v>460</v>
      </c>
      <c r="D12" s="135"/>
      <c r="E12" s="136"/>
      <c r="F12" s="137">
        <v>8.0</v>
      </c>
      <c r="G12" s="138" t="s">
        <v>2</v>
      </c>
      <c r="H12" s="140">
        <f>COUNTIF('Calendário'!J4:P35,"Zilza")</f>
        <v>0</v>
      </c>
      <c r="I12" s="140">
        <f>SUMIFS(Faxinas!C$3:C$298,Faxinas!E$3:E$298,"Zilza",Faxinas!A$3:A$298,F12)</f>
        <v>0</v>
      </c>
      <c r="J12" s="140">
        <f>COUNTIFS(Faxinas!E$3:E$298,"Zilza",Faxinas!A$3:A$298,F12,Faxinas!C$3:C$298,0,Faxinas!D$3:D$298,0)</f>
        <v>0</v>
      </c>
      <c r="K12" s="141">
        <f>SUMIFS(Faxinas!F$3:F$298,Faxinas!E$3:E$298,"Zilza",Faxinas!A$3:A$298,F12,Faxinas!C$3:C$298,1)</f>
        <v>0</v>
      </c>
      <c r="L12" s="142">
        <f>K12/$L$6</f>
        <v>0</v>
      </c>
      <c r="M12" s="141" t="str">
        <f>K12/I12</f>
        <v>#DIV/0!</v>
      </c>
      <c r="N12" s="141" t="str">
        <f>K12/H12</f>
        <v>#DIV/0!</v>
      </c>
      <c r="O12" s="141" t="str">
        <f>SUMIFS(Faxinas!P$3:P$298,Faxinas!A$3:A$298,F12,Faxinas!E$3:E$298,"Zilza")/SUMIFS(Faxinas!L$3:L$298,Faxinas!A$3:A$298,F12,Faxinas!E$3:E$298,"Zilza")</f>
        <v>#DIV/0!</v>
      </c>
      <c r="P12" s="121"/>
      <c r="Q12" s="135">
        <v>8.0</v>
      </c>
      <c r="R12" s="138" t="s">
        <v>2</v>
      </c>
      <c r="S12" s="139">
        <f>COUNTIF('Calendário'!J4:P35,"Lourdes")</f>
        <v>0</v>
      </c>
      <c r="T12" s="140">
        <f>SUMIFS(Faxinas!C$3:C$298,Faxinas!E$3:E$298,"Lourdes",Faxinas!A$3:A$298,Q12)</f>
        <v>0</v>
      </c>
      <c r="U12" s="140">
        <f>COUNTIFS(Faxinas!E$3:E$298,"Lourdes",Faxinas!A$3:A$298,F12,Faxinas!C$3:C$298,0,Faxinas!D$3:D$298,0)</f>
        <v>0</v>
      </c>
      <c r="V12" s="141">
        <f>SUMIFS(Faxinas!F$3:F$298,Faxinas!E$3:E$298,"Lourdes",Faxinas!A$3:A$298,Q12,Faxinas!C$3:C$298,1)</f>
        <v>0</v>
      </c>
      <c r="W12" s="142">
        <f>V12/$L$6</f>
        <v>0</v>
      </c>
      <c r="X12" s="141" t="str">
        <f>V12/T12</f>
        <v>#DIV/0!</v>
      </c>
      <c r="Y12" s="141" t="str">
        <f>V12/S12</f>
        <v>#DIV/0!</v>
      </c>
      <c r="Z12" s="141" t="str">
        <f>SUMIFS(Faxinas!P$3:P$298,Faxinas!A$3:A$298,Q12,Faxinas!E$3:E$298,"Lourdes")/SUMIFS(Faxinas!L$3:L$298,Faxinas!A$3:A$298,Q12,Faxinas!E$3:E$298,"Lourdes")</f>
        <v>#DIV/0!</v>
      </c>
      <c r="AA12" s="121"/>
      <c r="AB12" s="135">
        <v>8.0</v>
      </c>
      <c r="AC12" s="138" t="s">
        <v>2</v>
      </c>
      <c r="AD12" s="140">
        <f>COUNTIF('Calendário'!J4:P35,"Vilanir")</f>
        <v>0</v>
      </c>
      <c r="AE12" s="140">
        <f>SUMIFS(Faxinas!C$3:C$298,Faxinas!E$3:E$298,"Vilanir",Faxinas!A$3:A$298,AB12)</f>
        <v>0</v>
      </c>
      <c r="AF12" s="140">
        <f>COUNTIFS(Faxinas!E$3:E$298,"Vilanir",Faxinas!A$3:A$298,F12,Faxinas!C$3:C$298,0,Faxinas!D$3:D$298,0)</f>
        <v>0</v>
      </c>
      <c r="AG12" s="141">
        <f>SUMIFS(Faxinas!F$3:F$298,Faxinas!E$3:E$298,"Vilanir",Faxinas!A$3:A$298,AB12,Faxinas!C$3:C$298,1)</f>
        <v>0</v>
      </c>
      <c r="AH12" s="142">
        <f>AG12/$L$6</f>
        <v>0</v>
      </c>
      <c r="AI12" s="141" t="str">
        <f>AG12/AE12</f>
        <v>#DIV/0!</v>
      </c>
      <c r="AJ12" s="141" t="str">
        <f>AG12/AD12</f>
        <v>#DIV/0!</v>
      </c>
      <c r="AK12" s="141" t="str">
        <f>SUMIFS(Faxinas!P$3:P$298,Faxinas!A$3:A$298,AB12,Faxinas!E$3:E$298,"Vilanir")/SUMIFS(Faxinas!L$3:L$298,Faxinas!A$3:A$298,AB12,Faxinas!E$3:E$298,"Vilanir")</f>
        <v>#DIV/0!</v>
      </c>
      <c r="AL12" s="118"/>
    </row>
    <row r="13">
      <c r="A13" s="127"/>
      <c r="B13" s="123">
        <v>2.0</v>
      </c>
      <c r="C13" s="124">
        <f>K24+V24+AG24+K58+V58+AG58</f>
        <v>0</v>
      </c>
      <c r="D13" s="135"/>
      <c r="E13" s="136"/>
      <c r="F13" s="122"/>
      <c r="G13" s="6"/>
      <c r="H13" s="6"/>
      <c r="I13" s="6"/>
      <c r="J13" s="6"/>
      <c r="K13" s="6"/>
      <c r="L13" s="6"/>
      <c r="M13" s="6"/>
      <c r="N13" s="6"/>
      <c r="O13" s="6"/>
      <c r="P13" s="121"/>
      <c r="Q13" s="6"/>
      <c r="R13" s="6"/>
      <c r="S13" s="6"/>
      <c r="T13" s="6"/>
      <c r="U13" s="6"/>
      <c r="V13" s="6"/>
      <c r="W13" s="6"/>
      <c r="X13" s="6"/>
      <c r="Y13" s="6"/>
      <c r="Z13" s="6"/>
      <c r="AA13" s="121"/>
      <c r="AB13" s="6"/>
      <c r="AC13" s="6"/>
      <c r="AD13" s="6"/>
      <c r="AE13" s="6"/>
      <c r="AF13" s="6"/>
      <c r="AG13" s="6"/>
      <c r="AH13" s="6"/>
      <c r="AI13" s="6"/>
      <c r="AJ13" s="6"/>
      <c r="AK13" s="6"/>
      <c r="AL13" s="118"/>
    </row>
    <row r="14">
      <c r="A14" s="127"/>
      <c r="B14" s="123">
        <v>3.0</v>
      </c>
      <c r="C14" s="124">
        <f>K26+V26+AG26+K60+V60+AG60</f>
        <v>0</v>
      </c>
      <c r="D14" s="135"/>
      <c r="E14" s="136"/>
      <c r="F14" s="137">
        <v>9.0</v>
      </c>
      <c r="G14" s="143" t="s">
        <v>3</v>
      </c>
      <c r="H14" s="140">
        <f>COUNTIF('Calendário'!R4:X35,"Zilza")</f>
        <v>0</v>
      </c>
      <c r="I14" s="140">
        <f>SUMIFS(Faxinas!C$3:C$298,Faxinas!E$3:E$298,"Zilza",Faxinas!A$3:A$298,F14)</f>
        <v>0</v>
      </c>
      <c r="J14" s="140">
        <f>COUNTIFS(Faxinas!E$3:E$298,"Zilza",Faxinas!A$3:A$298,F14,Faxinas!C$3:C$298,0,Faxinas!D$3:D$298,0)</f>
        <v>0</v>
      </c>
      <c r="K14" s="141">
        <f>SUMIFS(Faxinas!F$3:F$298,Faxinas!E$3:E$298,"Zilza",Faxinas!A$3:A$298,F14,Faxinas!C$3:C$298,1)</f>
        <v>0</v>
      </c>
      <c r="L14" s="142">
        <f>K14/$L$6</f>
        <v>0</v>
      </c>
      <c r="M14" s="141" t="str">
        <f>K14/I14</f>
        <v>#DIV/0!</v>
      </c>
      <c r="N14" s="141" t="str">
        <f>K14/H14</f>
        <v>#DIV/0!</v>
      </c>
      <c r="O14" s="141" t="str">
        <f>SUMIFS(Faxinas!P$3:P$298,Faxinas!A$3:A$298,F14,Faxinas!E$3:E$298,"Zilza")/SUMIFS(Faxinas!L$3:L$298,Faxinas!A$3:A$298,F14,Faxinas!E$3:E$298,"Zilza")</f>
        <v>#DIV/0!</v>
      </c>
      <c r="P14" s="121"/>
      <c r="Q14" s="135">
        <v>9.0</v>
      </c>
      <c r="R14" s="143" t="s">
        <v>3</v>
      </c>
      <c r="S14" s="140">
        <f>COUNTIF('Calendário'!R4:X35,"Lourdes")</f>
        <v>0</v>
      </c>
      <c r="T14" s="140">
        <f>SUMIFS(Faxinas!C$3:C$298,Faxinas!E$3:E$298,"Lourdes",Faxinas!A$3:A$298,Q14)</f>
        <v>0</v>
      </c>
      <c r="U14" s="140">
        <f>COUNTIFS(Faxinas!E$3:E$298,"Lourdes",Faxinas!A$3:A$298,F14,Faxinas!C$3:C$298,0,Faxinas!D$3:D$298,0)</f>
        <v>0</v>
      </c>
      <c r="V14" s="141">
        <f>SUMIFS(Faxinas!F$3:F$298,Faxinas!E$3:E$298,"Lourdes",Faxinas!A$3:A$298,Q14,Faxinas!C$3:C$298,1)</f>
        <v>0</v>
      </c>
      <c r="W14" s="142">
        <f>V14/$L$6</f>
        <v>0</v>
      </c>
      <c r="X14" s="141" t="str">
        <f>V14/T14</f>
        <v>#DIV/0!</v>
      </c>
      <c r="Y14" s="141" t="str">
        <f>V14/S14</f>
        <v>#DIV/0!</v>
      </c>
      <c r="Z14" s="141" t="str">
        <f>SUMIFS(Faxinas!P$3:P$298,Faxinas!A$3:A$298,Q14,Faxinas!E$3:E$298,"Lourdes")/SUMIFS(Faxinas!L$3:L$298,Faxinas!A$3:A$298,Q14,Faxinas!E$3:E$298,"Lourdes")</f>
        <v>#DIV/0!</v>
      </c>
      <c r="AA14" s="121"/>
      <c r="AB14" s="135">
        <v>9.0</v>
      </c>
      <c r="AC14" s="143" t="s">
        <v>3</v>
      </c>
      <c r="AD14" s="140">
        <f>COUNTIF('Calendário'!R4:X35,"Vilanir")</f>
        <v>0</v>
      </c>
      <c r="AE14" s="140">
        <f>SUMIFS(Faxinas!C$3:C$298,Faxinas!E$3:E$298,"Vilanir",Faxinas!A$3:A$298,AB14)</f>
        <v>0</v>
      </c>
      <c r="AF14" s="140">
        <f>COUNTIFS(Faxinas!E$3:E$298,"Vilanir",Faxinas!A$3:A$298,F14,Faxinas!C$3:C$298,0,Faxinas!D$3:D$298,0)</f>
        <v>0</v>
      </c>
      <c r="AG14" s="141">
        <f>SUMIFS(Faxinas!F$3:F$298,Faxinas!E$3:E$298,"Vilanir",Faxinas!A$3:A$298,AB14,Faxinas!C$3:C$298,1)</f>
        <v>0</v>
      </c>
      <c r="AH14" s="142">
        <f>AG14/$L$6</f>
        <v>0</v>
      </c>
      <c r="AI14" s="141" t="str">
        <f>AG14/AE14</f>
        <v>#DIV/0!</v>
      </c>
      <c r="AJ14" s="141" t="str">
        <f>AG14/AD14</f>
        <v>#DIV/0!</v>
      </c>
      <c r="AK14" s="141" t="str">
        <f>SUMIFS(Faxinas!P$3:P$298,Faxinas!A$3:A$298,AB14,Faxinas!E$3:E$298,"Vilanir")/SUMIFS(Faxinas!L$3:L$298,Faxinas!A$3:A$298,AB14,Faxinas!E$3:E$298,"Vilanir")</f>
        <v>#DIV/0!</v>
      </c>
      <c r="AL14" s="118"/>
    </row>
    <row r="15">
      <c r="A15" s="127"/>
      <c r="B15" s="123">
        <v>4.0</v>
      </c>
      <c r="C15" s="124">
        <f>K28+V28+AG28+K62+V62+AG62</f>
        <v>0</v>
      </c>
      <c r="D15" s="135"/>
      <c r="E15" s="136"/>
      <c r="F15" s="122"/>
      <c r="G15" s="6"/>
      <c r="H15" s="6"/>
      <c r="I15" s="6"/>
      <c r="J15" s="6"/>
      <c r="K15" s="6"/>
      <c r="L15" s="6"/>
      <c r="M15" s="6"/>
      <c r="N15" s="6"/>
      <c r="O15" s="6"/>
      <c r="P15" s="121"/>
      <c r="Q15" s="6"/>
      <c r="R15" s="6"/>
      <c r="S15" s="6"/>
      <c r="T15" s="6"/>
      <c r="U15" s="6"/>
      <c r="V15" s="6"/>
      <c r="W15" s="6"/>
      <c r="X15" s="6"/>
      <c r="Y15" s="6"/>
      <c r="Z15" s="6"/>
      <c r="AA15" s="121"/>
      <c r="AB15" s="6"/>
      <c r="AC15" s="6"/>
      <c r="AD15" s="6"/>
      <c r="AE15" s="6"/>
      <c r="AF15" s="6"/>
      <c r="AG15" s="6"/>
      <c r="AH15" s="6"/>
      <c r="AI15" s="6"/>
      <c r="AJ15" s="6"/>
      <c r="AK15" s="6"/>
      <c r="AL15" s="118"/>
    </row>
    <row r="16">
      <c r="A16" s="127"/>
      <c r="B16" s="123">
        <v>5.0</v>
      </c>
      <c r="C16" s="124">
        <f>K30+V30+AG30+K64+V64+AG64</f>
        <v>0</v>
      </c>
      <c r="D16" s="135"/>
      <c r="E16" s="136"/>
      <c r="F16" s="137">
        <v>10.0</v>
      </c>
      <c r="G16" s="143" t="s">
        <v>13</v>
      </c>
      <c r="H16" s="140">
        <f>COUNTIF('Calendário'!B43:H74,"Zilza")</f>
        <v>0</v>
      </c>
      <c r="I16" s="140">
        <f>SUMIFS(Faxinas!C$3:C$298,Faxinas!E$3:E$298,"Zilza",Faxinas!A$3:A$298,F16)</f>
        <v>0</v>
      </c>
      <c r="J16" s="140">
        <f>COUNTIFS(Faxinas!E$3:E$298,"Zilza",Faxinas!A$3:A$298,F16,Faxinas!C$3:C$298,0,Faxinas!D$3:D$298,0)</f>
        <v>0</v>
      </c>
      <c r="K16" s="141">
        <f>SUMIFS(Faxinas!F$3:F$298,Faxinas!E$3:E$298,"Zilza",Faxinas!A$3:A$298,F16,Faxinas!C$3:C$298,1)</f>
        <v>0</v>
      </c>
      <c r="L16" s="142">
        <f>K16/$L$6</f>
        <v>0</v>
      </c>
      <c r="M16" s="141" t="str">
        <f>K16/I16</f>
        <v>#DIV/0!</v>
      </c>
      <c r="N16" s="141" t="str">
        <f>K16/H16</f>
        <v>#DIV/0!</v>
      </c>
      <c r="O16" s="141" t="str">
        <f>SUMIFS(Faxinas!P$3:P$298,Faxinas!A$3:A$298,F16,Faxinas!E$3:E$298,"Zilza")/SUMIFS(Faxinas!L$3:L$298,Faxinas!A$3:A$298,F16,Faxinas!E$3:E$298,"Zilza")</f>
        <v>#DIV/0!</v>
      </c>
      <c r="P16" s="121"/>
      <c r="Q16" s="135">
        <v>10.0</v>
      </c>
      <c r="R16" s="143" t="s">
        <v>13</v>
      </c>
      <c r="S16" s="140">
        <f>COUNTIF('Calendário'!B43:H74,"Lourdes")</f>
        <v>0</v>
      </c>
      <c r="T16" s="140">
        <f>SUMIFS(Faxinas!C$3:C$298,Faxinas!E$3:E$298,"Lourdes",Faxinas!A$3:A$298,Q16)</f>
        <v>0</v>
      </c>
      <c r="U16" s="140">
        <f>COUNTIFS(Faxinas!E$3:E$298,"Lourdes",Faxinas!A$3:A$298,F16,Faxinas!C$3:C$298,0,Faxinas!D$3:D$298,0)</f>
        <v>0</v>
      </c>
      <c r="V16" s="141">
        <f>SUMIFS(Faxinas!F$3:F$298,Faxinas!E$3:E$298,"Lourdes",Faxinas!A$3:A$298,Q16,Faxinas!C$3:C$298,1)</f>
        <v>0</v>
      </c>
      <c r="W16" s="142">
        <f>V16/$L$6</f>
        <v>0</v>
      </c>
      <c r="X16" s="141" t="str">
        <f>V16/T16</f>
        <v>#DIV/0!</v>
      </c>
      <c r="Y16" s="141" t="str">
        <f>V16/S16</f>
        <v>#DIV/0!</v>
      </c>
      <c r="Z16" s="141" t="str">
        <f>SUMIFS(Faxinas!P$3:P$298,Faxinas!A$3:A$298,Q16,Faxinas!E$3:E$298,"Lourdes")/SUMIFS(Faxinas!L$3:L$298,Faxinas!A$3:A$298,Q16,Faxinas!E$3:E$298,"Lourdes")</f>
        <v>#DIV/0!</v>
      </c>
      <c r="AA16" s="121"/>
      <c r="AB16" s="135">
        <v>10.0</v>
      </c>
      <c r="AC16" s="143" t="s">
        <v>13</v>
      </c>
      <c r="AD16" s="140">
        <f>COUNTIF('Calendário'!B43:H74,"Vilanir")</f>
        <v>0</v>
      </c>
      <c r="AE16" s="140">
        <f>SUMIFS(Faxinas!C$3:C$298,Faxinas!E$3:E$298,"Vilanir",Faxinas!A$3:A$298,AB16)</f>
        <v>0</v>
      </c>
      <c r="AF16" s="140">
        <f>COUNTIFS(Faxinas!E$3:E$298,"Vilanir",Faxinas!A$3:A$298,F16,Faxinas!C$3:C$298,0,Faxinas!D$3:D$298,0)</f>
        <v>0</v>
      </c>
      <c r="AG16" s="141">
        <f>SUMIFS(Faxinas!F$3:F$298,Faxinas!E$3:E$298,"Vilanir",Faxinas!A$3:A$298,10,Faxinas!C$3:C$298,1)</f>
        <v>0</v>
      </c>
      <c r="AH16" s="142">
        <f>AG16/$L$6</f>
        <v>0</v>
      </c>
      <c r="AI16" s="141" t="str">
        <f>AG16/AE16</f>
        <v>#DIV/0!</v>
      </c>
      <c r="AJ16" s="141" t="str">
        <f>AG16/AD16</f>
        <v>#DIV/0!</v>
      </c>
      <c r="AK16" s="141" t="str">
        <f>SUMIFS(Faxinas!P$3:P$298,Faxinas!A$3:A$298,AB16,Faxinas!E$3:E$298,"Vilanir")/SUMIFS(Faxinas!L$3:L$298,Faxinas!A$3:A$298,AB16,Faxinas!E$3:E$298,"Vilanir")</f>
        <v>#DIV/0!</v>
      </c>
      <c r="AL16" s="118"/>
    </row>
    <row r="17">
      <c r="A17" s="127"/>
      <c r="B17" s="123">
        <v>6.0</v>
      </c>
      <c r="C17" s="124">
        <f>K32+V32+AG32+K66+V66+AG66</f>
        <v>0</v>
      </c>
      <c r="D17" s="135"/>
      <c r="E17" s="136"/>
      <c r="F17" s="122"/>
      <c r="G17" s="6"/>
      <c r="H17" s="6"/>
      <c r="I17" s="6"/>
      <c r="J17" s="6"/>
      <c r="K17" s="6"/>
      <c r="L17" s="6"/>
      <c r="M17" s="6"/>
      <c r="N17" s="6"/>
      <c r="O17" s="6"/>
      <c r="P17" s="121"/>
      <c r="Q17" s="6"/>
      <c r="R17" s="6"/>
      <c r="S17" s="6"/>
      <c r="T17" s="6"/>
      <c r="U17" s="6"/>
      <c r="V17" s="6"/>
      <c r="W17" s="6"/>
      <c r="X17" s="6"/>
      <c r="Y17" s="6"/>
      <c r="Z17" s="6"/>
      <c r="AA17" s="121"/>
      <c r="AB17" s="6"/>
      <c r="AC17" s="6"/>
      <c r="AD17" s="6"/>
      <c r="AE17" s="6"/>
      <c r="AF17" s="6"/>
      <c r="AG17" s="6"/>
      <c r="AH17" s="6"/>
      <c r="AI17" s="6"/>
      <c r="AJ17" s="6"/>
      <c r="AK17" s="6"/>
      <c r="AL17" s="118"/>
    </row>
    <row r="18" ht="32.25" customHeight="1">
      <c r="A18" s="127"/>
      <c r="B18" s="144" t="s">
        <v>456</v>
      </c>
      <c r="C18" s="145">
        <f>SUM(C6:C17)</f>
        <v>1375</v>
      </c>
      <c r="D18" s="135"/>
      <c r="E18" s="136"/>
      <c r="F18" s="137">
        <v>11.0</v>
      </c>
      <c r="G18" s="143" t="s">
        <v>14</v>
      </c>
      <c r="H18" s="140">
        <f>COUNTIF('Calendário'!J43:P74,"Zilza")</f>
        <v>0</v>
      </c>
      <c r="I18" s="140">
        <f>SUMIFS(Faxinas!C$3:C$298,Faxinas!E$3:E$298,"Zilza",Faxinas!A$3:A$298,F18)</f>
        <v>0</v>
      </c>
      <c r="J18" s="140">
        <f>COUNTIFS(Faxinas!E$3:E$298,"Zilza",Faxinas!A$3:A$298,F18,Faxinas!C$3:C$298,0,Faxinas!D$3:D$298,0)</f>
        <v>0</v>
      </c>
      <c r="K18" s="141">
        <f>SUMIFS(Faxinas!F$3:F$298,Faxinas!E$3:E$298,"Zilza",Faxinas!A$3:A$298,F18,Faxinas!C$3:C$298,1)</f>
        <v>0</v>
      </c>
      <c r="L18" s="142">
        <f>K18/$L$6</f>
        <v>0</v>
      </c>
      <c r="M18" s="141" t="str">
        <f>K18/I18</f>
        <v>#DIV/0!</v>
      </c>
      <c r="N18" s="141" t="str">
        <f>K18/H18</f>
        <v>#DIV/0!</v>
      </c>
      <c r="O18" s="141" t="str">
        <f>SUMIFS(Faxinas!P$3:P$298,Faxinas!A$3:A$298,F18,Faxinas!E$3:E$298,"Zilza")/SUMIFS(Faxinas!L$3:L$298,Faxinas!A$3:A$298,F18,Faxinas!E$3:E$298,"Zilza")</f>
        <v>#DIV/0!</v>
      </c>
      <c r="P18" s="121"/>
      <c r="Q18" s="135">
        <v>11.0</v>
      </c>
      <c r="R18" s="143" t="s">
        <v>14</v>
      </c>
      <c r="S18" s="140">
        <f>COUNTIF('Calendário'!J43:P74,"Lourdes")</f>
        <v>0</v>
      </c>
      <c r="T18" s="140">
        <f>SUMIFS(Faxinas!C$3:C$298,Faxinas!E$3:E$298,"Lourdes",Faxinas!A$3:A$298,Q18)</f>
        <v>0</v>
      </c>
      <c r="U18" s="140">
        <f>COUNTIFS(Faxinas!E$3:E$298,"Lourdes",Faxinas!A$3:A$298,F18,Faxinas!C$3:C$298,0,Faxinas!D$3:D$298,0)</f>
        <v>0</v>
      </c>
      <c r="V18" s="141">
        <f>SUMIFS(Faxinas!F$3:F$298,Faxinas!E$3:E$298,"Lourdes",Faxinas!A$3:A$298,Q18,Faxinas!C$3:C$298,1)</f>
        <v>0</v>
      </c>
      <c r="W18" s="142">
        <f>V18/$L$6</f>
        <v>0</v>
      </c>
      <c r="X18" s="141" t="str">
        <f>V18/T18</f>
        <v>#DIV/0!</v>
      </c>
      <c r="Y18" s="141" t="str">
        <f>V18/S18</f>
        <v>#DIV/0!</v>
      </c>
      <c r="Z18" s="141" t="str">
        <f>SUMIFS(Faxinas!P$3:P$298,Faxinas!A$3:A$298,Q18,Faxinas!E$3:E$298,"Lourdes")/SUMIFS(Faxinas!L$3:L$298,Faxinas!A$3:A$298,Q18,Faxinas!E$3:E$298,"Lourdes")</f>
        <v>#DIV/0!</v>
      </c>
      <c r="AA18" s="121"/>
      <c r="AB18" s="135">
        <v>11.0</v>
      </c>
      <c r="AC18" s="143" t="s">
        <v>14</v>
      </c>
      <c r="AD18" s="140">
        <f>COUNTIF('Calendário'!J43:P74,"Vilanir")</f>
        <v>0</v>
      </c>
      <c r="AE18" s="140">
        <f>SUMIFS(Faxinas!C$3:C$298,Faxinas!E$3:E$298,"Vilanir",Faxinas!A$3:A$298,AB18)</f>
        <v>0</v>
      </c>
      <c r="AF18" s="140">
        <f>COUNTIFS(Faxinas!E$3:E$298,"Vilanir",Faxinas!A$3:A$298,F18,Faxinas!C$3:C$298,0,Faxinas!D$3:D$298,0)</f>
        <v>0</v>
      </c>
      <c r="AG18" s="141">
        <f>SUMIFS(Faxinas!F$3:F$298,Faxinas!E$3:E$298,"Vilanir",Faxinas!A$3:A$298,AB18,Faxinas!C$3:C$298,1)</f>
        <v>0</v>
      </c>
      <c r="AH18" s="142">
        <f>AG18/$L$6</f>
        <v>0</v>
      </c>
      <c r="AI18" s="141" t="str">
        <f>AG18/AE18</f>
        <v>#DIV/0!</v>
      </c>
      <c r="AJ18" s="141" t="str">
        <f>AG18/AD18</f>
        <v>#DIV/0!</v>
      </c>
      <c r="AK18" s="141" t="str">
        <f>SUMIFS(Faxinas!P$3:P$298,Faxinas!A$3:A$298,AB18,Faxinas!E$3:E$298,"Vilanir")/SUMIFS(Faxinas!L$3:L$298,Faxinas!A$3:A$298,AB18,Faxinas!E$3:E$298,"Vilanir")</f>
        <v>#DIV/0!</v>
      </c>
      <c r="AL18" s="118"/>
    </row>
    <row r="19">
      <c r="A19" s="127"/>
      <c r="B19" s="122"/>
      <c r="C19" s="122"/>
      <c r="D19" s="135"/>
      <c r="E19" s="136"/>
      <c r="F19" s="122"/>
      <c r="G19" s="6"/>
      <c r="H19" s="6"/>
      <c r="I19" s="6"/>
      <c r="J19" s="6"/>
      <c r="K19" s="6"/>
      <c r="L19" s="6"/>
      <c r="M19" s="6"/>
      <c r="N19" s="6"/>
      <c r="O19" s="6"/>
      <c r="P19" s="121"/>
      <c r="Q19" s="6"/>
      <c r="R19" s="6"/>
      <c r="S19" s="6"/>
      <c r="T19" s="6"/>
      <c r="U19" s="6"/>
      <c r="V19" s="6"/>
      <c r="W19" s="6"/>
      <c r="X19" s="6"/>
      <c r="Y19" s="6"/>
      <c r="Z19" s="6"/>
      <c r="AA19" s="121"/>
      <c r="AB19" s="6"/>
      <c r="AC19" s="6"/>
      <c r="AD19" s="6"/>
      <c r="AE19" s="6"/>
      <c r="AF19" s="6"/>
      <c r="AG19" s="6"/>
      <c r="AH19" s="6"/>
      <c r="AI19" s="6"/>
      <c r="AJ19" s="6"/>
      <c r="AK19" s="6"/>
      <c r="AL19" s="118"/>
    </row>
    <row r="20">
      <c r="A20" s="136"/>
      <c r="B20" s="146" t="s">
        <v>457</v>
      </c>
      <c r="C20" s="11"/>
      <c r="D20" s="135"/>
      <c r="E20" s="136"/>
      <c r="F20" s="137">
        <v>12.0</v>
      </c>
      <c r="G20" s="143" t="s">
        <v>15</v>
      </c>
      <c r="H20" s="140">
        <f>COUNTIF('Calendário'!R43:X74,"Zilza")</f>
        <v>0</v>
      </c>
      <c r="I20" s="140">
        <f>SUMIFS(Faxinas!C$3:C$298,Faxinas!E$3:E$298,"Zilza",Faxinas!A$3:A$298,F20)</f>
        <v>0</v>
      </c>
      <c r="J20" s="140">
        <f>COUNTIFS(Faxinas!E$3:E$298,"Zilza",Faxinas!A$3:A$298,F20,Faxinas!C$3:C$298,0,Faxinas!D$3:D$298,0)</f>
        <v>0</v>
      </c>
      <c r="K20" s="141">
        <f>SUMIFS(Faxinas!F$3:F$298,Faxinas!E$3:E$298,"Zilza",Faxinas!A$3:A$298,F20,Faxinas!C$3:C$298,1)</f>
        <v>0</v>
      </c>
      <c r="L20" s="142">
        <f>K20/$L$6</f>
        <v>0</v>
      </c>
      <c r="M20" s="141" t="str">
        <f>K20/I20</f>
        <v>#DIV/0!</v>
      </c>
      <c r="N20" s="141" t="str">
        <f>K20/H20</f>
        <v>#DIV/0!</v>
      </c>
      <c r="O20" s="141" t="str">
        <f>SUMIFS(Faxinas!P$3:P$298,Faxinas!A$3:A$298,F20,Faxinas!E$3:E$298,"Zilza")/SUMIFS(Faxinas!L$3:L$298,Faxinas!A$3:A$298,F20,Faxinas!E$3:E$298,"Zilza")</f>
        <v>#DIV/0!</v>
      </c>
      <c r="P20" s="121"/>
      <c r="Q20" s="135">
        <v>12.0</v>
      </c>
      <c r="R20" s="143" t="s">
        <v>15</v>
      </c>
      <c r="S20" s="140">
        <f>COUNTIF('Calendário'!R43:X74,"Lourdes")</f>
        <v>13</v>
      </c>
      <c r="T20" s="140">
        <f>SUMIFS(Faxinas!C$3:C$298,Faxinas!E$3:E$298,"Lourdes",Faxinas!A$3:A$298,Q20)</f>
        <v>3</v>
      </c>
      <c r="U20" s="140">
        <f>COUNTIFS(Faxinas!E$3:E$298,"Lourdes",Faxinas!A$3:A$298,F20,Faxinas!C$3:C$298,0,Faxinas!D$3:D$298,0)</f>
        <v>0</v>
      </c>
      <c r="V20" s="141">
        <f>SUMIFS(Faxinas!F$3:F$298,Faxinas!E$3:E$298,"Lourdes",Faxinas!A$3:A$298,Q20,Faxinas!C$3:C$298,1)</f>
        <v>462.5</v>
      </c>
      <c r="W20" s="142">
        <f>V20/$L$6</f>
        <v>0.5138888889</v>
      </c>
      <c r="X20" s="141">
        <f>V20/T20</f>
        <v>154.1666667</v>
      </c>
      <c r="Y20" s="141">
        <f>V20/S20</f>
        <v>35.57692308</v>
      </c>
      <c r="Z20" s="141">
        <f>SUMIFS(Faxinas!P$3:P$298,Faxinas!A$3:A$298,Q20,Faxinas!E$3:E$298,"Lourdes")/SUMIFS(Faxinas!L$3:L$298,Faxinas!A$3:A$298,Q20,Faxinas!E$3:E$298,"Lourdes")</f>
        <v>3.833333333</v>
      </c>
      <c r="AA20" s="121"/>
      <c r="AB20" s="135">
        <v>12.0</v>
      </c>
      <c r="AC20" s="143" t="s">
        <v>15</v>
      </c>
      <c r="AD20" s="140">
        <f>COUNTIF('Calendário'!R43:X74,"Vilanir")</f>
        <v>0</v>
      </c>
      <c r="AE20" s="140">
        <f>SUMIFS(Faxinas!C$3:C$298,Faxinas!E$3:E$298,"Vilanir",Faxinas!A$3:A$298,AB20)</f>
        <v>0</v>
      </c>
      <c r="AF20" s="140">
        <f>COUNTIFS(Faxinas!E$3:E$298,"Vilanir",Faxinas!A$3:A$298,F20,Faxinas!C$3:C$298,0,Faxinas!D$3:D$298,0)</f>
        <v>0</v>
      </c>
      <c r="AG20" s="141">
        <f>SUMIFS(Faxinas!F$3:F$298,Faxinas!E$3:E$298,"Vilanir",Faxinas!A$3:A$298,AB20,Faxinas!C$3:C$298,1)</f>
        <v>0</v>
      </c>
      <c r="AH20" s="142">
        <f>AG20/$L$6</f>
        <v>0</v>
      </c>
      <c r="AI20" s="141" t="str">
        <f>AG20/AE20</f>
        <v>#DIV/0!</v>
      </c>
      <c r="AJ20" s="141" t="str">
        <f>AG20/AD20</f>
        <v>#DIV/0!</v>
      </c>
      <c r="AK20" s="141" t="str">
        <f>SUMIFS(Faxinas!P$3:P$298,Faxinas!A$3:A$298,AB20,Faxinas!E$3:E$298,"Vilanir")/SUMIFS(Faxinas!L$3:L$298,Faxinas!A$3:A$298,AB20,Faxinas!E$3:E$298,"Vilanir")</f>
        <v>#DIV/0!</v>
      </c>
      <c r="AL20" s="118"/>
    </row>
    <row r="21">
      <c r="A21" s="127"/>
      <c r="B21" s="147" t="s">
        <v>458</v>
      </c>
      <c r="C21" s="148">
        <v>15970.0</v>
      </c>
      <c r="D21" s="135"/>
      <c r="E21" s="136"/>
      <c r="F21" s="122"/>
      <c r="G21" s="6"/>
      <c r="H21" s="6"/>
      <c r="I21" s="6"/>
      <c r="J21" s="6"/>
      <c r="K21" s="6"/>
      <c r="L21" s="6"/>
      <c r="M21" s="6"/>
      <c r="N21" s="6"/>
      <c r="O21" s="6"/>
      <c r="P21" s="121"/>
      <c r="Q21" s="6"/>
      <c r="R21" s="6"/>
      <c r="S21" s="6"/>
      <c r="T21" s="6"/>
      <c r="U21" s="6"/>
      <c r="V21" s="6"/>
      <c r="W21" s="6"/>
      <c r="X21" s="6"/>
      <c r="Y21" s="6"/>
      <c r="Z21" s="6"/>
      <c r="AA21" s="121"/>
      <c r="AB21" s="6"/>
      <c r="AC21" s="6"/>
      <c r="AD21" s="6"/>
      <c r="AE21" s="6"/>
      <c r="AF21" s="6"/>
      <c r="AG21" s="6"/>
      <c r="AH21" s="6"/>
      <c r="AI21" s="6"/>
      <c r="AJ21" s="6"/>
      <c r="AK21" s="6"/>
      <c r="AL21" s="118"/>
    </row>
    <row r="22">
      <c r="A22" s="127"/>
      <c r="B22" s="149" t="s">
        <v>459</v>
      </c>
      <c r="C22" s="150">
        <v>22940.0</v>
      </c>
      <c r="D22" s="135"/>
      <c r="E22" s="136"/>
      <c r="F22" s="137">
        <v>1.0</v>
      </c>
      <c r="G22" s="143" t="s">
        <v>18</v>
      </c>
      <c r="H22" s="140">
        <f>COUNTIF('Calendário'!B76:H107,"Zilza")</f>
        <v>1</v>
      </c>
      <c r="I22" s="140">
        <f>SUMIFS(Faxinas!C$3:C$298,Faxinas!E$3:E$298,"Zilza",Faxinas!A$3:A$298,F22)</f>
        <v>0</v>
      </c>
      <c r="J22" s="140">
        <f>COUNTIFS(Faxinas!E$3:E$298,"Zilza",Faxinas!A$3:A$298,F22,Faxinas!C$3:C$298,0,Faxinas!D$3:D$298,0)</f>
        <v>0</v>
      </c>
      <c r="K22" s="141">
        <f>SUMIFS(Faxinas!F$3:F$298,Faxinas!E$3:E$298,"Zilza",Faxinas!A$3:A$298,F22,Faxinas!C$3:C$298,1)</f>
        <v>0</v>
      </c>
      <c r="L22" s="142">
        <f>K22/$L$6</f>
        <v>0</v>
      </c>
      <c r="M22" s="141" t="str">
        <f>K22/I22</f>
        <v>#DIV/0!</v>
      </c>
      <c r="N22" s="141">
        <f>K22/H22</f>
        <v>0</v>
      </c>
      <c r="O22" s="141" t="str">
        <f>SUMIFS(Faxinas!P$3:P$298,Faxinas!A$3:A$298,F22,Faxinas!E$3:E$298,"Zilza")/SUMIFS(Faxinas!L$3:L$298,Faxinas!A$3:A$298,F22,Faxinas!E$3:E$298,"Zilza")</f>
        <v>#DIV/0!</v>
      </c>
      <c r="P22" s="121"/>
      <c r="Q22" s="135">
        <v>1.0</v>
      </c>
      <c r="R22" s="143" t="s">
        <v>18</v>
      </c>
      <c r="S22" s="140">
        <f>COUNTIF('Calendário'!B76:H107,"Lourdes")</f>
        <v>18</v>
      </c>
      <c r="T22" s="140">
        <f>SUMIFS(Faxinas!C$3:C$298,Faxinas!E$3:E$298,"Lourdes",Faxinas!A$3:A$298,Q22)</f>
        <v>1</v>
      </c>
      <c r="U22" s="140">
        <f>COUNTIFS(Faxinas!E$3:E$298,"Lourdes",Faxinas!A$3:A$298,F22,Faxinas!C$3:C$298,0,Faxinas!D$3:D$298,0)</f>
        <v>1</v>
      </c>
      <c r="V22" s="141">
        <f>SUMIFS(Faxinas!F$3:F$298,Faxinas!E$3:E$298,"Lourdes",Faxinas!A$3:A$298,Q22,Faxinas!C$3:C$298,1)</f>
        <v>115</v>
      </c>
      <c r="W22" s="142">
        <f>V22/$L$6</f>
        <v>0.1277777778</v>
      </c>
      <c r="X22" s="141">
        <f>V22/T22</f>
        <v>115</v>
      </c>
      <c r="Y22" s="141">
        <f>V22/S22</f>
        <v>6.388888889</v>
      </c>
      <c r="Z22" s="141">
        <f>SUMIFS(Faxinas!P$3:P$298,Faxinas!A$3:A$298,Q22,Faxinas!E$3:E$298,"Lourdes")/SUMIFS(Faxinas!L$3:L$298,Faxinas!A$3:A$298,Q22,Faxinas!E$3:E$298,"Lourdes")</f>
        <v>5</v>
      </c>
      <c r="AA22" s="121"/>
      <c r="AB22" s="135">
        <v>1.0</v>
      </c>
      <c r="AC22" s="143" t="s">
        <v>18</v>
      </c>
      <c r="AD22" s="140">
        <f>COUNTIF('Calendário'!B76:H107,"Vilanir")</f>
        <v>4</v>
      </c>
      <c r="AE22" s="140">
        <f>SUMIFS(Faxinas!C$3:C$298,Faxinas!E$3:E$298,"Vilanir",Faxinas!A$3:A$298,AB22)</f>
        <v>0</v>
      </c>
      <c r="AF22" s="140">
        <f>COUNTIFS(Faxinas!E$3:E$298,"Vilanir",Faxinas!A$3:A$298,F22,Faxinas!C$3:C$298,0,Faxinas!D$3:D$298,0)</f>
        <v>0</v>
      </c>
      <c r="AG22" s="141">
        <f>SUMIFS(Faxinas!F$3:F$298,Faxinas!E$3:E$298,"Vilanir",Faxinas!A$3:A$298,AB22,Faxinas!C$3:C$298,1)</f>
        <v>0</v>
      </c>
      <c r="AH22" s="142">
        <f>AG22/$L$6</f>
        <v>0</v>
      </c>
      <c r="AI22" s="141" t="str">
        <f>AG22/AE22</f>
        <v>#DIV/0!</v>
      </c>
      <c r="AJ22" s="141">
        <f>AG22/AD22</f>
        <v>0</v>
      </c>
      <c r="AK22" s="141" t="str">
        <f>SUMIFS(Faxinas!P$3:P$298,Faxinas!A$3:A$298,AB22,Faxinas!E$3:E$298,"Vilanir")/SUMIFS(Faxinas!L$3:L$298,Faxinas!A$3:A$298,AB22,Faxinas!E$3:E$298,"Vilanir")</f>
        <v>#DIV/0!</v>
      </c>
      <c r="AL22" s="118"/>
    </row>
    <row r="23">
      <c r="A23" s="127"/>
      <c r="B23" s="151" t="s">
        <v>460</v>
      </c>
      <c r="C23" s="152">
        <v>30880.0</v>
      </c>
      <c r="D23" s="135"/>
      <c r="E23" s="136"/>
      <c r="F23" s="122"/>
      <c r="G23" s="6"/>
      <c r="H23" s="6"/>
      <c r="I23" s="6"/>
      <c r="J23" s="6"/>
      <c r="K23" s="6"/>
      <c r="L23" s="6"/>
      <c r="M23" s="6"/>
      <c r="N23" s="6"/>
      <c r="O23" s="6"/>
      <c r="P23" s="121"/>
      <c r="Q23" s="6"/>
      <c r="R23" s="6"/>
      <c r="S23" s="6"/>
      <c r="T23" s="6"/>
      <c r="U23" s="6"/>
      <c r="V23" s="6"/>
      <c r="W23" s="6"/>
      <c r="X23" s="6"/>
      <c r="Y23" s="6"/>
      <c r="Z23" s="6"/>
      <c r="AA23" s="121"/>
      <c r="AB23" s="6"/>
      <c r="AC23" s="6"/>
      <c r="AD23" s="6"/>
      <c r="AE23" s="6"/>
      <c r="AF23" s="6"/>
      <c r="AG23" s="6"/>
      <c r="AH23" s="6"/>
      <c r="AI23" s="6"/>
      <c r="AJ23" s="6"/>
      <c r="AK23" s="6"/>
      <c r="AL23" s="118"/>
    </row>
    <row r="24" ht="27.0" customHeight="1">
      <c r="A24" s="127"/>
      <c r="B24" s="122"/>
      <c r="C24" s="122"/>
      <c r="D24" s="135"/>
      <c r="E24" s="136"/>
      <c r="F24" s="137">
        <v>2.0</v>
      </c>
      <c r="G24" s="143" t="s">
        <v>19</v>
      </c>
      <c r="H24" s="140">
        <f>COUNTIF('Calendário'!J76:P107,"Zilza")</f>
        <v>0</v>
      </c>
      <c r="I24" s="140">
        <f>SUMIFS(Faxinas!C$3:C$298,Faxinas!E$3:E$298,"Zilza",Faxinas!A$3:A$298,F24)</f>
        <v>0</v>
      </c>
      <c r="J24" s="140">
        <f>COUNTIFS(Faxinas!E$3:E$298,"Zilza",Faxinas!A$3:A$298,F24,Faxinas!C$3:C$298,0,Faxinas!D$3:D$298,0)</f>
        <v>0</v>
      </c>
      <c r="K24" s="141">
        <f>SUMIFS(Faxinas!F$3:F$298,Faxinas!E$3:E$298,"Zilza",Faxinas!A$3:A$298,F24,Faxinas!C$3:C$298,1)</f>
        <v>0</v>
      </c>
      <c r="L24" s="142">
        <f>K24/$L$6</f>
        <v>0</v>
      </c>
      <c r="M24" s="141" t="str">
        <f>K24/I24</f>
        <v>#DIV/0!</v>
      </c>
      <c r="N24" s="141" t="str">
        <f>K24/H24</f>
        <v>#DIV/0!</v>
      </c>
      <c r="O24" s="141" t="str">
        <f>SUMIFS(Faxinas!P$3:P$298,Faxinas!A$3:A$298,F24,Faxinas!E$3:E$298,"Zilza")/SUMIFS(Faxinas!L$3:L$298,Faxinas!A$3:A$298,F24,Faxinas!E$3:E$298,"Zilza")</f>
        <v>#DIV/0!</v>
      </c>
      <c r="P24" s="121"/>
      <c r="Q24" s="135">
        <v>2.0</v>
      </c>
      <c r="R24" s="143" t="s">
        <v>19</v>
      </c>
      <c r="S24" s="140">
        <f>COUNTIF('Calendário'!J76:P107,"Lourdes")</f>
        <v>5</v>
      </c>
      <c r="T24" s="140">
        <f>SUMIFS(Faxinas!C$3:C$298,Faxinas!E$3:E$298,"Lourdes",Faxinas!A$3:A$298,Q24)</f>
        <v>0</v>
      </c>
      <c r="U24" s="140">
        <f>COUNTIFS(Faxinas!E$3:E$298,"Lourdes",Faxinas!A$3:A$298,F24,Faxinas!C$3:C$298,0,Faxinas!D$3:D$298,0)</f>
        <v>0</v>
      </c>
      <c r="V24" s="141">
        <f>SUMIFS(Faxinas!F$3:F$298,Faxinas!E$3:E$298,"Lourdes",Faxinas!A$3:A$298,Q24,Faxinas!C$3:C$298,1)</f>
        <v>0</v>
      </c>
      <c r="W24" s="142">
        <f>V24/$L$6</f>
        <v>0</v>
      </c>
      <c r="X24" s="141" t="str">
        <f>V24/T24</f>
        <v>#DIV/0!</v>
      </c>
      <c r="Y24" s="141">
        <f>V24/S24</f>
        <v>0</v>
      </c>
      <c r="Z24" s="141" t="str">
        <f>SUMIFS(Faxinas!P$3:P$298,Faxinas!A$3:A$298,Q24,Faxinas!E$3:E$298,"Lourdes")/SUMIFS(Faxinas!L$3:L$298,Faxinas!A$3:A$298,Q24,Faxinas!E$3:E$298,"Lourdes")</f>
        <v>#DIV/0!</v>
      </c>
      <c r="AA24" s="121"/>
      <c r="AB24" s="135">
        <v>2.0</v>
      </c>
      <c r="AC24" s="143" t="s">
        <v>19</v>
      </c>
      <c r="AD24" s="140">
        <f>COUNTIF('Calendário'!J76:P107,"Vilanir")</f>
        <v>0</v>
      </c>
      <c r="AE24" s="140">
        <f>SUMIFS(Faxinas!C$3:C$298,Faxinas!E$3:E$298,"Vilanir",Faxinas!A$3:A$298,AB24)</f>
        <v>0</v>
      </c>
      <c r="AF24" s="140">
        <f>COUNTIFS(Faxinas!E$3:E$298,"Vilanir",Faxinas!A$3:A$298,F24,Faxinas!C$3:C$298,0,Faxinas!D$3:D$298,0)</f>
        <v>0</v>
      </c>
      <c r="AG24" s="141">
        <f>SUMIFS(Faxinas!F$3:F$298,Faxinas!E$3:E$298,"Vilanir",Faxinas!A$3:A$298,AB24,Faxinas!C$3:C$298,1)</f>
        <v>0</v>
      </c>
      <c r="AH24" s="142">
        <f>AG24/$L$6</f>
        <v>0</v>
      </c>
      <c r="AI24" s="141" t="str">
        <f>AG24/AE24</f>
        <v>#DIV/0!</v>
      </c>
      <c r="AJ24" s="141" t="str">
        <f>AG24/AD24</f>
        <v>#DIV/0!</v>
      </c>
      <c r="AK24" s="141" t="str">
        <f>SUMIFS(Faxinas!P$3:P$298,Faxinas!A$3:A$298,AB24,Faxinas!E$3:E$298,"Vilanir")/SUMIFS(Faxinas!L$3:L$298,Faxinas!A$3:A$298,AB24,Faxinas!E$3:E$298,"Vilanir")</f>
        <v>#DIV/0!</v>
      </c>
      <c r="AL24" s="118"/>
    </row>
    <row r="25">
      <c r="A25" s="127"/>
      <c r="B25" s="153" t="s">
        <v>461</v>
      </c>
      <c r="C25" s="154">
        <f>C18+C21+C22+C23</f>
        <v>71165</v>
      </c>
      <c r="D25" s="135"/>
      <c r="E25" s="136"/>
      <c r="F25" s="122"/>
      <c r="G25" s="6"/>
      <c r="H25" s="6"/>
      <c r="I25" s="6"/>
      <c r="J25" s="6"/>
      <c r="K25" s="6"/>
      <c r="L25" s="6"/>
      <c r="M25" s="6"/>
      <c r="N25" s="6"/>
      <c r="O25" s="6"/>
      <c r="P25" s="121"/>
      <c r="Q25" s="6"/>
      <c r="R25" s="6"/>
      <c r="S25" s="6"/>
      <c r="T25" s="6"/>
      <c r="U25" s="6"/>
      <c r="V25" s="6"/>
      <c r="W25" s="6"/>
      <c r="X25" s="6"/>
      <c r="Y25" s="6"/>
      <c r="Z25" s="6"/>
      <c r="AA25" s="121"/>
      <c r="AB25" s="6"/>
      <c r="AC25" s="6"/>
      <c r="AD25" s="6"/>
      <c r="AE25" s="6"/>
      <c r="AF25" s="6"/>
      <c r="AG25" s="6"/>
      <c r="AH25" s="6"/>
      <c r="AI25" s="6"/>
      <c r="AJ25" s="6"/>
      <c r="AK25" s="6"/>
      <c r="AL25" s="118"/>
    </row>
    <row r="26">
      <c r="A26" s="127"/>
      <c r="B26" s="122"/>
      <c r="C26" s="122"/>
      <c r="D26" s="135"/>
      <c r="E26" s="136"/>
      <c r="F26" s="137">
        <v>3.0</v>
      </c>
      <c r="G26" s="143" t="s">
        <v>20</v>
      </c>
      <c r="H26" s="140">
        <f>COUNTIF('Calendário'!R76:X107,"Zilza")</f>
        <v>0</v>
      </c>
      <c r="I26" s="140">
        <f>SUMIFS(Faxinas!C$3:C$298,Faxinas!E$3:E$298,"Zilza",Faxinas!A$3:A$298,F26)</f>
        <v>0</v>
      </c>
      <c r="J26" s="140">
        <f>COUNTIFS(Faxinas!E$3:E$298,"Zilza",Faxinas!A$3:A$298,F26,Faxinas!C$3:C$298,0,Faxinas!D$3:D$298,0)</f>
        <v>0</v>
      </c>
      <c r="K26" s="141">
        <f>SUMIFS(Faxinas!F$3:F$298,Faxinas!E$3:E$298,"Zilza",Faxinas!A$3:A$298,F26,Faxinas!C$3:C$298,1)</f>
        <v>0</v>
      </c>
      <c r="L26" s="142">
        <f>K26/$L$6</f>
        <v>0</v>
      </c>
      <c r="M26" s="141" t="str">
        <f>K26/I26</f>
        <v>#DIV/0!</v>
      </c>
      <c r="N26" s="141" t="str">
        <f>K26/H26</f>
        <v>#DIV/0!</v>
      </c>
      <c r="O26" s="141" t="str">
        <f>SUMIFS(Faxinas!P$3:P$298,Faxinas!A$3:A$298,F26,Faxinas!E$3:E$298,"Zilza")/SUMIFS(Faxinas!L$3:L$298,Faxinas!A$3:A$298,F26,Faxinas!E$3:E$298,"Zilza")</f>
        <v>#DIV/0!</v>
      </c>
      <c r="P26" s="121"/>
      <c r="Q26" s="135">
        <v>3.0</v>
      </c>
      <c r="R26" s="143" t="s">
        <v>20</v>
      </c>
      <c r="S26" s="140">
        <f>COUNTIF('Calendário'!R76:X107,"Lourdes")</f>
        <v>0</v>
      </c>
      <c r="T26" s="140">
        <f>SUMIFS(Faxinas!C$3:C$298,Faxinas!E$3:E$298,"Lourdes",Faxinas!A$3:A$298,Q26)</f>
        <v>0</v>
      </c>
      <c r="U26" s="140">
        <f>COUNTIFS(Faxinas!E$3:E$298,"Lourdes",Faxinas!A$3:A$298,F26,Faxinas!C$3:C$298,0,Faxinas!D$3:D$298,0)</f>
        <v>0</v>
      </c>
      <c r="V26" s="141">
        <f>SUMIFS(Faxinas!F$3:F$298,Faxinas!E$3:E$298,"Lourdes",Faxinas!A$3:A$298,Q26,Faxinas!C$3:C$298,1)</f>
        <v>0</v>
      </c>
      <c r="W26" s="142">
        <f>V26/$L$6</f>
        <v>0</v>
      </c>
      <c r="X26" s="141" t="str">
        <f>V26/T26</f>
        <v>#DIV/0!</v>
      </c>
      <c r="Y26" s="141" t="str">
        <f>V26/S26</f>
        <v>#DIV/0!</v>
      </c>
      <c r="Z26" s="141" t="str">
        <f>SUMIFS(Faxinas!P$3:P$298,Faxinas!A$3:A$298,Q26,Faxinas!E$3:E$298,"Lourdes")/SUMIFS(Faxinas!L$3:L$298,Faxinas!A$3:A$298,Q26,Faxinas!E$3:E$298,"Lourdes")</f>
        <v>#DIV/0!</v>
      </c>
      <c r="AA26" s="121"/>
      <c r="AB26" s="135">
        <v>3.0</v>
      </c>
      <c r="AC26" s="143" t="s">
        <v>20</v>
      </c>
      <c r="AD26" s="140">
        <f>COUNTIF('Calendário'!R76:X107,"Vilanir")</f>
        <v>0</v>
      </c>
      <c r="AE26" s="140">
        <f>SUMIFS(Faxinas!C$3:C$298,Faxinas!E$3:E$298,"Vilanir",Faxinas!A$3:A$298,AB26)</f>
        <v>0</v>
      </c>
      <c r="AF26" s="140">
        <f>COUNTIFS(Faxinas!E$3:E$298,"Vilanir",Faxinas!A$3:A$298,F26,Faxinas!C$3:C$298,0,Faxinas!D$3:D$298,0)</f>
        <v>0</v>
      </c>
      <c r="AG26" s="141">
        <f>SUMIFS(Faxinas!F$3:F$298,Faxinas!E$3:E$298,"Vilanir",Faxinas!A$3:A$298,AB26,Faxinas!C$3:C$298,1)</f>
        <v>0</v>
      </c>
      <c r="AH26" s="142">
        <f>AG26/$L$6</f>
        <v>0</v>
      </c>
      <c r="AI26" s="141" t="str">
        <f>AG26/AE26</f>
        <v>#DIV/0!</v>
      </c>
      <c r="AJ26" s="141" t="str">
        <f>AG26/AD26</f>
        <v>#DIV/0!</v>
      </c>
      <c r="AK26" s="141" t="str">
        <f>SUMIFS(Faxinas!P$3:P$298,Faxinas!A$3:A$298,AB26,Faxinas!E$3:E$298,"Vilanir")/SUMIFS(Faxinas!L$3:L$298,Faxinas!A$3:A$298,AB26,Faxinas!E$3:E$298,"Vilanir")</f>
        <v>#DIV/0!</v>
      </c>
      <c r="AL26" s="118"/>
    </row>
    <row r="27">
      <c r="A27" s="127"/>
      <c r="B27" s="127"/>
      <c r="C27" s="127"/>
      <c r="D27" s="135"/>
      <c r="E27" s="136"/>
      <c r="F27" s="122"/>
      <c r="G27" s="6"/>
      <c r="H27" s="6"/>
      <c r="I27" s="6"/>
      <c r="J27" s="6"/>
      <c r="K27" s="6"/>
      <c r="L27" s="6"/>
      <c r="M27" s="6"/>
      <c r="N27" s="6"/>
      <c r="O27" s="6"/>
      <c r="P27" s="121"/>
      <c r="Q27" s="6"/>
      <c r="R27" s="6"/>
      <c r="S27" s="6"/>
      <c r="T27" s="6"/>
      <c r="U27" s="6"/>
      <c r="V27" s="6"/>
      <c r="W27" s="6"/>
      <c r="X27" s="6"/>
      <c r="Y27" s="6"/>
      <c r="Z27" s="6"/>
      <c r="AA27" s="121"/>
      <c r="AB27" s="6"/>
      <c r="AC27" s="6"/>
      <c r="AD27" s="6"/>
      <c r="AE27" s="6"/>
      <c r="AF27" s="6"/>
      <c r="AG27" s="6"/>
      <c r="AH27" s="6"/>
      <c r="AI27" s="6"/>
      <c r="AJ27" s="6"/>
      <c r="AK27" s="6"/>
      <c r="AL27" s="118"/>
    </row>
    <row r="28" ht="35.25" customHeight="1">
      <c r="A28" s="127"/>
      <c r="B28" s="119" t="s">
        <v>445</v>
      </c>
      <c r="C28" s="119" t="s">
        <v>462</v>
      </c>
      <c r="D28" s="135"/>
      <c r="E28" s="136"/>
      <c r="F28" s="137">
        <v>4.0</v>
      </c>
      <c r="G28" s="138" t="s">
        <v>22</v>
      </c>
      <c r="H28" s="140">
        <f>COUNTIF('Calendário'!B115:H146,"Zilza")</f>
        <v>0</v>
      </c>
      <c r="I28" s="140">
        <f>SUMIFS(Faxinas!C$3:C$298,Faxinas!E$3:E$298,"Zilza",Faxinas!A$3:A$298,F28)</f>
        <v>0</v>
      </c>
      <c r="J28" s="140">
        <f>COUNTIFS(Faxinas!E$3:E$298,"Zilza",Faxinas!A$3:A$298,F28,Faxinas!C$3:C$298,0,Faxinas!D$3:D$298,0)</f>
        <v>0</v>
      </c>
      <c r="K28" s="141">
        <f>SUMIFS(Faxinas!F$3:F$298,Faxinas!E$3:E$298,"Zilza",Faxinas!A$3:A$298,F28,Faxinas!C$3:C$298,1)</f>
        <v>0</v>
      </c>
      <c r="L28" s="142">
        <f>K28/$L$6</f>
        <v>0</v>
      </c>
      <c r="M28" s="141" t="str">
        <f>K28/I28</f>
        <v>#DIV/0!</v>
      </c>
      <c r="N28" s="141" t="str">
        <f>K28/H28</f>
        <v>#DIV/0!</v>
      </c>
      <c r="O28" s="141" t="str">
        <f>SUMIFS(Faxinas!P$3:P$298,Faxinas!A$3:A$298,F28,Faxinas!E$3:E$298,"Zilza")/SUMIFS(Faxinas!L$3:L$298,Faxinas!A$3:A$298,F28,Faxinas!E$3:E$298,"Zilza")</f>
        <v>#DIV/0!</v>
      </c>
      <c r="P28" s="121"/>
      <c r="Q28" s="135">
        <v>4.0</v>
      </c>
      <c r="R28" s="138" t="s">
        <v>22</v>
      </c>
      <c r="S28" s="140">
        <f>COUNTIF('Calendário'!B115:H146,"Lourdes")</f>
        <v>0</v>
      </c>
      <c r="T28" s="140">
        <f>SUMIFS(Faxinas!C$3:C$298,Faxinas!E$3:E$298,"Lourdes",Faxinas!A$3:A$298,Q28)</f>
        <v>0</v>
      </c>
      <c r="U28" s="140">
        <f>COUNTIFS(Faxinas!E$3:E$298,"Lourdes",Faxinas!A$3:A$298,F28,Faxinas!C$3:C$298,0,Faxinas!D$3:D$298,0)</f>
        <v>0</v>
      </c>
      <c r="V28" s="141">
        <f>SUMIFS(Faxinas!F$3:F$298,Faxinas!E$3:E$298,"Lourdes",Faxinas!A$3:A$298,Q28,Faxinas!C$3:C$298,1)</f>
        <v>0</v>
      </c>
      <c r="W28" s="142">
        <f>V28/$L$6</f>
        <v>0</v>
      </c>
      <c r="X28" s="141" t="str">
        <f>V28/T28</f>
        <v>#DIV/0!</v>
      </c>
      <c r="Y28" s="141" t="str">
        <f>V28/S28</f>
        <v>#DIV/0!</v>
      </c>
      <c r="Z28" s="141" t="str">
        <f>SUMIFS(Faxinas!P$3:P$298,Faxinas!A$3:A$298,Q28,Faxinas!E$3:E$298,"Lourdes")/SUMIFS(Faxinas!L$3:L$298,Faxinas!A$3:A$298,Q28,Faxinas!E$3:E$298,"Lourdes")</f>
        <v>#DIV/0!</v>
      </c>
      <c r="AA28" s="121"/>
      <c r="AB28" s="135">
        <v>4.0</v>
      </c>
      <c r="AC28" s="138" t="s">
        <v>22</v>
      </c>
      <c r="AD28" s="140">
        <f>COUNTIF('Calendário'!B115:H146,"Vilanir")</f>
        <v>0</v>
      </c>
      <c r="AE28" s="140">
        <f>SUMIFS(Faxinas!C$3:C$298,Faxinas!E$3:E$298,"Vilanir",Faxinas!A$3:A$298,AB28)</f>
        <v>0</v>
      </c>
      <c r="AF28" s="140">
        <f>COUNTIFS(Faxinas!E$3:E$298,"Vilanir",Faxinas!A$3:A$298,F28,Faxinas!C$3:C$298,0,Faxinas!D$3:D$298,0)</f>
        <v>0</v>
      </c>
      <c r="AG28" s="141">
        <f>SUMIFS(Faxinas!F$3:F$298,Faxinas!E$3:E$298,"Vilanir",Faxinas!A$3:A$298,AB28,Faxinas!C$3:C$298,1)</f>
        <v>0</v>
      </c>
      <c r="AH28" s="142">
        <f>AG28/$L$6</f>
        <v>0</v>
      </c>
      <c r="AI28" s="141" t="str">
        <f>AG28/AE28</f>
        <v>#DIV/0!</v>
      </c>
      <c r="AJ28" s="141" t="str">
        <f>AG28/AD28</f>
        <v>#DIV/0!</v>
      </c>
      <c r="AK28" s="141" t="str">
        <f>SUMIFS(Faxinas!P$3:P$298,Faxinas!A$3:A$298,AB28,Faxinas!E$3:E$298,"Vilanir")/SUMIFS(Faxinas!L$3:L$298,Faxinas!A$3:A$298,AB28,Faxinas!E$3:E$298,"Vilanir")</f>
        <v>#DIV/0!</v>
      </c>
      <c r="AL28" s="118"/>
    </row>
    <row r="29">
      <c r="A29" s="127"/>
      <c r="B29" s="122"/>
      <c r="C29" s="122"/>
      <c r="D29" s="135"/>
      <c r="E29" s="136"/>
      <c r="F29" s="122"/>
      <c r="G29" s="6"/>
      <c r="H29" s="6"/>
      <c r="I29" s="6"/>
      <c r="J29" s="6"/>
      <c r="K29" s="6"/>
      <c r="L29" s="6"/>
      <c r="M29" s="6"/>
      <c r="N29" s="6"/>
      <c r="O29" s="6"/>
      <c r="P29" s="121"/>
      <c r="Q29" s="6"/>
      <c r="R29" s="6"/>
      <c r="S29" s="6"/>
      <c r="T29" s="6"/>
      <c r="U29" s="6"/>
      <c r="V29" s="6"/>
      <c r="W29" s="6"/>
      <c r="X29" s="6"/>
      <c r="Y29" s="6"/>
      <c r="Z29" s="6"/>
      <c r="AA29" s="121"/>
      <c r="AB29" s="6"/>
      <c r="AC29" s="6"/>
      <c r="AD29" s="6"/>
      <c r="AE29" s="6"/>
      <c r="AF29" s="6"/>
      <c r="AG29" s="6"/>
      <c r="AH29" s="6"/>
      <c r="AI29" s="6"/>
      <c r="AJ29" s="6"/>
      <c r="AK29" s="6"/>
      <c r="AL29" s="118"/>
    </row>
    <row r="30">
      <c r="A30" s="127"/>
      <c r="B30" s="123">
        <v>7.0</v>
      </c>
      <c r="C30" s="155">
        <f>I10+T10+AE10+I44+T44+AE44</f>
        <v>0</v>
      </c>
      <c r="D30" s="135"/>
      <c r="E30" s="136"/>
      <c r="F30" s="137">
        <v>5.0</v>
      </c>
      <c r="G30" s="138" t="s">
        <v>23</v>
      </c>
      <c r="H30" s="140">
        <f>COUNTIF('Calendário'!J115:P152,"Zilza")</f>
        <v>0</v>
      </c>
      <c r="I30" s="140">
        <f>SUMIFS(Faxinas!C$3:C$298,Faxinas!E$3:E$298,"Zilza",Faxinas!A$3:A$298,F30)</f>
        <v>0</v>
      </c>
      <c r="J30" s="140">
        <f>COUNTIFS(Faxinas!E$3:E$298,"Zilza",Faxinas!A$3:A$298,F30,Faxinas!C$3:C$298,0,Faxinas!D$3:D$298,0)</f>
        <v>0</v>
      </c>
      <c r="K30" s="141">
        <f>SUMIFS(Faxinas!F$3:F$298,Faxinas!E$3:E$298,"Zilza",Faxinas!A$3:A$298,F30,Faxinas!C$3:C$298,1)</f>
        <v>0</v>
      </c>
      <c r="L30" s="142">
        <f>K30/$L$6</f>
        <v>0</v>
      </c>
      <c r="M30" s="141" t="str">
        <f>K30/I30</f>
        <v>#DIV/0!</v>
      </c>
      <c r="N30" s="141" t="str">
        <f>K30/H30</f>
        <v>#DIV/0!</v>
      </c>
      <c r="O30" s="141" t="str">
        <f>SUMIFS(Faxinas!P$3:P$298,Faxinas!A$3:A$298,F30,Faxinas!E$3:E$298,"Zilza")/SUMIFS(Faxinas!L$3:L$298,Faxinas!A$3:A$298,F30,Faxinas!E$3:E$298,"Zilza")</f>
        <v>#DIV/0!</v>
      </c>
      <c r="P30" s="121"/>
      <c r="Q30" s="135">
        <v>5.0</v>
      </c>
      <c r="R30" s="138" t="s">
        <v>23</v>
      </c>
      <c r="S30" s="140">
        <f>COUNTIF('Calendário'!J115:P152,"Lourdes")</f>
        <v>0</v>
      </c>
      <c r="T30" s="140">
        <f>SUMIFS(Faxinas!C$3:C$298,Faxinas!E$3:E$298,"Lourdes",Faxinas!A$3:A$298,Q30)</f>
        <v>0</v>
      </c>
      <c r="U30" s="140">
        <f>COUNTIFS(Faxinas!E$3:E$298,"Lourdes",Faxinas!A$3:A$298,F30,Faxinas!C$3:C$298,0,Faxinas!D$3:D$298,0)</f>
        <v>0</v>
      </c>
      <c r="V30" s="141">
        <f>SUMIFS(Faxinas!F$3:F$298,Faxinas!E$3:E$298,"Lourdes",Faxinas!A$3:A$298,Q30,Faxinas!C$3:C$298,1)</f>
        <v>0</v>
      </c>
      <c r="W30" s="142">
        <f>V30/$L$6</f>
        <v>0</v>
      </c>
      <c r="X30" s="141" t="str">
        <f>V30/T30</f>
        <v>#DIV/0!</v>
      </c>
      <c r="Y30" s="141" t="str">
        <f>V30/S30</f>
        <v>#DIV/0!</v>
      </c>
      <c r="Z30" s="141" t="str">
        <f>SUMIFS(Faxinas!P$3:P$298,Faxinas!A$3:A$298,Q30,Faxinas!E$3:E$298,"Lourdes")/SUMIFS(Faxinas!L$3:L$298,Faxinas!A$3:A$298,Q30,Faxinas!E$3:E$298,"Lourdes")</f>
        <v>#DIV/0!</v>
      </c>
      <c r="AA30" s="121"/>
      <c r="AB30" s="135">
        <v>5.0</v>
      </c>
      <c r="AC30" s="138" t="s">
        <v>23</v>
      </c>
      <c r="AD30" s="140">
        <f>COUNTIF('Calendário'!J115:P152,"Vilanir")</f>
        <v>0</v>
      </c>
      <c r="AE30" s="140">
        <f>SUMIFS(Faxinas!C$3:C$298,Faxinas!E$3:E$298,"Vilanir",Faxinas!A$3:A$298,AB30)</f>
        <v>0</v>
      </c>
      <c r="AF30" s="140">
        <f>COUNTIFS(Faxinas!E$3:E$298,"Vilanir",Faxinas!A$3:A$298,F30,Faxinas!C$3:C$298,0,Faxinas!D$3:D$298,0)</f>
        <v>0</v>
      </c>
      <c r="AG30" s="141">
        <f>SUMIFS(Faxinas!F$3:F$298,Faxinas!E$3:E$298,"Vilanir",Faxinas!A$3:A$298,AB30,Faxinas!C$3:C$298,1)</f>
        <v>0</v>
      </c>
      <c r="AH30" s="142">
        <f>AG30/$L$6</f>
        <v>0</v>
      </c>
      <c r="AI30" s="141" t="str">
        <f>AG30/AE30</f>
        <v>#DIV/0!</v>
      </c>
      <c r="AJ30" s="141" t="str">
        <f>AG30/AD30</f>
        <v>#DIV/0!</v>
      </c>
      <c r="AK30" s="141" t="str">
        <f>SUMIFS(Faxinas!P$3:P$298,Faxinas!A$3:A$298,AB30,Faxinas!E$3:E$298,"Vilanir")/SUMIFS(Faxinas!L$3:L$298,Faxinas!A$3:A$298,AB30,Faxinas!E$3:E$298,"Vilanir")</f>
        <v>#DIV/0!</v>
      </c>
      <c r="AL30" s="118"/>
    </row>
    <row r="31">
      <c r="A31" s="127"/>
      <c r="B31" s="123">
        <v>8.0</v>
      </c>
      <c r="C31" s="155">
        <f>I12+T12+AE12+I46+T46+AE46</f>
        <v>0</v>
      </c>
      <c r="D31" s="135"/>
      <c r="E31" s="136"/>
      <c r="F31" s="122"/>
      <c r="G31" s="6"/>
      <c r="H31" s="6"/>
      <c r="I31" s="6"/>
      <c r="J31" s="6"/>
      <c r="K31" s="6"/>
      <c r="L31" s="6"/>
      <c r="M31" s="6"/>
      <c r="N31" s="6"/>
      <c r="O31" s="6"/>
      <c r="P31" s="121"/>
      <c r="Q31" s="6"/>
      <c r="R31" s="6"/>
      <c r="S31" s="6"/>
      <c r="T31" s="6"/>
      <c r="U31" s="6"/>
      <c r="V31" s="6"/>
      <c r="W31" s="6"/>
      <c r="X31" s="6"/>
      <c r="Y31" s="6"/>
      <c r="Z31" s="6"/>
      <c r="AA31" s="121"/>
      <c r="AB31" s="6"/>
      <c r="AC31" s="6"/>
      <c r="AD31" s="6"/>
      <c r="AE31" s="6"/>
      <c r="AF31" s="6"/>
      <c r="AG31" s="6"/>
      <c r="AH31" s="6"/>
      <c r="AI31" s="6"/>
      <c r="AJ31" s="6"/>
      <c r="AK31" s="6"/>
      <c r="AL31" s="118"/>
    </row>
    <row r="32">
      <c r="A32" s="127"/>
      <c r="B32" s="123">
        <v>9.0</v>
      </c>
      <c r="C32" s="155">
        <f>I14+T14+AE14+I48+T48+AE48</f>
        <v>0</v>
      </c>
      <c r="D32" s="135"/>
      <c r="E32" s="136"/>
      <c r="F32" s="137">
        <v>6.0</v>
      </c>
      <c r="G32" s="138" t="s">
        <v>24</v>
      </c>
      <c r="H32" s="140">
        <f>COUNTIF('Calendário'!R115:X146,"Zilza")</f>
        <v>0</v>
      </c>
      <c r="I32" s="140">
        <f>SUMIFS(Faxinas!C$3:C$298,Faxinas!E$3:E$298,"Zilza",Faxinas!A$3:A$298,F32)</f>
        <v>0</v>
      </c>
      <c r="J32" s="140">
        <f>COUNTIFS(Faxinas!E$3:E$298,"Zilza",Faxinas!A$3:A$298,F32,Faxinas!C$3:C$298,0,Faxinas!D$3:D$298,0)</f>
        <v>0</v>
      </c>
      <c r="K32" s="141">
        <f>SUMIFS(Faxinas!F$3:F$298,Faxinas!E$3:E$298,"Zilza",Faxinas!A$3:A$298,F32,Faxinas!C$3:C$298,1)</f>
        <v>0</v>
      </c>
      <c r="L32" s="142">
        <f>K32/$L$6</f>
        <v>0</v>
      </c>
      <c r="M32" s="141" t="str">
        <f>K32/I32</f>
        <v>#DIV/0!</v>
      </c>
      <c r="N32" s="141" t="str">
        <f>K32/H32</f>
        <v>#DIV/0!</v>
      </c>
      <c r="O32" s="141" t="str">
        <f>SUMIFS(Faxinas!P$3:P$298,Faxinas!A$3:A$298,F32,Faxinas!E$3:E$298,"Zilza")/SUMIFS(Faxinas!L$3:L$298,Faxinas!A$3:A$298,F32,Faxinas!E$3:E$298,"Zilza")</f>
        <v>#DIV/0!</v>
      </c>
      <c r="P32" s="121"/>
      <c r="Q32" s="135">
        <v>6.0</v>
      </c>
      <c r="R32" s="138" t="s">
        <v>24</v>
      </c>
      <c r="S32" s="140">
        <f>COUNTIF('Calendário'!R115:X146,"Lourdes")</f>
        <v>0</v>
      </c>
      <c r="T32" s="140">
        <f>SUMIFS(Faxinas!C$3:C$298,Faxinas!E$3:E$298,"Lourdes",Faxinas!A$3:A$298,Q32)</f>
        <v>0</v>
      </c>
      <c r="U32" s="140">
        <f>COUNTIFS(Faxinas!E$3:E$298,"Lourdes",Faxinas!A$3:A$298,F32,Faxinas!C$3:C$298,0,Faxinas!D$3:D$298,0)</f>
        <v>0</v>
      </c>
      <c r="V32" s="141">
        <f>SUMIFS(Faxinas!F$3:F$298,Faxinas!E$3:E$298,"Lourdes",Faxinas!A$3:A$298,Q32,Faxinas!C$3:C$298,1)</f>
        <v>0</v>
      </c>
      <c r="W32" s="142">
        <f>V32/$L$6</f>
        <v>0</v>
      </c>
      <c r="X32" s="141" t="str">
        <f>V32/T32</f>
        <v>#DIV/0!</v>
      </c>
      <c r="Y32" s="141" t="str">
        <f>V32/S32</f>
        <v>#DIV/0!</v>
      </c>
      <c r="Z32" s="141" t="str">
        <f>SUMIFS(Faxinas!P$3:P$298,Faxinas!A$3:A$298,Q32,Faxinas!E$3:E$298,"Lourdes")/SUMIFS(Faxinas!L$3:L$298,Faxinas!A$3:A$298,Q32,Faxinas!E$3:E$298,"Lourdes")</f>
        <v>#DIV/0!</v>
      </c>
      <c r="AA32" s="121"/>
      <c r="AB32" s="135">
        <v>6.0</v>
      </c>
      <c r="AC32" s="138" t="s">
        <v>24</v>
      </c>
      <c r="AD32" s="140">
        <f>COUNTIF('Calendário'!R115:X146,"Vilanir")</f>
        <v>0</v>
      </c>
      <c r="AE32" s="140">
        <f>SUMIFS(Faxinas!C$3:C$298,Faxinas!E$3:E$298,"Vilanir",Faxinas!A$3:A$298,AB32)</f>
        <v>0</v>
      </c>
      <c r="AF32" s="140">
        <f>COUNTIFS(Faxinas!E$3:E$298,"Vilanir",Faxinas!A$3:A$298,F32,Faxinas!C$3:C$298,0,Faxinas!D$3:D$298,0)</f>
        <v>0</v>
      </c>
      <c r="AG32" s="141">
        <f>SUMIFS(Faxinas!F$3:F$298,Faxinas!E$3:E$298,"Vilanir",Faxinas!A$3:A$298,AB32,Faxinas!C$3:C$298,1)</f>
        <v>0</v>
      </c>
      <c r="AH32" s="142">
        <f>AG32/$L$6</f>
        <v>0</v>
      </c>
      <c r="AI32" s="141" t="str">
        <f>AG32/AE32</f>
        <v>#DIV/0!</v>
      </c>
      <c r="AJ32" s="141" t="str">
        <f>AG32/AD32</f>
        <v>#DIV/0!</v>
      </c>
      <c r="AK32" s="141" t="str">
        <f>SUMIFS(Faxinas!P$3:P$298,Faxinas!A$3:A$298,AB32,Faxinas!E$3:E$298,"Vilanir")/SUMIFS(Faxinas!L$3:L$298,Faxinas!A$3:A$298,AB32,Faxinas!E$3:E$298,"Vilanir")</f>
        <v>#DIV/0!</v>
      </c>
      <c r="AL32" s="118"/>
    </row>
    <row r="33">
      <c r="A33" s="127"/>
      <c r="B33" s="123">
        <v>10.0</v>
      </c>
      <c r="C33" s="155">
        <f>I16+T16+AE16+I50+T50+AE50</f>
        <v>0</v>
      </c>
      <c r="D33" s="135"/>
      <c r="E33" s="136"/>
      <c r="F33" s="122"/>
      <c r="G33" s="6"/>
      <c r="H33" s="6"/>
      <c r="I33" s="6"/>
      <c r="J33" s="6"/>
      <c r="K33" s="6"/>
      <c r="L33" s="6"/>
      <c r="M33" s="6"/>
      <c r="N33" s="6"/>
      <c r="O33" s="6"/>
      <c r="P33" s="121"/>
      <c r="Q33" s="6"/>
      <c r="R33" s="6"/>
      <c r="S33" s="6"/>
      <c r="T33" s="6"/>
      <c r="U33" s="6"/>
      <c r="V33" s="6"/>
      <c r="W33" s="6"/>
      <c r="X33" s="6"/>
      <c r="Y33" s="6"/>
      <c r="Z33" s="6"/>
      <c r="AA33" s="121"/>
      <c r="AB33" s="6"/>
      <c r="AC33" s="6"/>
      <c r="AD33" s="6"/>
      <c r="AE33" s="6"/>
      <c r="AF33" s="6"/>
      <c r="AG33" s="6"/>
      <c r="AH33" s="6"/>
      <c r="AI33" s="6"/>
      <c r="AJ33" s="6"/>
      <c r="AK33" s="6"/>
      <c r="AL33" s="118"/>
    </row>
    <row r="34">
      <c r="A34" s="156"/>
      <c r="B34" s="123">
        <v>11.0</v>
      </c>
      <c r="C34" s="155">
        <f>I18+T18+AE18+I52+T52+AE52</f>
        <v>0</v>
      </c>
      <c r="D34" s="157"/>
      <c r="E34" s="156"/>
      <c r="F34" s="156"/>
      <c r="G34" s="156"/>
      <c r="H34" s="156"/>
      <c r="I34" s="158">
        <f t="shared" ref="I34:J34" si="1">SUM(I10:I33)</f>
        <v>0</v>
      </c>
      <c r="J34" s="158">
        <f t="shared" si="1"/>
        <v>0</v>
      </c>
      <c r="K34" s="159">
        <f>SUM(K10:K27)</f>
        <v>0</v>
      </c>
      <c r="L34" s="160" t="str">
        <f>AVERAGEIF(L10:L33,"&lt;&gt;0")</f>
        <v>#DIV/0!</v>
      </c>
      <c r="M34" s="156"/>
      <c r="N34" s="156"/>
      <c r="O34" s="156"/>
      <c r="P34" s="118"/>
      <c r="Q34" s="156"/>
      <c r="R34" s="156"/>
      <c r="S34" s="156"/>
      <c r="T34" s="158">
        <f t="shared" ref="T34:U34" si="2">SUM(T10:T33)</f>
        <v>4</v>
      </c>
      <c r="U34" s="158">
        <f t="shared" si="2"/>
        <v>1</v>
      </c>
      <c r="V34" s="159">
        <f>SUM(V10:V27)</f>
        <v>577.5</v>
      </c>
      <c r="W34" s="160">
        <f>AVERAGEIF(W10:W33,"&lt;&gt;0")</f>
        <v>0.3208333333</v>
      </c>
      <c r="X34" s="156"/>
      <c r="Y34" s="156"/>
      <c r="Z34" s="156"/>
      <c r="AA34" s="156"/>
      <c r="AB34" s="156"/>
      <c r="AC34" s="156"/>
      <c r="AD34" s="156"/>
      <c r="AE34" s="158">
        <f t="shared" ref="AE34:AF34" si="3">SUM(AE10:AE33)</f>
        <v>0</v>
      </c>
      <c r="AF34" s="158">
        <f t="shared" si="3"/>
        <v>0</v>
      </c>
      <c r="AG34" s="159">
        <f>SUM(AG10:AG27)</f>
        <v>0</v>
      </c>
      <c r="AH34" s="160" t="str">
        <f>AVERAGEIF(AH10:AH33,"&lt;&gt;0")</f>
        <v>#DIV/0!</v>
      </c>
      <c r="AI34" s="156"/>
      <c r="AJ34" s="156"/>
      <c r="AK34" s="156"/>
      <c r="AL34" s="118"/>
    </row>
    <row r="35">
      <c r="A35" s="156"/>
      <c r="B35" s="123">
        <v>12.0</v>
      </c>
      <c r="C35" s="155">
        <f>I20+T20+AE20+I54+T54+AE54</f>
        <v>6</v>
      </c>
      <c r="D35" s="157"/>
      <c r="E35" s="156"/>
      <c r="F35" s="156"/>
      <c r="G35" s="156"/>
      <c r="H35" s="156"/>
      <c r="I35" s="122"/>
      <c r="J35" s="122"/>
      <c r="K35" s="122"/>
      <c r="L35" s="122"/>
      <c r="M35" s="156"/>
      <c r="N35" s="156"/>
      <c r="O35" s="156"/>
      <c r="P35" s="118"/>
      <c r="Q35" s="156"/>
      <c r="R35" s="156"/>
      <c r="S35" s="156"/>
      <c r="T35" s="122"/>
      <c r="U35" s="122"/>
      <c r="V35" s="122"/>
      <c r="W35" s="122"/>
      <c r="X35" s="156"/>
      <c r="Y35" s="156"/>
      <c r="Z35" s="156"/>
      <c r="AA35" s="156"/>
      <c r="AB35" s="118"/>
      <c r="AC35" s="156"/>
      <c r="AD35" s="156"/>
      <c r="AE35" s="122"/>
      <c r="AF35" s="122"/>
      <c r="AG35" s="122"/>
      <c r="AH35" s="122"/>
      <c r="AI35" s="156"/>
      <c r="AJ35" s="156"/>
      <c r="AK35" s="156"/>
      <c r="AL35" s="118"/>
    </row>
    <row r="36">
      <c r="A36" s="161"/>
      <c r="B36" s="123">
        <v>1.0</v>
      </c>
      <c r="C36" s="155">
        <f>I22+T22+AE22+I56+T56+AE56</f>
        <v>3</v>
      </c>
      <c r="D36" s="162"/>
      <c r="E36" s="161"/>
      <c r="F36" s="161"/>
      <c r="G36" s="161"/>
      <c r="H36" s="161"/>
      <c r="I36" s="161"/>
      <c r="J36" s="163"/>
      <c r="K36" s="163"/>
      <c r="L36" s="164"/>
      <c r="M36" s="161"/>
      <c r="N36" s="161"/>
      <c r="O36" s="161"/>
      <c r="P36" s="118"/>
      <c r="Q36" s="161"/>
      <c r="R36" s="161"/>
      <c r="S36" s="161"/>
      <c r="T36" s="161"/>
      <c r="U36" s="163"/>
      <c r="V36" s="163"/>
      <c r="W36" s="164"/>
      <c r="X36" s="161"/>
      <c r="Y36" s="161"/>
      <c r="Z36" s="161"/>
      <c r="AA36" s="118"/>
      <c r="AB36" s="161"/>
      <c r="AC36" s="161"/>
      <c r="AD36" s="161"/>
      <c r="AE36" s="161"/>
      <c r="AF36" s="163"/>
      <c r="AG36" s="163"/>
      <c r="AH36" s="164"/>
      <c r="AI36" s="161"/>
      <c r="AJ36" s="161"/>
      <c r="AK36" s="161"/>
      <c r="AL36" s="118"/>
    </row>
    <row r="37">
      <c r="A37" s="161"/>
      <c r="B37" s="123">
        <v>2.0</v>
      </c>
      <c r="C37" s="155">
        <f>I24+T24+AE24+I58+T58+AE58</f>
        <v>0</v>
      </c>
      <c r="D37" s="162"/>
      <c r="E37" s="161"/>
      <c r="F37" s="161"/>
      <c r="G37" s="161"/>
      <c r="H37" s="161"/>
      <c r="I37" s="161"/>
      <c r="J37" s="163"/>
      <c r="K37" s="163"/>
      <c r="L37" s="164"/>
      <c r="M37" s="161"/>
      <c r="N37" s="161"/>
      <c r="O37" s="161"/>
      <c r="P37" s="118"/>
      <c r="Q37" s="161"/>
      <c r="R37" s="161"/>
      <c r="S37" s="161"/>
      <c r="T37" s="161"/>
      <c r="U37" s="163"/>
      <c r="V37" s="163"/>
      <c r="W37" s="164"/>
      <c r="X37" s="161"/>
      <c r="Y37" s="161"/>
      <c r="Z37" s="161"/>
      <c r="AA37" s="118"/>
      <c r="AB37" s="161"/>
      <c r="AC37" s="161"/>
      <c r="AD37" s="161"/>
      <c r="AE37" s="161"/>
      <c r="AF37" s="163"/>
      <c r="AG37" s="163"/>
      <c r="AH37" s="164"/>
      <c r="AI37" s="161"/>
      <c r="AJ37" s="161"/>
      <c r="AK37" s="161"/>
      <c r="AL37" s="118"/>
    </row>
    <row r="38">
      <c r="A38" s="115"/>
      <c r="B38" s="123">
        <v>3.0</v>
      </c>
      <c r="C38" s="155">
        <f>I26+T26+AE26+I60+T60+AE60</f>
        <v>0</v>
      </c>
      <c r="D38" s="116"/>
      <c r="E38" s="115"/>
      <c r="F38" s="120" t="s">
        <v>17</v>
      </c>
      <c r="G38" s="2"/>
      <c r="H38" s="2"/>
      <c r="I38" s="2"/>
      <c r="J38" s="2"/>
      <c r="K38" s="2"/>
      <c r="L38" s="2"/>
      <c r="M38" s="2"/>
      <c r="N38" s="2"/>
      <c r="O38" s="3"/>
      <c r="P38" s="118"/>
      <c r="Q38" s="120" t="s">
        <v>463</v>
      </c>
      <c r="R38" s="2"/>
      <c r="S38" s="2"/>
      <c r="T38" s="2"/>
      <c r="U38" s="2"/>
      <c r="V38" s="2"/>
      <c r="W38" s="2"/>
      <c r="X38" s="2"/>
      <c r="Y38" s="2"/>
      <c r="Z38" s="3"/>
      <c r="AA38" s="121"/>
      <c r="AB38" s="120" t="s">
        <v>463</v>
      </c>
      <c r="AC38" s="2"/>
      <c r="AD38" s="2"/>
      <c r="AE38" s="2"/>
      <c r="AF38" s="2"/>
      <c r="AG38" s="2"/>
      <c r="AH38" s="2"/>
      <c r="AI38" s="2"/>
      <c r="AJ38" s="2"/>
      <c r="AK38" s="3"/>
      <c r="AL38" s="118"/>
    </row>
    <row r="39">
      <c r="A39" s="111"/>
      <c r="B39" s="123">
        <v>4.0</v>
      </c>
      <c r="C39" s="155">
        <f>I28+T28+AE28+I62+T62+AE62</f>
        <v>0</v>
      </c>
      <c r="D39" s="112"/>
      <c r="E39" s="111"/>
      <c r="F39" s="4"/>
      <c r="G39" s="5"/>
      <c r="H39" s="5"/>
      <c r="I39" s="5"/>
      <c r="J39" s="5"/>
      <c r="K39" s="5"/>
      <c r="L39" s="5"/>
      <c r="M39" s="5"/>
      <c r="N39" s="5"/>
      <c r="O39" s="6"/>
      <c r="P39" s="118"/>
      <c r="Q39" s="4"/>
      <c r="R39" s="5"/>
      <c r="S39" s="5"/>
      <c r="T39" s="5"/>
      <c r="U39" s="5"/>
      <c r="V39" s="5"/>
      <c r="W39" s="5"/>
      <c r="X39" s="5"/>
      <c r="Y39" s="5"/>
      <c r="Z39" s="6"/>
      <c r="AA39" s="121"/>
      <c r="AB39" s="4"/>
      <c r="AC39" s="5"/>
      <c r="AD39" s="5"/>
      <c r="AE39" s="5"/>
      <c r="AF39" s="5"/>
      <c r="AG39" s="5"/>
      <c r="AH39" s="5"/>
      <c r="AI39" s="5"/>
      <c r="AJ39" s="5"/>
      <c r="AK39" s="6"/>
      <c r="AL39" s="118"/>
    </row>
    <row r="40">
      <c r="A40" s="115"/>
      <c r="B40" s="123">
        <v>5.0</v>
      </c>
      <c r="C40" s="155">
        <f>I30+T30+AE30+I64+T64+AE64</f>
        <v>0</v>
      </c>
      <c r="D40" s="116"/>
      <c r="E40" s="115"/>
      <c r="F40" s="125" t="s">
        <v>447</v>
      </c>
      <c r="G40" s="2"/>
      <c r="H40" s="2"/>
      <c r="I40" s="2"/>
      <c r="J40" s="2"/>
      <c r="K40" s="3"/>
      <c r="L40" s="126">
        <v>700.0</v>
      </c>
      <c r="M40" s="2"/>
      <c r="N40" s="2"/>
      <c r="O40" s="3"/>
      <c r="P40" s="118"/>
      <c r="Q40" s="125" t="s">
        <v>447</v>
      </c>
      <c r="R40" s="2"/>
      <c r="S40" s="2"/>
      <c r="T40" s="2"/>
      <c r="U40" s="2"/>
      <c r="V40" s="3"/>
      <c r="W40" s="126">
        <v>700.0</v>
      </c>
      <c r="X40" s="2"/>
      <c r="Y40" s="2"/>
      <c r="Z40" s="3"/>
      <c r="AA40" s="121"/>
      <c r="AB40" s="125" t="s">
        <v>447</v>
      </c>
      <c r="AC40" s="2"/>
      <c r="AD40" s="2"/>
      <c r="AE40" s="2"/>
      <c r="AF40" s="2"/>
      <c r="AG40" s="3"/>
      <c r="AH40" s="126">
        <v>900.0</v>
      </c>
      <c r="AI40" s="2"/>
      <c r="AJ40" s="2"/>
      <c r="AK40" s="3"/>
      <c r="AL40" s="118"/>
    </row>
    <row r="41">
      <c r="A41" s="115"/>
      <c r="B41" s="123">
        <v>6.0</v>
      </c>
      <c r="C41" s="155">
        <f>I32+T32+AE32+I66+T66+AE66</f>
        <v>0</v>
      </c>
      <c r="D41" s="116"/>
      <c r="E41" s="115"/>
      <c r="F41" s="4"/>
      <c r="G41" s="5"/>
      <c r="H41" s="5"/>
      <c r="I41" s="5"/>
      <c r="J41" s="5"/>
      <c r="K41" s="6"/>
      <c r="L41" s="5"/>
      <c r="M41" s="5"/>
      <c r="N41" s="5"/>
      <c r="O41" s="6"/>
      <c r="P41" s="118"/>
      <c r="Q41" s="4"/>
      <c r="R41" s="5"/>
      <c r="S41" s="5"/>
      <c r="T41" s="5"/>
      <c r="U41" s="5"/>
      <c r="V41" s="6"/>
      <c r="W41" s="5"/>
      <c r="X41" s="5"/>
      <c r="Y41" s="5"/>
      <c r="Z41" s="6"/>
      <c r="AA41" s="121"/>
      <c r="AB41" s="4"/>
      <c r="AC41" s="5"/>
      <c r="AD41" s="5"/>
      <c r="AE41" s="5"/>
      <c r="AF41" s="5"/>
      <c r="AG41" s="6"/>
      <c r="AH41" s="5"/>
      <c r="AI41" s="5"/>
      <c r="AJ41" s="5"/>
      <c r="AK41" s="6"/>
      <c r="AL41" s="118"/>
    </row>
    <row r="42">
      <c r="A42" s="115"/>
      <c r="B42" s="144" t="s">
        <v>456</v>
      </c>
      <c r="C42" s="165">
        <f>SUM(C30:C41)</f>
        <v>9</v>
      </c>
      <c r="D42" s="116"/>
      <c r="E42" s="115"/>
      <c r="F42" s="128" t="s">
        <v>445</v>
      </c>
      <c r="G42" s="129"/>
      <c r="H42" s="130" t="s">
        <v>448</v>
      </c>
      <c r="I42" s="130" t="s">
        <v>449</v>
      </c>
      <c r="J42" s="130" t="s">
        <v>450</v>
      </c>
      <c r="K42" s="131" t="s">
        <v>451</v>
      </c>
      <c r="L42" s="132" t="s">
        <v>452</v>
      </c>
      <c r="M42" s="130" t="s">
        <v>453</v>
      </c>
      <c r="N42" s="130" t="s">
        <v>454</v>
      </c>
      <c r="O42" s="133" t="s">
        <v>455</v>
      </c>
      <c r="P42" s="118"/>
      <c r="Q42" s="128" t="s">
        <v>445</v>
      </c>
      <c r="R42" s="129"/>
      <c r="S42" s="130" t="s">
        <v>448</v>
      </c>
      <c r="T42" s="130" t="s">
        <v>449</v>
      </c>
      <c r="U42" s="130" t="s">
        <v>450</v>
      </c>
      <c r="V42" s="131" t="s">
        <v>451</v>
      </c>
      <c r="W42" s="132" t="s">
        <v>452</v>
      </c>
      <c r="X42" s="130" t="s">
        <v>453</v>
      </c>
      <c r="Y42" s="130" t="s">
        <v>454</v>
      </c>
      <c r="Z42" s="133" t="s">
        <v>455</v>
      </c>
      <c r="AA42" s="121"/>
      <c r="AB42" s="128" t="s">
        <v>445</v>
      </c>
      <c r="AC42" s="129"/>
      <c r="AD42" s="130" t="s">
        <v>448</v>
      </c>
      <c r="AE42" s="130" t="s">
        <v>449</v>
      </c>
      <c r="AF42" s="130" t="s">
        <v>450</v>
      </c>
      <c r="AG42" s="131" t="s">
        <v>451</v>
      </c>
      <c r="AH42" s="132" t="s">
        <v>452</v>
      </c>
      <c r="AI42" s="130" t="s">
        <v>453</v>
      </c>
      <c r="AJ42" s="130" t="s">
        <v>454</v>
      </c>
      <c r="AK42" s="133" t="s">
        <v>455</v>
      </c>
      <c r="AL42" s="118"/>
    </row>
    <row r="43">
      <c r="A43" s="134"/>
      <c r="B43" s="122"/>
      <c r="C43" s="122"/>
      <c r="D43" s="143"/>
      <c r="E43" s="134"/>
      <c r="F43" s="4"/>
      <c r="G43" s="6"/>
      <c r="H43" s="6"/>
      <c r="I43" s="6"/>
      <c r="J43" s="6"/>
      <c r="K43" s="122"/>
      <c r="L43" s="122"/>
      <c r="M43" s="6"/>
      <c r="N43" s="6"/>
      <c r="O43" s="6"/>
      <c r="P43" s="118"/>
      <c r="Q43" s="4"/>
      <c r="R43" s="6"/>
      <c r="S43" s="6"/>
      <c r="T43" s="6"/>
      <c r="U43" s="6"/>
      <c r="V43" s="122"/>
      <c r="W43" s="122"/>
      <c r="X43" s="6"/>
      <c r="Y43" s="6"/>
      <c r="Z43" s="6"/>
      <c r="AA43" s="121"/>
      <c r="AB43" s="4"/>
      <c r="AC43" s="6"/>
      <c r="AD43" s="6"/>
      <c r="AE43" s="6"/>
      <c r="AF43" s="6"/>
      <c r="AG43" s="122"/>
      <c r="AH43" s="122"/>
      <c r="AI43" s="6"/>
      <c r="AJ43" s="6"/>
      <c r="AK43" s="6"/>
      <c r="AL43" s="118"/>
    </row>
    <row r="44">
      <c r="A44" s="136"/>
      <c r="B44" s="146" t="s">
        <v>464</v>
      </c>
      <c r="C44" s="11"/>
      <c r="D44" s="135"/>
      <c r="E44" s="136"/>
      <c r="F44" s="137">
        <v>7.0</v>
      </c>
      <c r="G44" s="138" t="s">
        <v>1</v>
      </c>
      <c r="H44" s="139">
        <f>COUNTIF('Calendário'!B$4:H$35,"Terezinha")</f>
        <v>0</v>
      </c>
      <c r="I44" s="140">
        <f>SUMIFS(Faxinas!C$3:C$298,Faxinas!E$3:E$298,"Terezinha",Faxinas!A$3:A$298,F44)</f>
        <v>0</v>
      </c>
      <c r="J44" s="140">
        <f>COUNTIFS(Faxinas!E$3:E$298,"Terezinha",Faxinas!A$3:A$298,F44,Faxinas!C$3:C$298,0,Faxinas!D$3:D$298,0)</f>
        <v>0</v>
      </c>
      <c r="K44" s="141">
        <f>SUMIFS(Faxinas!F$3:F$298,Faxinas!E$3:E$298,"Terezinha",Faxinas!A$3:A$298,F44,Faxinas!C$3:C$298,1)</f>
        <v>0</v>
      </c>
      <c r="L44" s="142">
        <f>K44/$L$6</f>
        <v>0</v>
      </c>
      <c r="M44" s="141" t="str">
        <f>K44/I44</f>
        <v>#DIV/0!</v>
      </c>
      <c r="N44" s="141" t="str">
        <f>K44/H44</f>
        <v>#DIV/0!</v>
      </c>
      <c r="O44" s="141" t="str">
        <f>SUMIFS(Faxinas!P$3:P$298,Faxinas!A$3:A$298,F44,Faxinas!E$3:E$298,"Terezinha")/SUMIFS(Faxinas!L$3:L$298,Faxinas!A$3:A$298,F44,Faxinas!E$3:E$298,"Terezinha")</f>
        <v>#DIV/0!</v>
      </c>
      <c r="P44" s="118"/>
      <c r="Q44" s="137">
        <v>7.0</v>
      </c>
      <c r="R44" s="138" t="s">
        <v>1</v>
      </c>
      <c r="S44" s="139">
        <f>COUNTIF('Calendário'!B$4:H$35,"NomeColaboradora")</f>
        <v>0</v>
      </c>
      <c r="T44" s="140">
        <f>SUMIFS(Faxinas!C$3:C$298,Faxinas!E$3:E$298,"NomeColaboradora",Faxinas!A$3:A$298,Q44)</f>
        <v>0</v>
      </c>
      <c r="U44" s="140">
        <f>COUNTIFS(Faxinas!E$3:E$298,"NomeColaboradora",Faxinas!A$3:A$298,Q44,Faxinas!C$3:C$298,0,Faxinas!D$3:D$298,0)</f>
        <v>0</v>
      </c>
      <c r="V44" s="141">
        <f>SUMIFS(Faxinas!F$3:F$298,Faxinas!E$3:E$298,"NomeColaboradora",Faxinas!A$3:A$298,Q44,Faxinas!C$3:C$298,1)</f>
        <v>0</v>
      </c>
      <c r="W44" s="142">
        <f>V44/$L$6</f>
        <v>0</v>
      </c>
      <c r="X44" s="141" t="str">
        <f>V44/T44</f>
        <v>#DIV/0!</v>
      </c>
      <c r="Y44" s="141" t="str">
        <f>V44/S44</f>
        <v>#DIV/0!</v>
      </c>
      <c r="Z44" s="141" t="str">
        <f>SUMIFS(Faxinas!P$3:P$298,Faxinas!A$3:A$298,Q44,Faxinas!E$3:E$298,"NomeColaboradora")/SUMIFS(Faxinas!L$3:L$298,Faxinas!A$3:A$298,Q44,Faxinas!E$3:E$298,"NomeColaboradora")</f>
        <v>#DIV/0!</v>
      </c>
      <c r="AA44" s="121"/>
      <c r="AB44" s="137">
        <v>7.0</v>
      </c>
      <c r="AC44" s="138" t="s">
        <v>1</v>
      </c>
      <c r="AD44" s="139">
        <f>COUNTIF('Calendário'!B$4:H$35,"NomeColaboradora")</f>
        <v>0</v>
      </c>
      <c r="AE44" s="140">
        <f>SUMIFS(Faxinas!C$3:C$298,Faxinas!E$3:E$298,"NomeColaboradora",Faxinas!A$3:A$298,AB44)</f>
        <v>0</v>
      </c>
      <c r="AF44" s="140">
        <f>COUNTIFS(Faxinas!E$3:E$298,"NomeDaColaboradora",Faxinas!A$3:A$298,AB44,Faxinas!C$3:C$298,0,Faxinas!D$3:D$298,0)</f>
        <v>0</v>
      </c>
      <c r="AG44" s="141">
        <f>SUMIFS(Faxinas!F$3:F$298,Faxinas!E$3:E$298,"NomeColaboradora",Faxinas!A$3:A$298,AB44,Faxinas!C$3:C$298,1)</f>
        <v>0</v>
      </c>
      <c r="AH44" s="142">
        <f>AG44/$L$6</f>
        <v>0</v>
      </c>
      <c r="AI44" s="141" t="str">
        <f>AG44/AE44</f>
        <v>#DIV/0!</v>
      </c>
      <c r="AJ44" s="141" t="str">
        <f>AG44/AD44</f>
        <v>#DIV/0!</v>
      </c>
      <c r="AK44" s="141" t="str">
        <f>SUMIFS(Faxinas!P$3:P$298,Faxinas!A$3:A$298,AB44,Faxinas!E$3:E$298,"NomeColaboradora")/SUMIFS(Faxinas!L$3:L$298,Faxinas!A$3:A$298,AB44,Faxinas!E$3:E$298,"NomeColaboradora")</f>
        <v>#DIV/0!</v>
      </c>
      <c r="AL44" s="118"/>
    </row>
    <row r="45">
      <c r="A45" s="136"/>
      <c r="B45" s="153" t="s">
        <v>465</v>
      </c>
      <c r="C45" s="166">
        <v>176.0</v>
      </c>
      <c r="D45" s="135"/>
      <c r="E45" s="136"/>
      <c r="F45" s="122"/>
      <c r="G45" s="6"/>
      <c r="H45" s="6"/>
      <c r="I45" s="6"/>
      <c r="J45" s="6"/>
      <c r="K45" s="6"/>
      <c r="L45" s="6"/>
      <c r="M45" s="6"/>
      <c r="N45" s="6"/>
      <c r="O45" s="6"/>
      <c r="P45" s="118"/>
      <c r="Q45" s="122"/>
      <c r="R45" s="6"/>
      <c r="S45" s="6"/>
      <c r="T45" s="6"/>
      <c r="U45" s="6"/>
      <c r="V45" s="6"/>
      <c r="W45" s="6"/>
      <c r="X45" s="6"/>
      <c r="Y45" s="6"/>
      <c r="Z45" s="6"/>
      <c r="AA45" s="121"/>
      <c r="AB45" s="122"/>
      <c r="AC45" s="6"/>
      <c r="AD45" s="6"/>
      <c r="AE45" s="6"/>
      <c r="AF45" s="6"/>
      <c r="AG45" s="6"/>
      <c r="AH45" s="6"/>
      <c r="AI45" s="6"/>
      <c r="AJ45" s="6"/>
      <c r="AK45" s="6"/>
      <c r="AL45" s="118"/>
    </row>
    <row r="46">
      <c r="A46" s="136"/>
      <c r="B46" s="122"/>
      <c r="C46" s="122"/>
      <c r="D46" s="135"/>
      <c r="E46" s="136"/>
      <c r="F46" s="137">
        <v>8.0</v>
      </c>
      <c r="G46" s="138" t="s">
        <v>2</v>
      </c>
      <c r="H46" s="140">
        <f>COUNTIF('Calendário'!J4:P35,"Terezinha")</f>
        <v>0</v>
      </c>
      <c r="I46" s="140">
        <f>SUMIFS(Faxinas!C$3:C$298,Faxinas!E$3:E$298,"Terezinha",Faxinas!A$3:A$298,F46)</f>
        <v>0</v>
      </c>
      <c r="J46" s="140">
        <f>COUNTIFS(Faxinas!E$3:E$298,"Terezinha",Faxinas!A$3:A$298,F46,Faxinas!C$3:C$298,0,Faxinas!D$3:D$298,0)</f>
        <v>0</v>
      </c>
      <c r="K46" s="141">
        <f>SUMIFS(Faxinas!F$3:F$298,Faxinas!E$3:E$298,"Terezinha",Faxinas!A$3:A$298,F46,Faxinas!C$3:C$298,1)</f>
        <v>0</v>
      </c>
      <c r="L46" s="142">
        <f>K46/$L$6</f>
        <v>0</v>
      </c>
      <c r="M46" s="141" t="str">
        <f>K46/I46</f>
        <v>#DIV/0!</v>
      </c>
      <c r="N46" s="141" t="str">
        <f>K46/H46</f>
        <v>#DIV/0!</v>
      </c>
      <c r="O46" s="141" t="str">
        <f>SUMIFS(Faxinas!P$3:P$298,Faxinas!A$3:A$298,F46,Faxinas!E$3:E$298,"Terezinha")/SUMIFS(Faxinas!L$3:L$298,Faxinas!A$3:A$298,F46,Faxinas!E$3:E$298,"Terezinha")</f>
        <v>#DIV/0!</v>
      </c>
      <c r="P46" s="118"/>
      <c r="Q46" s="137">
        <v>8.0</v>
      </c>
      <c r="R46" s="138" t="s">
        <v>2</v>
      </c>
      <c r="S46" s="140">
        <f>COUNTIF('Calendário'!J4:P35,"NomeColaboradora")</f>
        <v>0</v>
      </c>
      <c r="T46" s="140">
        <f>SUMIFS(Faxinas!C$3:C$298,Faxinas!E$3:E$298,"NomeColaboradora",Faxinas!A$3:A$298,Q46)</f>
        <v>0</v>
      </c>
      <c r="U46" s="140">
        <f>COUNTIFS(Faxinas!E$3:E$298,"NomeColaboradora",Faxinas!A$3:A$298,Q46,Faxinas!C$3:C$298,0,Faxinas!D$3:D$298,0)</f>
        <v>0</v>
      </c>
      <c r="V46" s="141">
        <f>SUMIFS(Faxinas!F$3:F$298,Faxinas!E$3:E$298,"NomeColaboradora",Faxinas!A$3:A$298,Q46,Faxinas!C$3:C$298,1)</f>
        <v>0</v>
      </c>
      <c r="W46" s="142">
        <f>V46/$L$6</f>
        <v>0</v>
      </c>
      <c r="X46" s="141" t="str">
        <f>V46/T46</f>
        <v>#DIV/0!</v>
      </c>
      <c r="Y46" s="141" t="str">
        <f>V46/S46</f>
        <v>#DIV/0!</v>
      </c>
      <c r="Z46" s="141" t="str">
        <f>SUMIFS(Faxinas!P$3:P$298,Faxinas!A$3:A$298,Q46,Faxinas!E$3:E$298,"NomeColaboradora")/SUMIFS(Faxinas!L$3:L$298,Faxinas!A$3:A$298,Q46,Faxinas!E$3:E$298,"NomeColaboradora")</f>
        <v>#DIV/0!</v>
      </c>
      <c r="AA46" s="121"/>
      <c r="AB46" s="137">
        <v>8.0</v>
      </c>
      <c r="AC46" s="138" t="s">
        <v>2</v>
      </c>
      <c r="AD46" s="140">
        <f>COUNTIF('Calendário'!J4:P35,"NomeColaboradora")</f>
        <v>0</v>
      </c>
      <c r="AE46" s="140">
        <f>SUMIFS(Faxinas!C$3:C$298,Faxinas!E$3:E$298,"NomeColaboradora",Faxinas!A$3:A$298,AB46)</f>
        <v>0</v>
      </c>
      <c r="AF46" s="140">
        <f>COUNTIFS(Faxinas!E$3:E$298,"NomeDaColaboradora",Faxinas!A$3:A$298,AB46,Faxinas!C$3:C$298,0,Faxinas!D$3:D$298,0)</f>
        <v>0</v>
      </c>
      <c r="AG46" s="141">
        <f>SUMIFS(Faxinas!F$3:F$298,Faxinas!E$3:E$298,"NomeColaboradora",Faxinas!A$3:A$298,AB46,Faxinas!C$3:C$298,1)</f>
        <v>0</v>
      </c>
      <c r="AH46" s="142">
        <f>AG46/$L$6</f>
        <v>0</v>
      </c>
      <c r="AI46" s="141" t="str">
        <f>AG46/AE46</f>
        <v>#DIV/0!</v>
      </c>
      <c r="AJ46" s="141" t="str">
        <f>AG46/AD46</f>
        <v>#DIV/0!</v>
      </c>
      <c r="AK46" s="141" t="str">
        <f>SUMIFS(Faxinas!P$3:P$298,Faxinas!A$3:A$298,AB46,Faxinas!E$3:E$298,"NomeColaboradora")/SUMIFS(Faxinas!L$3:L$298,Faxinas!A$3:A$298,AB46,Faxinas!E$3:E$298,"NomeColaboradora")</f>
        <v>#DIV/0!</v>
      </c>
      <c r="AL46" s="118"/>
    </row>
    <row r="47">
      <c r="A47" s="136"/>
      <c r="B47" s="151" t="s">
        <v>460</v>
      </c>
      <c r="C47" s="167">
        <v>222.0</v>
      </c>
      <c r="D47" s="135"/>
      <c r="E47" s="136"/>
      <c r="F47" s="122"/>
      <c r="G47" s="6"/>
      <c r="H47" s="6"/>
      <c r="I47" s="6"/>
      <c r="J47" s="6"/>
      <c r="K47" s="6"/>
      <c r="L47" s="6"/>
      <c r="M47" s="6"/>
      <c r="N47" s="6"/>
      <c r="O47" s="6"/>
      <c r="P47" s="118"/>
      <c r="Q47" s="122"/>
      <c r="R47" s="6"/>
      <c r="S47" s="6"/>
      <c r="T47" s="6"/>
      <c r="U47" s="6"/>
      <c r="V47" s="6"/>
      <c r="W47" s="6"/>
      <c r="X47" s="6"/>
      <c r="Y47" s="6"/>
      <c r="Z47" s="6"/>
      <c r="AA47" s="121"/>
      <c r="AB47" s="122"/>
      <c r="AC47" s="6"/>
      <c r="AD47" s="6"/>
      <c r="AE47" s="6"/>
      <c r="AF47" s="6"/>
      <c r="AG47" s="6"/>
      <c r="AH47" s="6"/>
      <c r="AI47" s="6"/>
      <c r="AJ47" s="6"/>
      <c r="AK47" s="6"/>
      <c r="AL47" s="118"/>
    </row>
    <row r="48">
      <c r="A48" s="136"/>
      <c r="B48" s="122"/>
      <c r="C48" s="122"/>
      <c r="D48" s="135"/>
      <c r="E48" s="136"/>
      <c r="F48" s="137">
        <v>9.0</v>
      </c>
      <c r="G48" s="143" t="s">
        <v>3</v>
      </c>
      <c r="H48" s="140">
        <f>COUNTIF('Calendário'!R4:X35,"Terezinha")</f>
        <v>0</v>
      </c>
      <c r="I48" s="140">
        <f>SUMIFS(Faxinas!C$3:C$298,Faxinas!E$3:E$298,"Terezinha",Faxinas!A$3:A$298,F48)</f>
        <v>0</v>
      </c>
      <c r="J48" s="140">
        <f>COUNTIFS(Faxinas!E$3:E$298,"Terezinha",Faxinas!A$3:A$298,F48,Faxinas!C$3:C$298,0,Faxinas!D$3:D$298,0)</f>
        <v>0</v>
      </c>
      <c r="K48" s="141">
        <f>SUMIFS(Faxinas!F$3:F$298,Faxinas!E$3:E$298,"Terezinha",Faxinas!A$3:A$298,F48,Faxinas!C$3:C$298,1)</f>
        <v>0</v>
      </c>
      <c r="L48" s="142">
        <f>K48/$L$6</f>
        <v>0</v>
      </c>
      <c r="M48" s="141" t="str">
        <f>K48/I48</f>
        <v>#DIV/0!</v>
      </c>
      <c r="N48" s="141" t="str">
        <f>K48/H48</f>
        <v>#DIV/0!</v>
      </c>
      <c r="O48" s="141" t="str">
        <f>SUMIFS(Faxinas!P$3:P$298,Faxinas!A$3:A$298,F48,Faxinas!E$3:E$298,"Terezinha")/SUMIFS(Faxinas!L$3:L$298,Faxinas!A$3:A$298,F48,Faxinas!E$3:E$298,"Terezinha")</f>
        <v>#DIV/0!</v>
      </c>
      <c r="P48" s="118"/>
      <c r="Q48" s="137">
        <v>9.0</v>
      </c>
      <c r="R48" s="143" t="s">
        <v>3</v>
      </c>
      <c r="S48" s="140">
        <f>COUNTIF('Calendário'!R4:X35,"NomeColaboradora")</f>
        <v>0</v>
      </c>
      <c r="T48" s="140">
        <f>SUMIFS(Faxinas!C$3:C$298,Faxinas!E$3:E$298,"NomeColaboradora",Faxinas!A$3:A$298,Q48)</f>
        <v>0</v>
      </c>
      <c r="U48" s="140">
        <f>COUNTIFS(Faxinas!E$3:E$298,"NomeColaboradora",Faxinas!A$3:A$298,Q48,Faxinas!C$3:C$298,0,Faxinas!D$3:D$298,0)</f>
        <v>0</v>
      </c>
      <c r="V48" s="141">
        <f>SUMIFS(Faxinas!F$3:F$298,Faxinas!E$3:E$298,"NomeColaboradora",Faxinas!A$3:A$298,Q48,Faxinas!C$3:C$298,1)</f>
        <v>0</v>
      </c>
      <c r="W48" s="142">
        <f>V48/$L$6</f>
        <v>0</v>
      </c>
      <c r="X48" s="141" t="str">
        <f>V48/T48</f>
        <v>#DIV/0!</v>
      </c>
      <c r="Y48" s="141" t="str">
        <f>V48/S48</f>
        <v>#DIV/0!</v>
      </c>
      <c r="Z48" s="141" t="str">
        <f>SUMIFS(Faxinas!P$3:P$298,Faxinas!A$3:A$298,Q48,Faxinas!E$3:E$298,"NomeColaboradora")/SUMIFS(Faxinas!L$3:L$298,Faxinas!A$3:A$298,Q48,Faxinas!E$3:E$298,"NomeColaboradora")</f>
        <v>#DIV/0!</v>
      </c>
      <c r="AA48" s="121"/>
      <c r="AB48" s="137">
        <v>9.0</v>
      </c>
      <c r="AC48" s="143" t="s">
        <v>3</v>
      </c>
      <c r="AD48" s="140">
        <f>COUNTIF('Calendário'!R4:X35,"NomeColaboradora")</f>
        <v>0</v>
      </c>
      <c r="AE48" s="140">
        <f>SUMIFS(Faxinas!C$3:C$298,Faxinas!E$3:E$298,"NomeColaboradora",Faxinas!A$3:A$298,AB48)</f>
        <v>0</v>
      </c>
      <c r="AF48" s="140">
        <f>COUNTIFS(Faxinas!E$3:E$298,"NomeDaColaboradora",Faxinas!A$3:A$298,AB48,Faxinas!C$3:C$298,0,Faxinas!D$3:D$298,0)</f>
        <v>0</v>
      </c>
      <c r="AG48" s="141">
        <f>SUMIFS(Faxinas!F$3:F$298,Faxinas!E$3:E$298,"NomeColaboradora",Faxinas!A$3:A$298,AB48,Faxinas!C$3:C$298,1)</f>
        <v>0</v>
      </c>
      <c r="AH48" s="142">
        <f>AG48/$L$6</f>
        <v>0</v>
      </c>
      <c r="AI48" s="141" t="str">
        <f>AG48/AE48</f>
        <v>#DIV/0!</v>
      </c>
      <c r="AJ48" s="141" t="str">
        <f>AG48/AD48</f>
        <v>#DIV/0!</v>
      </c>
      <c r="AK48" s="141" t="str">
        <f>SUMIFS(Faxinas!P$3:P$298,Faxinas!A$3:A$298,AB48,Faxinas!E$3:E$298,"NomeColaboradora")/SUMIFS(Faxinas!L$3:L$298,Faxinas!A$3:A$298,AB48,Faxinas!E$3:E$298,"NomeColaboradora")</f>
        <v>#DIV/0!</v>
      </c>
      <c r="AL48" s="118"/>
    </row>
    <row r="49">
      <c r="A49" s="136"/>
      <c r="B49" s="153" t="s">
        <v>461</v>
      </c>
      <c r="C49" s="166">
        <f>C42+C45+C47</f>
        <v>407</v>
      </c>
      <c r="D49" s="135"/>
      <c r="E49" s="136"/>
      <c r="F49" s="122"/>
      <c r="G49" s="6"/>
      <c r="H49" s="6"/>
      <c r="I49" s="6"/>
      <c r="J49" s="6"/>
      <c r="K49" s="6"/>
      <c r="L49" s="6"/>
      <c r="M49" s="6"/>
      <c r="N49" s="6"/>
      <c r="O49" s="6"/>
      <c r="P49" s="118"/>
      <c r="Q49" s="122"/>
      <c r="R49" s="6"/>
      <c r="S49" s="6"/>
      <c r="T49" s="6"/>
      <c r="U49" s="6"/>
      <c r="V49" s="6"/>
      <c r="W49" s="6"/>
      <c r="X49" s="6"/>
      <c r="Y49" s="6"/>
      <c r="Z49" s="6"/>
      <c r="AA49" s="121"/>
      <c r="AB49" s="122"/>
      <c r="AC49" s="6"/>
      <c r="AD49" s="6"/>
      <c r="AE49" s="6"/>
      <c r="AF49" s="6"/>
      <c r="AG49" s="6"/>
      <c r="AH49" s="6"/>
      <c r="AI49" s="6"/>
      <c r="AJ49" s="6"/>
      <c r="AK49" s="6"/>
      <c r="AL49" s="118"/>
    </row>
    <row r="50">
      <c r="A50" s="136"/>
      <c r="B50" s="122"/>
      <c r="C50" s="122"/>
      <c r="D50" s="135"/>
      <c r="E50" s="136"/>
      <c r="F50" s="137">
        <v>10.0</v>
      </c>
      <c r="G50" s="143" t="s">
        <v>13</v>
      </c>
      <c r="H50" s="140">
        <f>COUNTIF('Calendário'!B43:H74,"Terezinha")</f>
        <v>0</v>
      </c>
      <c r="I50" s="140">
        <f>SUMIFS(Faxinas!C$3:C$298,Faxinas!E$3:E$298,"Terezinha",Faxinas!A$3:A$298,F50)</f>
        <v>0</v>
      </c>
      <c r="J50" s="140">
        <f>COUNTIFS(Faxinas!E$3:E$298,"Terezinha",Faxinas!A$3:A$298,F50,Faxinas!C$3:C$298,0,Faxinas!D$3:D$298,0)</f>
        <v>0</v>
      </c>
      <c r="K50" s="141">
        <f>SUMIFS(Faxinas!F$3:F$298,Faxinas!E$3:E$298,"Terezinha",Faxinas!A$3:A$298,10,Faxinas!C$3:C$298,1)</f>
        <v>0</v>
      </c>
      <c r="L50" s="142">
        <f>K50/$L$6</f>
        <v>0</v>
      </c>
      <c r="M50" s="141" t="str">
        <f>K50/I50</f>
        <v>#DIV/0!</v>
      </c>
      <c r="N50" s="141" t="str">
        <f>K50/H50</f>
        <v>#DIV/0!</v>
      </c>
      <c r="O50" s="141" t="str">
        <f>SUMIFS(Faxinas!P$3:P$298,Faxinas!A$3:A$298,F50,Faxinas!E$3:E$298,"Terezinha")/SUMIFS(Faxinas!L$3:L$298,Faxinas!A$3:A$298,F50,Faxinas!E$3:E$298,"Terezinha")</f>
        <v>#DIV/0!</v>
      </c>
      <c r="P50" s="118"/>
      <c r="Q50" s="137">
        <v>10.0</v>
      </c>
      <c r="R50" s="143" t="s">
        <v>13</v>
      </c>
      <c r="S50" s="140">
        <f>COUNTIF('Calendário'!B43:H74,"NomeColaboradora")</f>
        <v>0</v>
      </c>
      <c r="T50" s="140">
        <f>SUMIFS(Faxinas!C$3:C$298,Faxinas!E$3:E$298,"NomeColaboradora",Faxinas!A$3:A$298,Q50)</f>
        <v>0</v>
      </c>
      <c r="U50" s="140">
        <f>COUNTIFS(Faxinas!E$3:E$298,"NomeColaboradora",Faxinas!A$3:A$298,Q50,Faxinas!C$3:C$298,0,Faxinas!D$3:D$298,0)</f>
        <v>0</v>
      </c>
      <c r="V50" s="141">
        <f>SUMIFS(Faxinas!F$3:F$298,Faxinas!E$3:E$298,"NomeColaboradora",Faxinas!A$3:A$298,F16,Faxinas!C$3:C$298,1)</f>
        <v>0</v>
      </c>
      <c r="W50" s="142">
        <f>V50/$L$6</f>
        <v>0</v>
      </c>
      <c r="X50" s="141" t="str">
        <f>V50/T50</f>
        <v>#DIV/0!</v>
      </c>
      <c r="Y50" s="141" t="str">
        <f>V50/S50</f>
        <v>#DIV/0!</v>
      </c>
      <c r="Z50" s="141" t="str">
        <f>SUMIFS(Faxinas!P$3:P$298,Faxinas!A$3:A$298,Q50,Faxinas!E$3:E$298,"NomeColaboradora")/SUMIFS(Faxinas!L$3:L$298,Faxinas!A$3:A$298,Q50,Faxinas!E$3:E$298,"NomeColaboradora")</f>
        <v>#DIV/0!</v>
      </c>
      <c r="AA50" s="121"/>
      <c r="AB50" s="137">
        <v>10.0</v>
      </c>
      <c r="AC50" s="143" t="s">
        <v>13</v>
      </c>
      <c r="AD50" s="140">
        <f>COUNTIF('Calendário'!B43:H74,"NomeColaboradora")</f>
        <v>0</v>
      </c>
      <c r="AE50" s="140">
        <f>SUMIFS(Faxinas!C$3:C$298,Faxinas!E$3:E$298,"NomeColaboradora",Faxinas!A$3:A$298,AB50)</f>
        <v>0</v>
      </c>
      <c r="AF50" s="140">
        <f>COUNTIFS(Faxinas!E$3:E$298,"NomeDaColaboradora",Faxinas!A$3:A$298,AB50,Faxinas!C$3:C$298,0,Faxinas!D$3:D$298,0)</f>
        <v>0</v>
      </c>
      <c r="AG50" s="141">
        <f>SUMIFS(Faxinas!F$3:F$298,Faxinas!E$3:E$298,"NomeColaboradora",Faxinas!A$3:A$298,AB50,Faxinas!C$3:C$298,1)</f>
        <v>0</v>
      </c>
      <c r="AH50" s="142">
        <f>AG50/$L$6</f>
        <v>0</v>
      </c>
      <c r="AI50" s="141" t="str">
        <f>AG50/AE50</f>
        <v>#DIV/0!</v>
      </c>
      <c r="AJ50" s="141" t="str">
        <f>AG50/AD50</f>
        <v>#DIV/0!</v>
      </c>
      <c r="AK50" s="141" t="str">
        <f>SUMIFS(Faxinas!P$3:P$298,Faxinas!A$3:A$298,AB50,Faxinas!E$3:E$298,"NomeColaboradora")/SUMIFS(Faxinas!L$3:L$298,Faxinas!A$3:A$298,AB50,Faxinas!E$3:E$298,"NomeColaboradora")</f>
        <v>#DIV/0!</v>
      </c>
      <c r="AL50" s="118"/>
    </row>
    <row r="51">
      <c r="A51" s="136"/>
      <c r="B51" s="136"/>
      <c r="C51" s="136"/>
      <c r="D51" s="135"/>
      <c r="E51" s="136"/>
      <c r="F51" s="122"/>
      <c r="G51" s="6"/>
      <c r="H51" s="6"/>
      <c r="I51" s="6"/>
      <c r="J51" s="6"/>
      <c r="K51" s="6"/>
      <c r="L51" s="6"/>
      <c r="M51" s="6"/>
      <c r="N51" s="6"/>
      <c r="O51" s="6"/>
      <c r="P51" s="118"/>
      <c r="Q51" s="122"/>
      <c r="R51" s="6"/>
      <c r="S51" s="6"/>
      <c r="T51" s="6"/>
      <c r="U51" s="6"/>
      <c r="V51" s="6"/>
      <c r="W51" s="6"/>
      <c r="X51" s="6"/>
      <c r="Y51" s="6"/>
      <c r="Z51" s="6"/>
      <c r="AA51" s="121"/>
      <c r="AB51" s="122"/>
      <c r="AC51" s="6"/>
      <c r="AD51" s="6"/>
      <c r="AE51" s="6"/>
      <c r="AF51" s="6"/>
      <c r="AG51" s="6"/>
      <c r="AH51" s="6"/>
      <c r="AI51" s="6"/>
      <c r="AJ51" s="6"/>
      <c r="AK51" s="6"/>
      <c r="AL51" s="118"/>
    </row>
    <row r="52">
      <c r="A52" s="136"/>
      <c r="B52" s="136"/>
      <c r="C52" s="136"/>
      <c r="D52" s="135"/>
      <c r="E52" s="136"/>
      <c r="F52" s="137">
        <v>11.0</v>
      </c>
      <c r="G52" s="143" t="s">
        <v>14</v>
      </c>
      <c r="H52" s="140">
        <f>COUNTIF('Calendário'!J43:P74,"Terezinha")</f>
        <v>0</v>
      </c>
      <c r="I52" s="140">
        <f>SUMIFS(Faxinas!C$3:C$298,Faxinas!E$3:E$298,"Terezinha",Faxinas!A$3:A$298,F52)</f>
        <v>0</v>
      </c>
      <c r="J52" s="140">
        <f>COUNTIFS(Faxinas!E$3:E$298,"Terezinha",Faxinas!A$3:A$298,F52,Faxinas!C$3:C$298,0,Faxinas!D$3:D$298,0)</f>
        <v>0</v>
      </c>
      <c r="K52" s="141">
        <f>SUMIFS(Faxinas!F$3:F$298,Faxinas!E$3:E$298,"Terezinha",Faxinas!A$3:A$298,F52,Faxinas!C$3:C$298,1)</f>
        <v>0</v>
      </c>
      <c r="L52" s="142">
        <f>K52/$L$6</f>
        <v>0</v>
      </c>
      <c r="M52" s="141" t="str">
        <f>K52/I52</f>
        <v>#DIV/0!</v>
      </c>
      <c r="N52" s="141" t="str">
        <f>K52/H52</f>
        <v>#DIV/0!</v>
      </c>
      <c r="O52" s="141" t="str">
        <f>SUMIFS(Faxinas!P$3:P$298,Faxinas!A$3:A$298,F52,Faxinas!E$3:E$298,"Terezinha")/SUMIFS(Faxinas!L$3:L$298,Faxinas!A$3:A$298,F52,Faxinas!E$3:E$298,"Terezinha")</f>
        <v>#DIV/0!</v>
      </c>
      <c r="P52" s="118"/>
      <c r="Q52" s="137">
        <v>11.0</v>
      </c>
      <c r="R52" s="143" t="s">
        <v>14</v>
      </c>
      <c r="S52" s="140">
        <f>COUNTIF('Calendário'!J43:P74,"NomeColaboradora")</f>
        <v>0</v>
      </c>
      <c r="T52" s="140">
        <f>SUMIFS(Faxinas!C$3:C$298,Faxinas!E$3:E$298,"NomeColaboradora",Faxinas!A$3:A$298,Q52)</f>
        <v>0</v>
      </c>
      <c r="U52" s="140">
        <f>COUNTIFS(Faxinas!E$3:E$298,"NomeColaboradora",Faxinas!A$3:A$298,Q52,Faxinas!C$3:C$298,0,Faxinas!D$3:D$298,0)</f>
        <v>0</v>
      </c>
      <c r="V52" s="141">
        <f>SUMIFS(Faxinas!F$3:F$298,Faxinas!E$3:E$298,"NomeColaboradora",Faxinas!A$3:A$298,Q52,Faxinas!C$3:C$298,1)</f>
        <v>0</v>
      </c>
      <c r="W52" s="142">
        <f>V52/$L$6</f>
        <v>0</v>
      </c>
      <c r="X52" s="141" t="str">
        <f>V52/T52</f>
        <v>#DIV/0!</v>
      </c>
      <c r="Y52" s="141" t="str">
        <f>V52/S52</f>
        <v>#DIV/0!</v>
      </c>
      <c r="Z52" s="141" t="str">
        <f>SUMIFS(Faxinas!P$3:P$298,Faxinas!A$3:A$298,Q52,Faxinas!E$3:E$298,"NomeColaboradora")/SUMIFS(Faxinas!L$3:L$298,Faxinas!A$3:A$298,Q52,Faxinas!E$3:E$298,"NomeColaboradora")</f>
        <v>#DIV/0!</v>
      </c>
      <c r="AA52" s="121"/>
      <c r="AB52" s="137">
        <v>11.0</v>
      </c>
      <c r="AC52" s="143" t="s">
        <v>14</v>
      </c>
      <c r="AD52" s="140">
        <f>COUNTIF('Calendário'!J43:P74,"NomeColaboradora")</f>
        <v>0</v>
      </c>
      <c r="AE52" s="140">
        <f>SUMIFS(Faxinas!C$3:C$298,Faxinas!E$3:E$298,"NomeColaboradora",Faxinas!A$3:A$298,AB52)</f>
        <v>0</v>
      </c>
      <c r="AF52" s="140">
        <f>COUNTIFS(Faxinas!E$3:E$298,"NomeDaColaboradora",Faxinas!A$3:A$298,AB52,Faxinas!C$3:C$298,0,Faxinas!D$3:D$298,0)</f>
        <v>0</v>
      </c>
      <c r="AG52" s="141">
        <f>SUMIFS(Faxinas!F$3:F$298,Faxinas!E$3:E$298,"NomeColaboradora",Faxinas!A$3:A$298,AB52,Faxinas!C$3:C$298,1)</f>
        <v>0</v>
      </c>
      <c r="AH52" s="142">
        <f>AG52/$L$6</f>
        <v>0</v>
      </c>
      <c r="AI52" s="141" t="str">
        <f>AG52/AE52</f>
        <v>#DIV/0!</v>
      </c>
      <c r="AJ52" s="141" t="str">
        <f>AG52/AD52</f>
        <v>#DIV/0!</v>
      </c>
      <c r="AK52" s="141" t="str">
        <f>SUMIFS(Faxinas!P$3:P$298,Faxinas!A$3:A$298,AB52,Faxinas!E$3:E$298,"NomeColaboradora")/SUMIFS(Faxinas!L$3:L$298,Faxinas!A$3:A$298,AB52,Faxinas!E$3:E$298,"NomeColaboradora")</f>
        <v>#DIV/0!</v>
      </c>
      <c r="AL52" s="118"/>
    </row>
    <row r="53">
      <c r="A53" s="136"/>
      <c r="B53" s="136"/>
      <c r="C53" s="136"/>
      <c r="D53" s="135"/>
      <c r="E53" s="136"/>
      <c r="F53" s="122"/>
      <c r="G53" s="6"/>
      <c r="H53" s="6"/>
      <c r="I53" s="6"/>
      <c r="J53" s="6"/>
      <c r="K53" s="6"/>
      <c r="L53" s="6"/>
      <c r="M53" s="6"/>
      <c r="N53" s="6"/>
      <c r="O53" s="6"/>
      <c r="P53" s="118"/>
      <c r="Q53" s="122"/>
      <c r="R53" s="6"/>
      <c r="S53" s="6"/>
      <c r="T53" s="6"/>
      <c r="U53" s="6"/>
      <c r="V53" s="6"/>
      <c r="W53" s="6"/>
      <c r="X53" s="6"/>
      <c r="Y53" s="6"/>
      <c r="Z53" s="6"/>
      <c r="AA53" s="121"/>
      <c r="AB53" s="122"/>
      <c r="AC53" s="6"/>
      <c r="AD53" s="6"/>
      <c r="AE53" s="6"/>
      <c r="AF53" s="6"/>
      <c r="AG53" s="6"/>
      <c r="AH53" s="6"/>
      <c r="AI53" s="6"/>
      <c r="AJ53" s="6"/>
      <c r="AK53" s="6"/>
      <c r="AL53" s="118"/>
    </row>
    <row r="54">
      <c r="A54" s="136"/>
      <c r="B54" s="136"/>
      <c r="C54" s="136"/>
      <c r="D54" s="135"/>
      <c r="E54" s="136"/>
      <c r="F54" s="137">
        <v>12.0</v>
      </c>
      <c r="G54" s="143" t="s">
        <v>15</v>
      </c>
      <c r="H54" s="140">
        <f>COUNTIF('Calendário'!R43:X74,"Terezinha")</f>
        <v>9</v>
      </c>
      <c r="I54" s="140">
        <f>SUMIFS(Faxinas!C$3:C$298,Faxinas!E$3:E$298,"Terezinha",Faxinas!A$3:A$298,F54)</f>
        <v>3</v>
      </c>
      <c r="J54" s="140">
        <f>COUNTIFS(Faxinas!E$3:E$298,"Terezinha",Faxinas!A$3:A$298,F54,Faxinas!C$3:C$298,0,Faxinas!D$3:D$298,0)</f>
        <v>0</v>
      </c>
      <c r="K54" s="141">
        <f>SUMIFS(Faxinas!F$3:F$298,Faxinas!E$3:E$298,"Terezinha",Faxinas!A$3:A$298,F54,Faxinas!C$3:C$298,1)</f>
        <v>452.5</v>
      </c>
      <c r="L54" s="142">
        <f>K54/$L$6</f>
        <v>0.5027777778</v>
      </c>
      <c r="M54" s="141">
        <f>K54/I54</f>
        <v>150.8333333</v>
      </c>
      <c r="N54" s="141">
        <f>K54/H54</f>
        <v>50.27777778</v>
      </c>
      <c r="O54" s="141">
        <f>SUMIFS(Faxinas!P$3:P$298,Faxinas!A$3:A$298,F54,Faxinas!E$3:E$298,"Terezinha")/SUMIFS(Faxinas!L$3:L$298,Faxinas!A$3:A$298,F54,Faxinas!E$3:E$298,"Terezinha")</f>
        <v>3.5</v>
      </c>
      <c r="P54" s="118"/>
      <c r="Q54" s="137">
        <v>12.0</v>
      </c>
      <c r="R54" s="143" t="s">
        <v>15</v>
      </c>
      <c r="S54" s="140">
        <f>COUNTIF('Calendário'!R43:X74,"NomeColaboradora")</f>
        <v>0</v>
      </c>
      <c r="T54" s="140">
        <f>SUMIFS(Faxinas!C$3:C$298,Faxinas!E$3:E$298,"NomeColaboradora",Faxinas!A$3:A$298,Q54)</f>
        <v>0</v>
      </c>
      <c r="U54" s="140">
        <f>COUNTIFS(Faxinas!E$3:E$298,"NomeColaboradora",Faxinas!A$3:A$298,Q54,Faxinas!C$3:C$298,0,Faxinas!D$3:D$298,0)</f>
        <v>0</v>
      </c>
      <c r="V54" s="141">
        <f>SUMIFS(Faxinas!F$3:F$298,Faxinas!E$3:E$298,"NomeColaboradora",Faxinas!A$3:A$298,Q54,Faxinas!C$3:C$298,1)</f>
        <v>0</v>
      </c>
      <c r="W54" s="142">
        <f>V54/$L$6</f>
        <v>0</v>
      </c>
      <c r="X54" s="141" t="str">
        <f>V54/T54</f>
        <v>#DIV/0!</v>
      </c>
      <c r="Y54" s="141" t="str">
        <f>V54/S54</f>
        <v>#DIV/0!</v>
      </c>
      <c r="Z54" s="141" t="str">
        <f>SUMIFS(Faxinas!P$3:P$298,Faxinas!A$3:A$298,Q54,Faxinas!E$3:E$298,"NomeColaboradora")/SUMIFS(Faxinas!L$3:L$298,Faxinas!A$3:A$298,Q54,Faxinas!E$3:E$298,"NomeColaboradora")</f>
        <v>#DIV/0!</v>
      </c>
      <c r="AA54" s="121"/>
      <c r="AB54" s="137">
        <v>12.0</v>
      </c>
      <c r="AC54" s="143" t="s">
        <v>15</v>
      </c>
      <c r="AD54" s="140">
        <f>COUNTIF('Calendário'!R43:X74,"NomeColaboradora")</f>
        <v>0</v>
      </c>
      <c r="AE54" s="140">
        <f>SUMIFS(Faxinas!C$3:C$298,Faxinas!E$3:E$298,"NomeColaboradora",Faxinas!A$3:A$298,AB54)</f>
        <v>0</v>
      </c>
      <c r="AF54" s="140">
        <f>COUNTIFS(Faxinas!E$3:E$298,"NomeDaColaboradora",Faxinas!A$3:A$298,AB54,Faxinas!C$3:C$298,0,Faxinas!D$3:D$298,0)</f>
        <v>0</v>
      </c>
      <c r="AG54" s="141">
        <f>SUMIFS(Faxinas!F$3:F$298,Faxinas!E$3:E$298,"NomeColaboradora",Faxinas!A$3:A$298,AB54,Faxinas!C$3:C$298,1)</f>
        <v>0</v>
      </c>
      <c r="AH54" s="142">
        <f>AG54/$L$6</f>
        <v>0</v>
      </c>
      <c r="AI54" s="141" t="str">
        <f>AG54/AE54</f>
        <v>#DIV/0!</v>
      </c>
      <c r="AJ54" s="141" t="str">
        <f>AG54/AD54</f>
        <v>#DIV/0!</v>
      </c>
      <c r="AK54" s="141" t="str">
        <f>SUMIFS(Faxinas!P$3:P$298,Faxinas!A$3:A$298,AB54,Faxinas!E$3:E$298,"NomeColaboradora")/SUMIFS(Faxinas!L$3:L$298,Faxinas!A$3:A$298,AB54,Faxinas!E$3:E$298,"NomeColaboradora")</f>
        <v>#DIV/0!</v>
      </c>
      <c r="AL54" s="118"/>
    </row>
    <row r="55">
      <c r="A55" s="136"/>
      <c r="B55" s="136"/>
      <c r="C55" s="136"/>
      <c r="D55" s="135"/>
      <c r="E55" s="136"/>
      <c r="F55" s="122"/>
      <c r="G55" s="6"/>
      <c r="H55" s="6"/>
      <c r="I55" s="6"/>
      <c r="J55" s="6"/>
      <c r="K55" s="6"/>
      <c r="L55" s="6"/>
      <c r="M55" s="6"/>
      <c r="N55" s="6"/>
      <c r="O55" s="6"/>
      <c r="P55" s="118"/>
      <c r="Q55" s="122"/>
      <c r="R55" s="6"/>
      <c r="S55" s="6"/>
      <c r="T55" s="6"/>
      <c r="U55" s="6"/>
      <c r="V55" s="6"/>
      <c r="W55" s="6"/>
      <c r="X55" s="6"/>
      <c r="Y55" s="6"/>
      <c r="Z55" s="6"/>
      <c r="AA55" s="121"/>
      <c r="AB55" s="122"/>
      <c r="AC55" s="6"/>
      <c r="AD55" s="6"/>
      <c r="AE55" s="6"/>
      <c r="AF55" s="6"/>
      <c r="AG55" s="6"/>
      <c r="AH55" s="6"/>
      <c r="AI55" s="6"/>
      <c r="AJ55" s="6"/>
      <c r="AK55" s="6"/>
      <c r="AL55" s="118"/>
    </row>
    <row r="56">
      <c r="A56" s="136"/>
      <c r="B56" s="136"/>
      <c r="C56" s="136"/>
      <c r="D56" s="135"/>
      <c r="E56" s="136"/>
      <c r="F56" s="137">
        <v>1.0</v>
      </c>
      <c r="G56" s="143" t="s">
        <v>18</v>
      </c>
      <c r="H56" s="140">
        <f>COUNTIF('Calendário'!B76:H107,"Terezinha")</f>
        <v>19</v>
      </c>
      <c r="I56" s="140">
        <f>SUMIFS(Faxinas!C$3:C$298,Faxinas!E$3:E$298,"Terezinha",Faxinas!A$3:A$298,F56)</f>
        <v>2</v>
      </c>
      <c r="J56" s="140">
        <f>COUNTIFS(Faxinas!E$3:E$298,"Terezinha",Faxinas!A$3:A$298,F56,Faxinas!C$3:C$298,0,Faxinas!D$3:D$298,0)</f>
        <v>0</v>
      </c>
      <c r="K56" s="141">
        <f>SUMIFS(Faxinas!F$3:F$298,Faxinas!E$3:E$298,"Terezinha",Faxinas!A$3:A$298,F56,Faxinas!C$3:C$298,1)</f>
        <v>345</v>
      </c>
      <c r="L56" s="142">
        <f>K56/$L$6</f>
        <v>0.3833333333</v>
      </c>
      <c r="M56" s="141">
        <f>K56/I56</f>
        <v>172.5</v>
      </c>
      <c r="N56" s="141">
        <f>K56/H56</f>
        <v>18.15789474</v>
      </c>
      <c r="O56" s="141">
        <f>SUMIFS(Faxinas!P$3:P$298,Faxinas!A$3:A$298,F56,Faxinas!E$3:E$298,"Terezinha")/SUMIFS(Faxinas!L$3:L$298,Faxinas!A$3:A$298,F56,Faxinas!E$3:E$298,"Terezinha")</f>
        <v>5</v>
      </c>
      <c r="P56" s="118"/>
      <c r="Q56" s="137">
        <v>1.0</v>
      </c>
      <c r="R56" s="143" t="s">
        <v>18</v>
      </c>
      <c r="S56" s="140">
        <f>COUNTIF('Calendário'!B76:H107,"NomeColaboradora")</f>
        <v>0</v>
      </c>
      <c r="T56" s="140">
        <f>SUMIFS(Faxinas!C$3:C$298,Faxinas!E$3:E$298,"NomeColaboradora",Faxinas!A$3:A$298,Q56)</f>
        <v>0</v>
      </c>
      <c r="U56" s="140">
        <f>COUNTIFS(Faxinas!E$3:E$298,"NomeColaboradora",Faxinas!A$3:A$298,Q56,Faxinas!C$3:C$298,0,Faxinas!D$3:D$298,0)</f>
        <v>0</v>
      </c>
      <c r="V56" s="141">
        <f>SUMIFS(Faxinas!F$3:F$298,Faxinas!E$3:E$298,"NomeColaboradora",Faxinas!A$3:A$298,Q56,Faxinas!C$3:C$298,1)</f>
        <v>0</v>
      </c>
      <c r="W56" s="142">
        <f>V56/$L$6</f>
        <v>0</v>
      </c>
      <c r="X56" s="141" t="str">
        <f>V56/T56</f>
        <v>#DIV/0!</v>
      </c>
      <c r="Y56" s="141" t="str">
        <f>V56/S56</f>
        <v>#DIV/0!</v>
      </c>
      <c r="Z56" s="141" t="str">
        <f>SUMIFS(Faxinas!P$3:P$298,Faxinas!A$3:A$298,Q56,Faxinas!E$3:E$298,"NomeColaboradora")/SUMIFS(Faxinas!L$3:L$298,Faxinas!A$3:A$298,Q56,Faxinas!E$3:E$298,"NomeColaboradora")</f>
        <v>#DIV/0!</v>
      </c>
      <c r="AA56" s="121"/>
      <c r="AB56" s="137">
        <v>1.0</v>
      </c>
      <c r="AC56" s="143" t="s">
        <v>18</v>
      </c>
      <c r="AD56" s="140">
        <f>COUNTIF('Calendário'!B76:H107,"NomeColaboradora")</f>
        <v>0</v>
      </c>
      <c r="AE56" s="140">
        <f>SUMIFS(Faxinas!C$3:C$298,Faxinas!E$3:E$298,"NomeColaboradora",Faxinas!A$3:A$298,AB56)</f>
        <v>0</v>
      </c>
      <c r="AF56" s="140">
        <f>COUNTIFS(Faxinas!E$3:E$298,"NomeDaColaboradora",Faxinas!A$3:A$298,AB56,Faxinas!C$3:C$298,0,Faxinas!D$3:D$298,0)</f>
        <v>0</v>
      </c>
      <c r="AG56" s="141">
        <f>SUMIFS(Faxinas!F$3:F$298,Faxinas!E$3:E$298,"NomeColaboradora",Faxinas!A$3:A$298,AB56,Faxinas!C$3:C$298,1)</f>
        <v>0</v>
      </c>
      <c r="AH56" s="142">
        <f>AG56/$L$6</f>
        <v>0</v>
      </c>
      <c r="AI56" s="141" t="str">
        <f>AG56/AE56</f>
        <v>#DIV/0!</v>
      </c>
      <c r="AJ56" s="141" t="str">
        <f>AG56/AD56</f>
        <v>#DIV/0!</v>
      </c>
      <c r="AK56" s="141" t="str">
        <f>SUMIFS(Faxinas!P$3:P$298,Faxinas!A$3:A$298,AB56,Faxinas!E$3:E$298,"NomeColaboradora")/SUMIFS(Faxinas!L$3:L$298,Faxinas!A$3:A$298,AB56,Faxinas!E$3:E$298,"NomeColaboradora")</f>
        <v>#DIV/0!</v>
      </c>
      <c r="AL56" s="118"/>
    </row>
    <row r="57">
      <c r="A57" s="136"/>
      <c r="B57" s="136"/>
      <c r="C57" s="136"/>
      <c r="D57" s="135"/>
      <c r="E57" s="136"/>
      <c r="F57" s="122"/>
      <c r="G57" s="6"/>
      <c r="H57" s="6"/>
      <c r="I57" s="6"/>
      <c r="J57" s="6"/>
      <c r="K57" s="6"/>
      <c r="L57" s="6"/>
      <c r="M57" s="6"/>
      <c r="N57" s="6"/>
      <c r="O57" s="6"/>
      <c r="P57" s="118"/>
      <c r="Q57" s="122"/>
      <c r="R57" s="6"/>
      <c r="S57" s="6"/>
      <c r="T57" s="6"/>
      <c r="U57" s="6"/>
      <c r="V57" s="6"/>
      <c r="W57" s="6"/>
      <c r="X57" s="6"/>
      <c r="Y57" s="6"/>
      <c r="Z57" s="6"/>
      <c r="AA57" s="121"/>
      <c r="AB57" s="122"/>
      <c r="AC57" s="6"/>
      <c r="AD57" s="6"/>
      <c r="AE57" s="6"/>
      <c r="AF57" s="6"/>
      <c r="AG57" s="6"/>
      <c r="AH57" s="6"/>
      <c r="AI57" s="6"/>
      <c r="AJ57" s="6"/>
      <c r="AK57" s="6"/>
      <c r="AL57" s="118"/>
    </row>
    <row r="58">
      <c r="A58" s="136"/>
      <c r="B58" s="136"/>
      <c r="C58" s="136"/>
      <c r="D58" s="135"/>
      <c r="E58" s="136"/>
      <c r="F58" s="137">
        <v>2.0</v>
      </c>
      <c r="G58" s="143" t="s">
        <v>19</v>
      </c>
      <c r="H58" s="140">
        <f>COUNTIF('Calendário'!J76:P107,"Terezinha")</f>
        <v>5</v>
      </c>
      <c r="I58" s="140">
        <f>SUMIFS(Faxinas!C$3:C$298,Faxinas!E$3:E$298,"Terezinha",Faxinas!A$3:A$298,F58)</f>
        <v>0</v>
      </c>
      <c r="J58" s="140">
        <f>COUNTIFS(Faxinas!E$3:E$298,"Terezinha",Faxinas!A$3:A$298,F58,Faxinas!C$3:C$298,0,Faxinas!D$3:D$298,0)</f>
        <v>0</v>
      </c>
      <c r="K58" s="141">
        <f>SUMIFS(Faxinas!F$3:F$298,Faxinas!E$3:E$298,"Terezinha",Faxinas!A$3:A$298,F58,Faxinas!C$3:C$298,1)</f>
        <v>0</v>
      </c>
      <c r="L58" s="142">
        <f>K58/$L$6</f>
        <v>0</v>
      </c>
      <c r="M58" s="141" t="str">
        <f>K58/I58</f>
        <v>#DIV/0!</v>
      </c>
      <c r="N58" s="141">
        <f>K58/H58</f>
        <v>0</v>
      </c>
      <c r="O58" s="141" t="str">
        <f>SUMIFS(Faxinas!P$3:P$298,Faxinas!A$3:A$298,F58,Faxinas!E$3:E$298,"Terezinha")/SUMIFS(Faxinas!L$3:L$298,Faxinas!A$3:A$298,F58,Faxinas!E$3:E$298,"Terezinha")</f>
        <v>#DIV/0!</v>
      </c>
      <c r="P58" s="118"/>
      <c r="Q58" s="137">
        <v>2.0</v>
      </c>
      <c r="R58" s="143" t="s">
        <v>19</v>
      </c>
      <c r="S58" s="140">
        <f>COUNTIF('Calendário'!J76:P107,"NomeColaboradora")</f>
        <v>0</v>
      </c>
      <c r="T58" s="140">
        <f>SUMIFS(Faxinas!C$3:C$298,Faxinas!E$3:E$298,"NomeColaboradora",Faxinas!A$3:A$298,Q58)</f>
        <v>0</v>
      </c>
      <c r="U58" s="140">
        <f>COUNTIFS(Faxinas!E$3:E$298,"NomeColaboradora",Faxinas!A$3:A$298,Q58,Faxinas!C$3:C$298,0,Faxinas!D$3:D$298,0)</f>
        <v>0</v>
      </c>
      <c r="V58" s="141">
        <f>SUMIFS(Faxinas!F$3:F$298,Faxinas!E$3:E$298,"NomeColaboradora",Faxinas!A$3:A$298,Q58,Faxinas!C$3:C$298,1)</f>
        <v>0</v>
      </c>
      <c r="W58" s="142">
        <f>V58/$L$6</f>
        <v>0</v>
      </c>
      <c r="X58" s="141" t="str">
        <f>V58/T58</f>
        <v>#DIV/0!</v>
      </c>
      <c r="Y58" s="141" t="str">
        <f>V58/S58</f>
        <v>#DIV/0!</v>
      </c>
      <c r="Z58" s="141" t="str">
        <f>SUMIFS(Faxinas!P$3:P$298,Faxinas!A$3:A$298,Q58,Faxinas!E$3:E$298,"NomeColaboradora")/SUMIFS(Faxinas!L$3:L$298,Faxinas!A$3:A$298,Q58,Faxinas!E$3:E$298,"NomeColaboradora")</f>
        <v>#DIV/0!</v>
      </c>
      <c r="AA58" s="121"/>
      <c r="AB58" s="137">
        <v>2.0</v>
      </c>
      <c r="AC58" s="143" t="s">
        <v>19</v>
      </c>
      <c r="AD58" s="140">
        <f>COUNTIF('Calendário'!J76:P107,"NomeColaboradora")</f>
        <v>0</v>
      </c>
      <c r="AE58" s="140">
        <f>SUMIFS(Faxinas!C$3:C$298,Faxinas!E$3:E$298,"NomeColaboradora",Faxinas!A$3:A$298,AB58)</f>
        <v>0</v>
      </c>
      <c r="AF58" s="140">
        <f>COUNTIFS(Faxinas!E$3:E$298,"NomeDaColaboradora",Faxinas!A$3:A$298,AB58,Faxinas!C$3:C$298,0,Faxinas!D$3:D$298,0)</f>
        <v>0</v>
      </c>
      <c r="AG58" s="141">
        <f>SUMIFS(Faxinas!F$3:F$298,Faxinas!E$3:E$298,"NomeColaboradora",Faxinas!A$3:A$298,AB58,Faxinas!C$3:C$298,1)</f>
        <v>0</v>
      </c>
      <c r="AH58" s="142">
        <f>AG58/$L$6</f>
        <v>0</v>
      </c>
      <c r="AI58" s="141" t="str">
        <f>AG58/AE58</f>
        <v>#DIV/0!</v>
      </c>
      <c r="AJ58" s="141" t="str">
        <f>AG58/AD58</f>
        <v>#DIV/0!</v>
      </c>
      <c r="AK58" s="141" t="str">
        <f>SUMIFS(Faxinas!P$3:P$298,Faxinas!A$3:A$298,AB58,Faxinas!E$3:E$298,"NomeColaboradora")/SUMIFS(Faxinas!L$3:L$298,Faxinas!A$3:A$298,AB58,Faxinas!E$3:E$298,"NomeColaboradora")</f>
        <v>#DIV/0!</v>
      </c>
      <c r="AL58" s="118"/>
    </row>
    <row r="59">
      <c r="A59" s="136"/>
      <c r="B59" s="136"/>
      <c r="C59" s="136"/>
      <c r="D59" s="135"/>
      <c r="E59" s="136"/>
      <c r="F59" s="122"/>
      <c r="G59" s="6"/>
      <c r="H59" s="6"/>
      <c r="I59" s="6"/>
      <c r="J59" s="6"/>
      <c r="K59" s="6"/>
      <c r="L59" s="6"/>
      <c r="M59" s="6"/>
      <c r="N59" s="6"/>
      <c r="O59" s="6"/>
      <c r="P59" s="118"/>
      <c r="Q59" s="122"/>
      <c r="R59" s="6"/>
      <c r="S59" s="6"/>
      <c r="T59" s="6"/>
      <c r="U59" s="6"/>
      <c r="V59" s="6"/>
      <c r="W59" s="6"/>
      <c r="X59" s="6"/>
      <c r="Y59" s="6"/>
      <c r="Z59" s="6"/>
      <c r="AA59" s="121"/>
      <c r="AB59" s="122"/>
      <c r="AC59" s="6"/>
      <c r="AD59" s="6"/>
      <c r="AE59" s="6"/>
      <c r="AF59" s="6"/>
      <c r="AG59" s="6"/>
      <c r="AH59" s="6"/>
      <c r="AI59" s="6"/>
      <c r="AJ59" s="6"/>
      <c r="AK59" s="6"/>
      <c r="AL59" s="118"/>
    </row>
    <row r="60">
      <c r="A60" s="136"/>
      <c r="B60" s="136"/>
      <c r="C60" s="136"/>
      <c r="D60" s="135"/>
      <c r="E60" s="136"/>
      <c r="F60" s="137">
        <v>3.0</v>
      </c>
      <c r="G60" s="143" t="s">
        <v>20</v>
      </c>
      <c r="H60" s="140">
        <f>COUNTIF('Calendário'!R76:X107,"Terezinha")</f>
        <v>0</v>
      </c>
      <c r="I60" s="140">
        <f>SUMIFS(Faxinas!C$3:C$298,Faxinas!E$3:E$298,"Terezinha",Faxinas!A$3:A$298,F60)</f>
        <v>0</v>
      </c>
      <c r="J60" s="140">
        <f>COUNTIFS(Faxinas!E$3:E$298,"Terezinha",Faxinas!A$3:A$298,F60,Faxinas!C$3:C$298,0,Faxinas!D$3:D$298,0)</f>
        <v>0</v>
      </c>
      <c r="K60" s="141">
        <f>SUMIFS(Faxinas!F$3:F$298,Faxinas!E$3:E$298,"Terezinha",Faxinas!A$3:A$298,F60,Faxinas!C$3:C$298,1)</f>
        <v>0</v>
      </c>
      <c r="L60" s="142">
        <f>K60/$L$6</f>
        <v>0</v>
      </c>
      <c r="M60" s="141" t="str">
        <f>K60/I60</f>
        <v>#DIV/0!</v>
      </c>
      <c r="N60" s="141" t="str">
        <f>K60/H60</f>
        <v>#DIV/0!</v>
      </c>
      <c r="O60" s="141" t="str">
        <f>SUMIFS(Faxinas!P$3:P$298,Faxinas!A$3:A$298,F60,Faxinas!E$3:E$298,"Terezinha")/SUMIFS(Faxinas!L$3:L$298,Faxinas!A$3:A$298,F60,Faxinas!E$3:E$298,"Terezinha")</f>
        <v>#DIV/0!</v>
      </c>
      <c r="P60" s="118"/>
      <c r="Q60" s="137">
        <v>3.0</v>
      </c>
      <c r="R60" s="143" t="s">
        <v>20</v>
      </c>
      <c r="S60" s="140">
        <f>COUNTIF('Calendário'!R76:X107,"NomeColaboradora")</f>
        <v>0</v>
      </c>
      <c r="T60" s="140">
        <f>SUMIFS(Faxinas!C$3:C$298,Faxinas!E$3:E$298,"NomeColaboradora",Faxinas!A$3:A$298,Q60)</f>
        <v>0</v>
      </c>
      <c r="U60" s="140">
        <f>COUNTIFS(Faxinas!E$3:E$298,"NomeColaboradora",Faxinas!A$3:A$298,Q60,Faxinas!C$3:C$298,0,Faxinas!D$3:D$298,0)</f>
        <v>0</v>
      </c>
      <c r="V60" s="141">
        <f>SUMIFS(Faxinas!F$3:F$298,Faxinas!E$3:E$298,"NomeColaboradora",Faxinas!A$3:A$298,Q60,Faxinas!C$3:C$298,1)</f>
        <v>0</v>
      </c>
      <c r="W60" s="142">
        <f>V60/$L$6</f>
        <v>0</v>
      </c>
      <c r="X60" s="141" t="str">
        <f>V60/T60</f>
        <v>#DIV/0!</v>
      </c>
      <c r="Y60" s="141" t="str">
        <f>V60/S60</f>
        <v>#DIV/0!</v>
      </c>
      <c r="Z60" s="141" t="str">
        <f>SUMIFS(Faxinas!P$3:P$298,Faxinas!A$3:A$298,Q60,Faxinas!E$3:E$298,"NomeColaboradora")/SUMIFS(Faxinas!L$3:L$298,Faxinas!A$3:A$298,Q60,Faxinas!E$3:E$298,"NomeColaboradora")</f>
        <v>#DIV/0!</v>
      </c>
      <c r="AA60" s="121"/>
      <c r="AB60" s="137">
        <v>3.0</v>
      </c>
      <c r="AC60" s="143" t="s">
        <v>20</v>
      </c>
      <c r="AD60" s="140">
        <f>COUNTIF('Calendário'!R76:X107,"NomeColaboradora")</f>
        <v>0</v>
      </c>
      <c r="AE60" s="140">
        <f>SUMIFS(Faxinas!C$3:C$298,Faxinas!E$3:E$298,"NomeColaboradora",Faxinas!A$3:A$298,AB60)</f>
        <v>0</v>
      </c>
      <c r="AF60" s="140">
        <f>COUNTIFS(Faxinas!E$3:E$298,"NomeDaColaboradora",Faxinas!A$3:A$298,AB60,Faxinas!C$3:C$298,0,Faxinas!D$3:D$298,0)</f>
        <v>0</v>
      </c>
      <c r="AG60" s="141">
        <f>SUMIFS(Faxinas!F$3:F$298,Faxinas!E$3:E$298,"NomeColaboradora",Faxinas!A$3:A$298,AB60,Faxinas!C$3:C$298,1)</f>
        <v>0</v>
      </c>
      <c r="AH60" s="142">
        <f>AG60/$L$6</f>
        <v>0</v>
      </c>
      <c r="AI60" s="141" t="str">
        <f>AG60/AE60</f>
        <v>#DIV/0!</v>
      </c>
      <c r="AJ60" s="141" t="str">
        <f>AG60/AD60</f>
        <v>#DIV/0!</v>
      </c>
      <c r="AK60" s="141" t="str">
        <f>SUMIFS(Faxinas!P$3:P$298,Faxinas!A$3:A$298,AB60,Faxinas!E$3:E$298,"NomeColaboradora")/SUMIFS(Faxinas!L$3:L$298,Faxinas!A$3:A$298,AB60,Faxinas!E$3:E$298,"NomeColaboradora")</f>
        <v>#DIV/0!</v>
      </c>
      <c r="AL60" s="118"/>
    </row>
    <row r="61">
      <c r="A61" s="136"/>
      <c r="B61" s="136"/>
      <c r="C61" s="136"/>
      <c r="D61" s="135"/>
      <c r="E61" s="136"/>
      <c r="F61" s="122"/>
      <c r="G61" s="6"/>
      <c r="H61" s="6"/>
      <c r="I61" s="6"/>
      <c r="J61" s="6"/>
      <c r="K61" s="6"/>
      <c r="L61" s="6"/>
      <c r="M61" s="6"/>
      <c r="N61" s="6"/>
      <c r="O61" s="6"/>
      <c r="P61" s="118"/>
      <c r="Q61" s="122"/>
      <c r="R61" s="6"/>
      <c r="S61" s="6"/>
      <c r="T61" s="6"/>
      <c r="U61" s="6"/>
      <c r="V61" s="6"/>
      <c r="W61" s="6"/>
      <c r="X61" s="6"/>
      <c r="Y61" s="6"/>
      <c r="Z61" s="6"/>
      <c r="AA61" s="121"/>
      <c r="AB61" s="122"/>
      <c r="AC61" s="6"/>
      <c r="AD61" s="6"/>
      <c r="AE61" s="6"/>
      <c r="AF61" s="6"/>
      <c r="AG61" s="6"/>
      <c r="AH61" s="6"/>
      <c r="AI61" s="6"/>
      <c r="AJ61" s="6"/>
      <c r="AK61" s="6"/>
      <c r="AL61" s="118"/>
    </row>
    <row r="62">
      <c r="A62" s="136"/>
      <c r="B62" s="136"/>
      <c r="C62" s="136"/>
      <c r="D62" s="135"/>
      <c r="E62" s="136"/>
      <c r="F62" s="137">
        <v>4.0</v>
      </c>
      <c r="G62" s="138" t="s">
        <v>22</v>
      </c>
      <c r="H62" s="140">
        <f>COUNTIF('Calendário'!B115:H146,"Terezinha")</f>
        <v>0</v>
      </c>
      <c r="I62" s="140">
        <f>SUMIFS(Faxinas!C$3:C$298,Faxinas!E$3:E$298,"Terezinha",Faxinas!A$3:A$298,F62)</f>
        <v>0</v>
      </c>
      <c r="J62" s="140">
        <f>COUNTIFS(Faxinas!E$3:E$298,"Terezinha",Faxinas!A$3:A$298,F62,Faxinas!C$3:C$298,0,Faxinas!D$3:D$298,0)</f>
        <v>0</v>
      </c>
      <c r="K62" s="141">
        <f>SUMIFS(Faxinas!F$3:F$298,Faxinas!E$3:E$298,"Terezinha",Faxinas!A$3:A$298,F62,Faxinas!C$3:C$298,1)</f>
        <v>0</v>
      </c>
      <c r="L62" s="142">
        <f>K62/$L$6</f>
        <v>0</v>
      </c>
      <c r="M62" s="141" t="str">
        <f>K62/I62</f>
        <v>#DIV/0!</v>
      </c>
      <c r="N62" s="141" t="str">
        <f>K62/H62</f>
        <v>#DIV/0!</v>
      </c>
      <c r="O62" s="141" t="str">
        <f>SUMIFS(Faxinas!P$3:P$298,Faxinas!A$3:A$298,F62,Faxinas!E$3:E$298,"Terezinha")/SUMIFS(Faxinas!L$3:L$298,Faxinas!A$3:A$298,F62,Faxinas!E$3:E$298,"Terezinha")</f>
        <v>#DIV/0!</v>
      </c>
      <c r="P62" s="118"/>
      <c r="Q62" s="137">
        <v>4.0</v>
      </c>
      <c r="R62" s="138" t="s">
        <v>22</v>
      </c>
      <c r="S62" s="140">
        <f>COUNTIF('Calendário'!B115:H146,"NomeColaboradora")</f>
        <v>0</v>
      </c>
      <c r="T62" s="140">
        <f>SUMIFS(Faxinas!C$3:C$298,Faxinas!E$3:E$298,"NomeColaboradora",Faxinas!A$3:A$298,Q62)</f>
        <v>0</v>
      </c>
      <c r="U62" s="140">
        <f>COUNTIFS(Faxinas!E$3:E$298,"NomeColaboradora",Faxinas!A$3:A$298,Q62,Faxinas!C$3:C$298,0,Faxinas!D$3:D$298,0)</f>
        <v>0</v>
      </c>
      <c r="V62" s="141">
        <f>SUMIFS(Faxinas!F$3:F$298,Faxinas!E$3:E$298,"NomeColaboradora",Faxinas!A$3:A$298,Q62,Faxinas!C$3:C$298,1)</f>
        <v>0</v>
      </c>
      <c r="W62" s="142">
        <f>V62/$L$6</f>
        <v>0</v>
      </c>
      <c r="X62" s="141" t="str">
        <f>V62/T62</f>
        <v>#DIV/0!</v>
      </c>
      <c r="Y62" s="141" t="str">
        <f>V62/S62</f>
        <v>#DIV/0!</v>
      </c>
      <c r="Z62" s="141" t="str">
        <f>SUMIFS(Faxinas!P$3:P$298,Faxinas!A$3:A$298,Q62,Faxinas!E$3:E$298,"NomeColaboradora")/SUMIFS(Faxinas!L$3:L$298,Faxinas!A$3:A$298,Q62,Faxinas!E$3:E$298,"NomeColaboradora")</f>
        <v>#DIV/0!</v>
      </c>
      <c r="AA62" s="121"/>
      <c r="AB62" s="137">
        <v>4.0</v>
      </c>
      <c r="AC62" s="138" t="s">
        <v>22</v>
      </c>
      <c r="AD62" s="140">
        <f>COUNTIF('Calendário'!B115:H146,"NomeColaboradora")</f>
        <v>0</v>
      </c>
      <c r="AE62" s="140">
        <f>SUMIFS(Faxinas!C$3:C$298,Faxinas!E$3:E$298,"NomeColaboradora",Faxinas!A$3:A$298,AB62)</f>
        <v>0</v>
      </c>
      <c r="AF62" s="140">
        <f>COUNTIFS(Faxinas!E$3:E$298,"NomeDaColaboradora",Faxinas!A$3:A$298,AB62,Faxinas!C$3:C$298,0,Faxinas!D$3:D$298,0)</f>
        <v>0</v>
      </c>
      <c r="AG62" s="141">
        <f>SUMIFS(Faxinas!F$3:F$298,Faxinas!E$3:E$298,"NomeColaboradora",Faxinas!A$3:A$298,AB62,Faxinas!C$3:C$298,1)</f>
        <v>0</v>
      </c>
      <c r="AH62" s="142">
        <f>AG62/$L$6</f>
        <v>0</v>
      </c>
      <c r="AI62" s="141" t="str">
        <f>AG62/AE62</f>
        <v>#DIV/0!</v>
      </c>
      <c r="AJ62" s="141" t="str">
        <f>AG62/AD62</f>
        <v>#DIV/0!</v>
      </c>
      <c r="AK62" s="141" t="str">
        <f>SUMIFS(Faxinas!P$3:P$298,Faxinas!A$3:A$298,AB62,Faxinas!E$3:E$298,"NomeColaboradora")/SUMIFS(Faxinas!L$3:L$298,Faxinas!A$3:A$298,AB62,Faxinas!E$3:E$298,"NomeColaboradora")</f>
        <v>#DIV/0!</v>
      </c>
      <c r="AL62" s="118"/>
    </row>
    <row r="63">
      <c r="A63" s="136"/>
      <c r="B63" s="136"/>
      <c r="C63" s="136"/>
      <c r="D63" s="135"/>
      <c r="E63" s="136"/>
      <c r="F63" s="122"/>
      <c r="G63" s="6"/>
      <c r="H63" s="6"/>
      <c r="I63" s="6"/>
      <c r="J63" s="6"/>
      <c r="K63" s="6"/>
      <c r="L63" s="6"/>
      <c r="M63" s="6"/>
      <c r="N63" s="6"/>
      <c r="O63" s="6"/>
      <c r="P63" s="118"/>
      <c r="Q63" s="122"/>
      <c r="R63" s="6"/>
      <c r="S63" s="6"/>
      <c r="T63" s="6"/>
      <c r="U63" s="6"/>
      <c r="V63" s="6"/>
      <c r="W63" s="6"/>
      <c r="X63" s="6"/>
      <c r="Y63" s="6"/>
      <c r="Z63" s="6"/>
      <c r="AA63" s="121"/>
      <c r="AB63" s="122"/>
      <c r="AC63" s="6"/>
      <c r="AD63" s="6"/>
      <c r="AE63" s="6"/>
      <c r="AF63" s="6"/>
      <c r="AG63" s="6"/>
      <c r="AH63" s="6"/>
      <c r="AI63" s="6"/>
      <c r="AJ63" s="6"/>
      <c r="AK63" s="6"/>
      <c r="AL63" s="118"/>
    </row>
    <row r="64">
      <c r="A64" s="136"/>
      <c r="B64" s="136"/>
      <c r="C64" s="136"/>
      <c r="D64" s="135"/>
      <c r="E64" s="136"/>
      <c r="F64" s="137">
        <v>5.0</v>
      </c>
      <c r="G64" s="138" t="s">
        <v>23</v>
      </c>
      <c r="H64" s="140">
        <f>COUNTIF('Calendário'!J115:P152,"Terezinha")</f>
        <v>0</v>
      </c>
      <c r="I64" s="140">
        <f>SUMIFS(Faxinas!C$3:C$298,Faxinas!E$3:E$298,"Terezinha",Faxinas!A$3:A$298,F64)</f>
        <v>0</v>
      </c>
      <c r="J64" s="140">
        <f>COUNTIFS(Faxinas!E$3:E$298,"Terezinha",Faxinas!A$3:A$298,F64,Faxinas!C$3:C$298,0,Faxinas!D$3:D$298,0)</f>
        <v>0</v>
      </c>
      <c r="K64" s="141">
        <f>SUMIFS(Faxinas!F$3:F$298,Faxinas!E$3:E$298,"Terezinha",Faxinas!A$3:A$298,F64,Faxinas!C$3:C$298,1)</f>
        <v>0</v>
      </c>
      <c r="L64" s="142">
        <f>K64/$L$6</f>
        <v>0</v>
      </c>
      <c r="M64" s="141" t="str">
        <f>K64/I64</f>
        <v>#DIV/0!</v>
      </c>
      <c r="N64" s="141" t="str">
        <f>K64/H64</f>
        <v>#DIV/0!</v>
      </c>
      <c r="O64" s="141" t="str">
        <f>SUMIFS(Faxinas!P$3:P$298,Faxinas!A$3:A$298,F64,Faxinas!E$3:E$298,"Terezinha")/SUMIFS(Faxinas!L$3:L$298,Faxinas!A$3:A$298,F64,Faxinas!E$3:E$298,"Terezinha")</f>
        <v>#DIV/0!</v>
      </c>
      <c r="P64" s="118"/>
      <c r="Q64" s="137">
        <v>5.0</v>
      </c>
      <c r="R64" s="138" t="s">
        <v>23</v>
      </c>
      <c r="S64" s="140">
        <f>COUNTIF('Calendário'!J115:P152,"NomeColaboradora")</f>
        <v>0</v>
      </c>
      <c r="T64" s="140">
        <f>SUMIFS(Faxinas!C$3:C$298,Faxinas!E$3:E$298,"NomeColaboradora",Faxinas!A$3:A$298,Q64)</f>
        <v>0</v>
      </c>
      <c r="U64" s="140">
        <f>COUNTIFS(Faxinas!E$3:E$298,"NomeColaboradora",Faxinas!A$3:A$298,Q64,Faxinas!C$3:C$298,0,Faxinas!D$3:D$298,0)</f>
        <v>0</v>
      </c>
      <c r="V64" s="141">
        <f>SUMIFS(Faxinas!F$3:F$298,Faxinas!E$3:E$298,"NomeColaboradora",Faxinas!A$3:A$298,Q64,Faxinas!C$3:C$298,1)</f>
        <v>0</v>
      </c>
      <c r="W64" s="142">
        <f>V64/$L$6</f>
        <v>0</v>
      </c>
      <c r="X64" s="141" t="str">
        <f>V64/T64</f>
        <v>#DIV/0!</v>
      </c>
      <c r="Y64" s="141" t="str">
        <f>V64/S64</f>
        <v>#DIV/0!</v>
      </c>
      <c r="Z64" s="141" t="str">
        <f>SUMIFS(Faxinas!P$3:P$298,Faxinas!A$3:A$298,Q64,Faxinas!E$3:E$298,"NomeColaboradora")/SUMIFS(Faxinas!L$3:L$298,Faxinas!A$3:A$298,Q64,Faxinas!E$3:E$298,"NomeColaboradora")</f>
        <v>#DIV/0!</v>
      </c>
      <c r="AA64" s="121"/>
      <c r="AB64" s="137">
        <v>5.0</v>
      </c>
      <c r="AC64" s="138" t="s">
        <v>23</v>
      </c>
      <c r="AD64" s="140">
        <f>COUNTIF('Calendário'!J115:P152,"NomeColaboradora")</f>
        <v>0</v>
      </c>
      <c r="AE64" s="140">
        <f>SUMIFS(Faxinas!C$3:C$298,Faxinas!E$3:E$298,"NomeColaboradora",Faxinas!A$3:A$298,AB64)</f>
        <v>0</v>
      </c>
      <c r="AF64" s="140">
        <f>COUNTIFS(Faxinas!E$3:E$298,"NomeDaColaboradora",Faxinas!A$3:A$298,AB64,Faxinas!C$3:C$298,0,Faxinas!D$3:D$298,0)</f>
        <v>0</v>
      </c>
      <c r="AG64" s="141">
        <f>SUMIFS(Faxinas!F$3:F$298,Faxinas!E$3:E$298,"NomeColaboradora",Faxinas!A$3:A$298,AB64,Faxinas!C$3:C$298,1)</f>
        <v>0</v>
      </c>
      <c r="AH64" s="142">
        <f>AG64/$L$6</f>
        <v>0</v>
      </c>
      <c r="AI64" s="141" t="str">
        <f>AG64/AE64</f>
        <v>#DIV/0!</v>
      </c>
      <c r="AJ64" s="141" t="str">
        <f>AG64/AD64</f>
        <v>#DIV/0!</v>
      </c>
      <c r="AK64" s="141" t="str">
        <f>SUMIFS(Faxinas!P$3:P$298,Faxinas!A$3:A$298,AB64,Faxinas!E$3:E$298,"NomeColaboradora")/SUMIFS(Faxinas!L$3:L$298,Faxinas!A$3:A$298,AB64,Faxinas!E$3:E$298,"NomeColaboradora")</f>
        <v>#DIV/0!</v>
      </c>
      <c r="AL64" s="118"/>
    </row>
    <row r="65">
      <c r="A65" s="136"/>
      <c r="B65" s="136"/>
      <c r="C65" s="136"/>
      <c r="D65" s="135"/>
      <c r="E65" s="136"/>
      <c r="F65" s="122"/>
      <c r="G65" s="6"/>
      <c r="H65" s="6"/>
      <c r="I65" s="6"/>
      <c r="J65" s="6"/>
      <c r="K65" s="6"/>
      <c r="L65" s="6"/>
      <c r="M65" s="6"/>
      <c r="N65" s="6"/>
      <c r="O65" s="6"/>
      <c r="P65" s="118"/>
      <c r="Q65" s="122"/>
      <c r="R65" s="6"/>
      <c r="S65" s="6"/>
      <c r="T65" s="6"/>
      <c r="U65" s="6"/>
      <c r="V65" s="6"/>
      <c r="W65" s="6"/>
      <c r="X65" s="6"/>
      <c r="Y65" s="6"/>
      <c r="Z65" s="6"/>
      <c r="AA65" s="121"/>
      <c r="AB65" s="122"/>
      <c r="AC65" s="6"/>
      <c r="AD65" s="6"/>
      <c r="AE65" s="6"/>
      <c r="AF65" s="6"/>
      <c r="AG65" s="6"/>
      <c r="AH65" s="6"/>
      <c r="AI65" s="6"/>
      <c r="AJ65" s="6"/>
      <c r="AK65" s="6"/>
      <c r="AL65" s="118"/>
    </row>
    <row r="66">
      <c r="A66" s="136"/>
      <c r="B66" s="136"/>
      <c r="C66" s="136"/>
      <c r="D66" s="135"/>
      <c r="E66" s="136"/>
      <c r="F66" s="137">
        <v>6.0</v>
      </c>
      <c r="G66" s="138" t="s">
        <v>24</v>
      </c>
      <c r="H66" s="140">
        <f>COUNTIF('Calendário'!R115:X146,"Terezinha")</f>
        <v>0</v>
      </c>
      <c r="I66" s="140">
        <f>SUMIFS(Faxinas!C$3:C$298,Faxinas!E$3:E$298,"Terezinha",Faxinas!A$3:A$298,F66)</f>
        <v>0</v>
      </c>
      <c r="J66" s="140">
        <f>COUNTIFS(Faxinas!E$3:E$298,"Terezinha",Faxinas!A$3:A$298,F66,Faxinas!C$3:C$298,0,Faxinas!D$3:D$298,0)</f>
        <v>0</v>
      </c>
      <c r="K66" s="141">
        <f>SUMIFS(Faxinas!F$3:F$298,Faxinas!E$3:E$298,"Terezinha",Faxinas!A$3:A$298,F66,Faxinas!C$3:C$298,1)</f>
        <v>0</v>
      </c>
      <c r="L66" s="142">
        <f>K66/$L$6</f>
        <v>0</v>
      </c>
      <c r="M66" s="141" t="str">
        <f>K66/I66</f>
        <v>#DIV/0!</v>
      </c>
      <c r="N66" s="141" t="str">
        <f>K66/H66</f>
        <v>#DIV/0!</v>
      </c>
      <c r="O66" s="141" t="str">
        <f>SUMIFS(Faxinas!P$3:P$298,Faxinas!A$3:A$298,F66,Faxinas!E$3:E$298,"Terezinha")/SUMIFS(Faxinas!L$3:L$298,Faxinas!A$3:A$298,F66,Faxinas!E$3:E$298,"Terezinha")</f>
        <v>#DIV/0!</v>
      </c>
      <c r="P66" s="118"/>
      <c r="Q66" s="137">
        <v>6.0</v>
      </c>
      <c r="R66" s="138" t="s">
        <v>24</v>
      </c>
      <c r="S66" s="140">
        <f>COUNTIF('Calendário'!R115:X146,"NomeColaboradora")</f>
        <v>0</v>
      </c>
      <c r="T66" s="140">
        <f>SUMIFS(Faxinas!C$3:C$298,Faxinas!E$3:E$298,"NomeColaboradora",Faxinas!A$3:A$298,Q66)</f>
        <v>0</v>
      </c>
      <c r="U66" s="140">
        <f>COUNTIFS(Faxinas!E$3:E$298,"NomeColaboradora",Faxinas!A$3:A$298,Q66,Faxinas!C$3:C$298,0,Faxinas!D$3:D$298,0)</f>
        <v>0</v>
      </c>
      <c r="V66" s="141">
        <f>SUMIFS(Faxinas!F$3:F$298,Faxinas!E$3:E$298,"NomeColaboradora",Faxinas!A$3:A$298,Q66,Faxinas!C$3:C$298,1)</f>
        <v>0</v>
      </c>
      <c r="W66" s="142">
        <f>V66/$L$6</f>
        <v>0</v>
      </c>
      <c r="X66" s="141" t="str">
        <f>V66/T66</f>
        <v>#DIV/0!</v>
      </c>
      <c r="Y66" s="141" t="str">
        <f>V66/S66</f>
        <v>#DIV/0!</v>
      </c>
      <c r="Z66" s="141" t="str">
        <f>SUMIFS(Faxinas!P$3:P$298,Faxinas!A$3:A$298,Q66,Faxinas!E$3:E$298,"NomeColaboradora")/SUMIFS(Faxinas!L$3:L$298,Faxinas!A$3:A$298,Q66,Faxinas!E$3:E$298,"NomeColaboradora")</f>
        <v>#DIV/0!</v>
      </c>
      <c r="AA66" s="121"/>
      <c r="AB66" s="137">
        <v>6.0</v>
      </c>
      <c r="AC66" s="138" t="s">
        <v>24</v>
      </c>
      <c r="AD66" s="140">
        <f>COUNTIF('Calendário'!R115:X146,"NomeColaboradora")</f>
        <v>0</v>
      </c>
      <c r="AE66" s="140">
        <f>SUMIFS(Faxinas!C$3:C$298,Faxinas!E$3:E$298,"NomeColaboradora",Faxinas!A$3:A$298,AB66)</f>
        <v>0</v>
      </c>
      <c r="AF66" s="140">
        <f>COUNTIFS(Faxinas!E$3:E$298,"NomeDaColaboradora",Faxinas!A$3:A$298,AB66,Faxinas!C$3:C$298,0,Faxinas!D$3:D$298,0)</f>
        <v>0</v>
      </c>
      <c r="AG66" s="141">
        <f>SUMIFS(Faxinas!F$3:F$298,Faxinas!E$3:E$298,"NomeColaboradora",Faxinas!A$3:A$298,AB66,Faxinas!C$3:C$298,1)</f>
        <v>0</v>
      </c>
      <c r="AH66" s="142">
        <f>AG66/$L$6</f>
        <v>0</v>
      </c>
      <c r="AI66" s="141" t="str">
        <f>AG66/AE66</f>
        <v>#DIV/0!</v>
      </c>
      <c r="AJ66" s="141" t="str">
        <f>AG66/AD66</f>
        <v>#DIV/0!</v>
      </c>
      <c r="AK66" s="141" t="str">
        <f>SUMIFS(Faxinas!P$3:P$298,Faxinas!A$3:A$298,AB66,Faxinas!E$3:E$298,"NomeColaboradora")/SUMIFS(Faxinas!L$3:L$298,Faxinas!A$3:A$298,AB66,Faxinas!E$3:E$298,"NomeColaboradora")</f>
        <v>#DIV/0!</v>
      </c>
      <c r="AL66" s="118"/>
    </row>
    <row r="67">
      <c r="A67" s="136"/>
      <c r="B67" s="136"/>
      <c r="C67" s="136"/>
      <c r="D67" s="135"/>
      <c r="E67" s="136"/>
      <c r="F67" s="122"/>
      <c r="G67" s="6"/>
      <c r="H67" s="6"/>
      <c r="I67" s="6"/>
      <c r="J67" s="6"/>
      <c r="K67" s="6"/>
      <c r="L67" s="6"/>
      <c r="M67" s="6"/>
      <c r="N67" s="6"/>
      <c r="O67" s="6"/>
      <c r="P67" s="118"/>
      <c r="Q67" s="122"/>
      <c r="R67" s="6"/>
      <c r="S67" s="6"/>
      <c r="T67" s="6"/>
      <c r="U67" s="6"/>
      <c r="V67" s="6"/>
      <c r="W67" s="6"/>
      <c r="X67" s="6"/>
      <c r="Y67" s="6"/>
      <c r="Z67" s="6"/>
      <c r="AA67" s="121"/>
      <c r="AB67" s="122"/>
      <c r="AC67" s="6"/>
      <c r="AD67" s="6"/>
      <c r="AE67" s="6"/>
      <c r="AF67" s="6"/>
      <c r="AG67" s="6"/>
      <c r="AH67" s="6"/>
      <c r="AI67" s="6"/>
      <c r="AJ67" s="6"/>
      <c r="AK67" s="6"/>
      <c r="AL67" s="118"/>
    </row>
    <row r="68">
      <c r="A68" s="156"/>
      <c r="B68" s="156"/>
      <c r="C68" s="156"/>
      <c r="D68" s="157"/>
      <c r="E68" s="156"/>
      <c r="F68" s="156"/>
      <c r="G68" s="156"/>
      <c r="H68" s="156"/>
      <c r="I68" s="158">
        <f t="shared" ref="I68:J68" si="4">SUM(I44:I67)</f>
        <v>5</v>
      </c>
      <c r="J68" s="158">
        <f t="shared" si="4"/>
        <v>0</v>
      </c>
      <c r="K68" s="159">
        <f>SUM(K44:K61)</f>
        <v>797.5</v>
      </c>
      <c r="L68" s="160">
        <f>AVERAGEIF(L44:L67,"&lt;&gt;0")</f>
        <v>0.4430555556</v>
      </c>
      <c r="M68" s="156"/>
      <c r="N68" s="156"/>
      <c r="O68" s="156"/>
      <c r="P68" s="118"/>
      <c r="Q68" s="156"/>
      <c r="R68" s="156"/>
      <c r="S68" s="156"/>
      <c r="T68" s="158">
        <f t="shared" ref="T68:U68" si="5">SUM(T44:T67)</f>
        <v>0</v>
      </c>
      <c r="U68" s="158">
        <f t="shared" si="5"/>
        <v>0</v>
      </c>
      <c r="V68" s="159">
        <f>SUM(V44:V61)</f>
        <v>0</v>
      </c>
      <c r="W68" s="160" t="str">
        <f>AVERAGEIF(W44:W67,"&lt;&gt;0")</f>
        <v>#DIV/0!</v>
      </c>
      <c r="X68" s="156"/>
      <c r="Y68" s="156"/>
      <c r="Z68" s="156"/>
      <c r="AA68" s="156"/>
      <c r="AB68" s="156"/>
      <c r="AC68" s="156"/>
      <c r="AD68" s="156"/>
      <c r="AE68" s="158">
        <f t="shared" ref="AE68:AF68" si="6">SUM(AE44:AE67)</f>
        <v>0</v>
      </c>
      <c r="AF68" s="158">
        <f t="shared" si="6"/>
        <v>0</v>
      </c>
      <c r="AG68" s="159">
        <f>SUM(AG44:AG61)</f>
        <v>0</v>
      </c>
      <c r="AH68" s="160" t="str">
        <f>AVERAGEIF(AH44:AH67,"&lt;&gt;0")</f>
        <v>#DIV/0!</v>
      </c>
      <c r="AI68" s="156"/>
      <c r="AJ68" s="156"/>
      <c r="AK68" s="156"/>
      <c r="AL68" s="156"/>
    </row>
    <row r="69">
      <c r="A69" s="156"/>
      <c r="B69" s="156"/>
      <c r="C69" s="156"/>
      <c r="D69" s="157"/>
      <c r="E69" s="156"/>
      <c r="F69" s="156"/>
      <c r="G69" s="156"/>
      <c r="H69" s="156"/>
      <c r="I69" s="122"/>
      <c r="J69" s="122"/>
      <c r="K69" s="122"/>
      <c r="L69" s="122"/>
      <c r="M69" s="156"/>
      <c r="N69" s="156"/>
      <c r="O69" s="156"/>
      <c r="P69" s="118"/>
      <c r="Q69" s="156"/>
      <c r="R69" s="156"/>
      <c r="S69" s="156"/>
      <c r="T69" s="122"/>
      <c r="U69" s="122"/>
      <c r="V69" s="122"/>
      <c r="W69" s="122"/>
      <c r="X69" s="156"/>
      <c r="Y69" s="156"/>
      <c r="Z69" s="156"/>
      <c r="AA69" s="156"/>
      <c r="AB69" s="156"/>
      <c r="AC69" s="156"/>
      <c r="AD69" s="156"/>
      <c r="AE69" s="122"/>
      <c r="AF69" s="122"/>
      <c r="AG69" s="122"/>
      <c r="AH69" s="122"/>
      <c r="AI69" s="156"/>
      <c r="AJ69" s="156"/>
      <c r="AK69" s="156"/>
      <c r="AL69" s="156"/>
    </row>
    <row r="70">
      <c r="A70" s="156"/>
      <c r="B70" s="156"/>
      <c r="C70" s="156"/>
      <c r="D70" s="157"/>
      <c r="E70" s="156"/>
      <c r="F70" s="156"/>
      <c r="G70" s="156"/>
      <c r="H70" s="156"/>
      <c r="I70" s="156"/>
      <c r="J70" s="168"/>
      <c r="K70" s="168"/>
      <c r="L70" s="169"/>
      <c r="M70" s="156"/>
      <c r="N70" s="156"/>
      <c r="O70" s="156"/>
      <c r="P70" s="118"/>
      <c r="Q70" s="156"/>
      <c r="R70" s="156"/>
      <c r="S70" s="156"/>
      <c r="T70" s="156"/>
      <c r="U70" s="168"/>
      <c r="V70" s="168"/>
      <c r="W70" s="169"/>
      <c r="X70" s="156"/>
      <c r="Y70" s="156"/>
      <c r="Z70" s="156"/>
      <c r="AA70" s="118"/>
      <c r="AB70" s="156"/>
      <c r="AC70" s="156"/>
      <c r="AD70" s="156"/>
      <c r="AE70" s="156"/>
      <c r="AF70" s="168"/>
      <c r="AG70" s="168"/>
      <c r="AH70" s="169"/>
      <c r="AI70" s="156"/>
      <c r="AJ70" s="156"/>
      <c r="AK70" s="156"/>
      <c r="AL70" s="118"/>
    </row>
    <row r="71">
      <c r="A71" s="156"/>
      <c r="B71" s="156"/>
      <c r="C71" s="156"/>
      <c r="D71" s="157"/>
      <c r="E71" s="156"/>
      <c r="F71" s="156"/>
      <c r="G71" s="156"/>
      <c r="H71" s="156"/>
      <c r="I71" s="156"/>
      <c r="J71" s="168"/>
      <c r="K71" s="168"/>
      <c r="L71" s="169"/>
      <c r="M71" s="156"/>
      <c r="N71" s="156"/>
      <c r="O71" s="156"/>
      <c r="P71" s="118"/>
      <c r="Q71" s="156"/>
      <c r="R71" s="156"/>
      <c r="S71" s="156"/>
      <c r="T71" s="156"/>
      <c r="U71" s="168"/>
      <c r="V71" s="168"/>
      <c r="W71" s="169"/>
      <c r="X71" s="156"/>
      <c r="Y71" s="156"/>
      <c r="Z71" s="156"/>
      <c r="AA71" s="118"/>
      <c r="AB71" s="156"/>
      <c r="AC71" s="156"/>
      <c r="AD71" s="156"/>
      <c r="AE71" s="156"/>
      <c r="AF71" s="168"/>
      <c r="AG71" s="168"/>
      <c r="AH71" s="169"/>
      <c r="AI71" s="156"/>
      <c r="AJ71" s="156"/>
      <c r="AK71" s="156"/>
      <c r="AL71" s="118"/>
    </row>
  </sheetData>
  <mergeCells count="838">
    <mergeCell ref="B2:C2"/>
    <mergeCell ref="F2:AK2"/>
    <mergeCell ref="B4:B5"/>
    <mergeCell ref="C4:C5"/>
    <mergeCell ref="F4:O5"/>
    <mergeCell ref="Q4:Z5"/>
    <mergeCell ref="AB4:AK5"/>
    <mergeCell ref="H8:H9"/>
    <mergeCell ref="I8:I9"/>
    <mergeCell ref="J8:J9"/>
    <mergeCell ref="K8:K9"/>
    <mergeCell ref="L8:L9"/>
    <mergeCell ref="M8:M9"/>
    <mergeCell ref="N8:N9"/>
    <mergeCell ref="O8:O9"/>
    <mergeCell ref="T8:T9"/>
    <mergeCell ref="U8:U9"/>
    <mergeCell ref="V8:V9"/>
    <mergeCell ref="W8:W9"/>
    <mergeCell ref="X8:X9"/>
    <mergeCell ref="Y8:Y9"/>
    <mergeCell ref="Z8:Z9"/>
    <mergeCell ref="AB8:AC9"/>
    <mergeCell ref="AD8:AD9"/>
    <mergeCell ref="AE8:AE9"/>
    <mergeCell ref="AF8:AF9"/>
    <mergeCell ref="AG8:AG9"/>
    <mergeCell ref="AH8:AH9"/>
    <mergeCell ref="AI8:AI9"/>
    <mergeCell ref="AJ8:AJ9"/>
    <mergeCell ref="AK8:AK9"/>
    <mergeCell ref="F6:K7"/>
    <mergeCell ref="L6:O7"/>
    <mergeCell ref="Q6:V7"/>
    <mergeCell ref="W6:Z7"/>
    <mergeCell ref="AB6:AG7"/>
    <mergeCell ref="AH6:AK7"/>
    <mergeCell ref="F8:G9"/>
    <mergeCell ref="AC12:AC13"/>
    <mergeCell ref="AD12:AD13"/>
    <mergeCell ref="U12:U13"/>
    <mergeCell ref="V12:V13"/>
    <mergeCell ref="W12:W13"/>
    <mergeCell ref="X12:X13"/>
    <mergeCell ref="Y12:Y13"/>
    <mergeCell ref="Z12:Z13"/>
    <mergeCell ref="AB12:AB13"/>
    <mergeCell ref="M10:M11"/>
    <mergeCell ref="N10:N11"/>
    <mergeCell ref="O10:O11"/>
    <mergeCell ref="Q10:Q11"/>
    <mergeCell ref="Q8:R9"/>
    <mergeCell ref="S8:S9"/>
    <mergeCell ref="F10:F11"/>
    <mergeCell ref="G10:G11"/>
    <mergeCell ref="H10:H11"/>
    <mergeCell ref="I10:I11"/>
    <mergeCell ref="J10:J11"/>
    <mergeCell ref="AG10:AG11"/>
    <mergeCell ref="AH10:AH11"/>
    <mergeCell ref="AI10:AI11"/>
    <mergeCell ref="AJ10:AJ11"/>
    <mergeCell ref="AK10:AK11"/>
    <mergeCell ref="K10:K11"/>
    <mergeCell ref="L10:L11"/>
    <mergeCell ref="F12:F13"/>
    <mergeCell ref="G12:G13"/>
    <mergeCell ref="H12:H13"/>
    <mergeCell ref="I12:I13"/>
    <mergeCell ref="J12:J13"/>
    <mergeCell ref="R10:R11"/>
    <mergeCell ref="S10:S11"/>
    <mergeCell ref="T10:T11"/>
    <mergeCell ref="U10:U11"/>
    <mergeCell ref="V10:V11"/>
    <mergeCell ref="W10:W11"/>
    <mergeCell ref="X10:X11"/>
    <mergeCell ref="AE12:AE13"/>
    <mergeCell ref="AF12:AF13"/>
    <mergeCell ref="AG12:AG13"/>
    <mergeCell ref="AH12:AH13"/>
    <mergeCell ref="AI12:AI13"/>
    <mergeCell ref="AJ12:AJ13"/>
    <mergeCell ref="AK12:AK13"/>
    <mergeCell ref="Y10:Y11"/>
    <mergeCell ref="Z10:Z11"/>
    <mergeCell ref="AB10:AB11"/>
    <mergeCell ref="AC10:AC11"/>
    <mergeCell ref="AD10:AD11"/>
    <mergeCell ref="AE10:AE11"/>
    <mergeCell ref="AF10:AF11"/>
    <mergeCell ref="S12:S13"/>
    <mergeCell ref="T12:T13"/>
    <mergeCell ref="K12:K13"/>
    <mergeCell ref="L12:L13"/>
    <mergeCell ref="M12:M13"/>
    <mergeCell ref="N12:N13"/>
    <mergeCell ref="O12:O13"/>
    <mergeCell ref="Q12:Q13"/>
    <mergeCell ref="R12:R13"/>
    <mergeCell ref="M14:M15"/>
    <mergeCell ref="N14:N15"/>
    <mergeCell ref="O14:O15"/>
    <mergeCell ref="Q14:Q15"/>
    <mergeCell ref="R14:R15"/>
    <mergeCell ref="S14:S15"/>
    <mergeCell ref="T14:T15"/>
    <mergeCell ref="U14:U15"/>
    <mergeCell ref="V14:V15"/>
    <mergeCell ref="W14:W15"/>
    <mergeCell ref="X14:X15"/>
    <mergeCell ref="Y14:Y15"/>
    <mergeCell ref="Z14:Z15"/>
    <mergeCell ref="AB14:AB15"/>
    <mergeCell ref="AJ14:AJ15"/>
    <mergeCell ref="AK14:AK15"/>
    <mergeCell ref="AC14:AC15"/>
    <mergeCell ref="AD14:AD15"/>
    <mergeCell ref="AE14:AE15"/>
    <mergeCell ref="AF14:AF15"/>
    <mergeCell ref="AG14:AG15"/>
    <mergeCell ref="AH14:AH15"/>
    <mergeCell ref="AI14:AI15"/>
    <mergeCell ref="F14:F15"/>
    <mergeCell ref="G14:G15"/>
    <mergeCell ref="H14:H15"/>
    <mergeCell ref="I14:I15"/>
    <mergeCell ref="J14:J15"/>
    <mergeCell ref="K14:K15"/>
    <mergeCell ref="L14:L15"/>
    <mergeCell ref="AJ18:AJ19"/>
    <mergeCell ref="AK18:AK19"/>
    <mergeCell ref="AC18:AC19"/>
    <mergeCell ref="AD18:AD19"/>
    <mergeCell ref="AE18:AE19"/>
    <mergeCell ref="AF18:AF19"/>
    <mergeCell ref="AG18:AG19"/>
    <mergeCell ref="AH18:AH19"/>
    <mergeCell ref="AI18:AI19"/>
    <mergeCell ref="B18:B19"/>
    <mergeCell ref="C18:C19"/>
    <mergeCell ref="G18:G19"/>
    <mergeCell ref="H18:H19"/>
    <mergeCell ref="I18:I19"/>
    <mergeCell ref="J18:J19"/>
    <mergeCell ref="B20:C20"/>
    <mergeCell ref="F18:F19"/>
    <mergeCell ref="F20:F21"/>
    <mergeCell ref="G20:G21"/>
    <mergeCell ref="H20:H21"/>
    <mergeCell ref="I20:I21"/>
    <mergeCell ref="J20:J21"/>
    <mergeCell ref="K20:K21"/>
    <mergeCell ref="Z18:Z19"/>
    <mergeCell ref="AB18:AB19"/>
    <mergeCell ref="S18:S19"/>
    <mergeCell ref="T18:T19"/>
    <mergeCell ref="U18:U19"/>
    <mergeCell ref="V18:V19"/>
    <mergeCell ref="W18:W19"/>
    <mergeCell ref="X18:X19"/>
    <mergeCell ref="Y18:Y19"/>
    <mergeCell ref="M16:M17"/>
    <mergeCell ref="N16:N17"/>
    <mergeCell ref="O16:O17"/>
    <mergeCell ref="Q16:Q17"/>
    <mergeCell ref="R16:R17"/>
    <mergeCell ref="S16:S17"/>
    <mergeCell ref="T16:T17"/>
    <mergeCell ref="U16:U17"/>
    <mergeCell ref="V16:V17"/>
    <mergeCell ref="W16:W17"/>
    <mergeCell ref="X16:X17"/>
    <mergeCell ref="Y16:Y17"/>
    <mergeCell ref="Z16:Z17"/>
    <mergeCell ref="AB16:AB17"/>
    <mergeCell ref="AJ16:AJ17"/>
    <mergeCell ref="AK16:AK17"/>
    <mergeCell ref="F16:F17"/>
    <mergeCell ref="G16:G17"/>
    <mergeCell ref="H16:H17"/>
    <mergeCell ref="I16:I17"/>
    <mergeCell ref="J16:J17"/>
    <mergeCell ref="K16:K17"/>
    <mergeCell ref="L16:L17"/>
    <mergeCell ref="K18:K19"/>
    <mergeCell ref="L18:L19"/>
    <mergeCell ref="M18:M19"/>
    <mergeCell ref="N18:N19"/>
    <mergeCell ref="O18:O19"/>
    <mergeCell ref="Q18:Q19"/>
    <mergeCell ref="R18:R19"/>
    <mergeCell ref="AC16:AC17"/>
    <mergeCell ref="AD16:AD17"/>
    <mergeCell ref="AE16:AE17"/>
    <mergeCell ref="AF16:AF17"/>
    <mergeCell ref="AG16:AG17"/>
    <mergeCell ref="AH16:AH17"/>
    <mergeCell ref="AI16:AI17"/>
    <mergeCell ref="AI20:AI21"/>
    <mergeCell ref="AJ20:AJ21"/>
    <mergeCell ref="AK20:AK21"/>
    <mergeCell ref="AB20:AB21"/>
    <mergeCell ref="AC20:AC21"/>
    <mergeCell ref="AD20:AD21"/>
    <mergeCell ref="AE20:AE21"/>
    <mergeCell ref="AF20:AF21"/>
    <mergeCell ref="AG20:AG21"/>
    <mergeCell ref="AH20:AH21"/>
    <mergeCell ref="T20:T21"/>
    <mergeCell ref="U20:U21"/>
    <mergeCell ref="V20:V21"/>
    <mergeCell ref="W20:W21"/>
    <mergeCell ref="X20:X21"/>
    <mergeCell ref="Y20:Y21"/>
    <mergeCell ref="Z20:Z21"/>
    <mergeCell ref="L20:L21"/>
    <mergeCell ref="M20:M21"/>
    <mergeCell ref="N20:N21"/>
    <mergeCell ref="O20:O21"/>
    <mergeCell ref="Q20:Q21"/>
    <mergeCell ref="R20:R21"/>
    <mergeCell ref="S20:S21"/>
    <mergeCell ref="M22:M23"/>
    <mergeCell ref="N22:N23"/>
    <mergeCell ref="O22:O23"/>
    <mergeCell ref="Q22:Q23"/>
    <mergeCell ref="R22:R23"/>
    <mergeCell ref="S22:S23"/>
    <mergeCell ref="T22:T23"/>
    <mergeCell ref="U22:U23"/>
    <mergeCell ref="V22:V23"/>
    <mergeCell ref="W22:W23"/>
    <mergeCell ref="X22:X23"/>
    <mergeCell ref="Y22:Y23"/>
    <mergeCell ref="Z22:Z23"/>
    <mergeCell ref="AB22:AB23"/>
    <mergeCell ref="AJ22:AJ23"/>
    <mergeCell ref="AK22:AK23"/>
    <mergeCell ref="AC22:AC23"/>
    <mergeCell ref="AD22:AD23"/>
    <mergeCell ref="AE22:AE23"/>
    <mergeCell ref="AF22:AF23"/>
    <mergeCell ref="AG22:AG23"/>
    <mergeCell ref="AH22:AH23"/>
    <mergeCell ref="AI22:AI23"/>
    <mergeCell ref="F22:F23"/>
    <mergeCell ref="G22:G23"/>
    <mergeCell ref="H22:H23"/>
    <mergeCell ref="I22:I23"/>
    <mergeCell ref="J22:J23"/>
    <mergeCell ref="K22:K23"/>
    <mergeCell ref="L22:L23"/>
    <mergeCell ref="Z26:Z27"/>
    <mergeCell ref="AB26:AB27"/>
    <mergeCell ref="S26:S27"/>
    <mergeCell ref="T26:T27"/>
    <mergeCell ref="U26:U27"/>
    <mergeCell ref="V26:V27"/>
    <mergeCell ref="W26:W27"/>
    <mergeCell ref="X26:X27"/>
    <mergeCell ref="Y26:Y27"/>
    <mergeCell ref="AJ26:AJ27"/>
    <mergeCell ref="AK26:AK27"/>
    <mergeCell ref="AC26:AC27"/>
    <mergeCell ref="AD26:AD27"/>
    <mergeCell ref="AE26:AE27"/>
    <mergeCell ref="AF26:AF27"/>
    <mergeCell ref="AG26:AG27"/>
    <mergeCell ref="AH26:AH27"/>
    <mergeCell ref="AI26:AI27"/>
    <mergeCell ref="K24:K25"/>
    <mergeCell ref="L24:L25"/>
    <mergeCell ref="M24:M25"/>
    <mergeCell ref="N24:N25"/>
    <mergeCell ref="O24:O25"/>
    <mergeCell ref="Q24:Q25"/>
    <mergeCell ref="R24:R25"/>
    <mergeCell ref="S24:S25"/>
    <mergeCell ref="T24:T25"/>
    <mergeCell ref="U24:U25"/>
    <mergeCell ref="V24:V25"/>
    <mergeCell ref="W24:W25"/>
    <mergeCell ref="X24:X25"/>
    <mergeCell ref="Y24:Y25"/>
    <mergeCell ref="AH24:AH25"/>
    <mergeCell ref="AI24:AI25"/>
    <mergeCell ref="AJ24:AJ25"/>
    <mergeCell ref="AK24:AK25"/>
    <mergeCell ref="B23:B24"/>
    <mergeCell ref="C23:C24"/>
    <mergeCell ref="F24:F25"/>
    <mergeCell ref="G24:G25"/>
    <mergeCell ref="H24:H25"/>
    <mergeCell ref="I24:I25"/>
    <mergeCell ref="J24:J25"/>
    <mergeCell ref="K26:K27"/>
    <mergeCell ref="L26:L27"/>
    <mergeCell ref="M26:M27"/>
    <mergeCell ref="N26:N27"/>
    <mergeCell ref="O26:O27"/>
    <mergeCell ref="Q26:Q27"/>
    <mergeCell ref="R26:R27"/>
    <mergeCell ref="Z24:Z25"/>
    <mergeCell ref="AB24:AB25"/>
    <mergeCell ref="AC24:AC25"/>
    <mergeCell ref="AD24:AD25"/>
    <mergeCell ref="AE24:AE25"/>
    <mergeCell ref="AF24:AF25"/>
    <mergeCell ref="AG24:AG25"/>
    <mergeCell ref="B25:B26"/>
    <mergeCell ref="C25:C26"/>
    <mergeCell ref="F26:F27"/>
    <mergeCell ref="G26:G27"/>
    <mergeCell ref="H26:H27"/>
    <mergeCell ref="I26:I27"/>
    <mergeCell ref="J26:J27"/>
    <mergeCell ref="AC30:AC31"/>
    <mergeCell ref="AD30:AD31"/>
    <mergeCell ref="U30:U31"/>
    <mergeCell ref="V30:V31"/>
    <mergeCell ref="W30:W31"/>
    <mergeCell ref="X30:X31"/>
    <mergeCell ref="Y30:Y31"/>
    <mergeCell ref="Z30:Z31"/>
    <mergeCell ref="AB30:AB31"/>
    <mergeCell ref="L44:L45"/>
    <mergeCell ref="M44:M45"/>
    <mergeCell ref="N44:N45"/>
    <mergeCell ref="O44:O45"/>
    <mergeCell ref="Q44:Q45"/>
    <mergeCell ref="R44:R45"/>
    <mergeCell ref="S44:S45"/>
    <mergeCell ref="AD44:AD45"/>
    <mergeCell ref="AE44:AE45"/>
    <mergeCell ref="AF44:AF45"/>
    <mergeCell ref="AG44:AG45"/>
    <mergeCell ref="AH44:AH45"/>
    <mergeCell ref="AI44:AI45"/>
    <mergeCell ref="AJ44:AJ45"/>
    <mergeCell ref="AK44:AK45"/>
    <mergeCell ref="T44:T45"/>
    <mergeCell ref="U44:U45"/>
    <mergeCell ref="V44:V45"/>
    <mergeCell ref="W44:W45"/>
    <mergeCell ref="X44:X45"/>
    <mergeCell ref="Y44:Y45"/>
    <mergeCell ref="Z44:Z45"/>
    <mergeCell ref="F42:G43"/>
    <mergeCell ref="F44:F45"/>
    <mergeCell ref="G44:G45"/>
    <mergeCell ref="H44:H45"/>
    <mergeCell ref="I44:I45"/>
    <mergeCell ref="J44:J45"/>
    <mergeCell ref="K44:K45"/>
    <mergeCell ref="B42:B43"/>
    <mergeCell ref="C42:C43"/>
    <mergeCell ref="H42:H43"/>
    <mergeCell ref="I42:I43"/>
    <mergeCell ref="J42:J43"/>
    <mergeCell ref="K42:K43"/>
    <mergeCell ref="B44:C44"/>
    <mergeCell ref="K46:K47"/>
    <mergeCell ref="L46:L47"/>
    <mergeCell ref="M46:M47"/>
    <mergeCell ref="N46:N47"/>
    <mergeCell ref="O46:O47"/>
    <mergeCell ref="Q46:Q47"/>
    <mergeCell ref="R46:R47"/>
    <mergeCell ref="S46:S47"/>
    <mergeCell ref="T46:T47"/>
    <mergeCell ref="U46:U47"/>
    <mergeCell ref="V46:V47"/>
    <mergeCell ref="W46:W47"/>
    <mergeCell ref="X46:X47"/>
    <mergeCell ref="Y46:Y47"/>
    <mergeCell ref="AH46:AH47"/>
    <mergeCell ref="AI46:AI47"/>
    <mergeCell ref="AJ46:AJ47"/>
    <mergeCell ref="AK46:AK47"/>
    <mergeCell ref="K48:K49"/>
    <mergeCell ref="L48:L49"/>
    <mergeCell ref="M48:M49"/>
    <mergeCell ref="N48:N49"/>
    <mergeCell ref="O48:O49"/>
    <mergeCell ref="Q48:Q49"/>
    <mergeCell ref="R48:R49"/>
    <mergeCell ref="Z46:Z47"/>
    <mergeCell ref="AB46:AB47"/>
    <mergeCell ref="AC46:AC47"/>
    <mergeCell ref="AD46:AD47"/>
    <mergeCell ref="AE46:AE47"/>
    <mergeCell ref="AF46:AF47"/>
    <mergeCell ref="AG46:AG47"/>
    <mergeCell ref="M30:M31"/>
    <mergeCell ref="N30:N31"/>
    <mergeCell ref="O30:O31"/>
    <mergeCell ref="Q30:Q31"/>
    <mergeCell ref="R30:R31"/>
    <mergeCell ref="S30:S31"/>
    <mergeCell ref="T30:T31"/>
    <mergeCell ref="F30:F31"/>
    <mergeCell ref="G30:G31"/>
    <mergeCell ref="H30:H31"/>
    <mergeCell ref="I30:I31"/>
    <mergeCell ref="J30:J31"/>
    <mergeCell ref="K30:K31"/>
    <mergeCell ref="L30:L31"/>
    <mergeCell ref="W32:W33"/>
    <mergeCell ref="X32:X33"/>
    <mergeCell ref="Y32:Y33"/>
    <mergeCell ref="Z32:Z33"/>
    <mergeCell ref="AB32:AB33"/>
    <mergeCell ref="AC32:AC33"/>
    <mergeCell ref="AD32:AD33"/>
    <mergeCell ref="AE32:AE33"/>
    <mergeCell ref="AF32:AF33"/>
    <mergeCell ref="AE34:AE35"/>
    <mergeCell ref="AF34:AF35"/>
    <mergeCell ref="AG34:AG35"/>
    <mergeCell ref="AH34:AH35"/>
    <mergeCell ref="AB38:AK39"/>
    <mergeCell ref="AH42:AH43"/>
    <mergeCell ref="AI42:AI43"/>
    <mergeCell ref="AJ42:AJ43"/>
    <mergeCell ref="AK42:AK43"/>
    <mergeCell ref="AB40:AG41"/>
    <mergeCell ref="AH40:AK41"/>
    <mergeCell ref="AB42:AC43"/>
    <mergeCell ref="AD42:AD43"/>
    <mergeCell ref="AE42:AE43"/>
    <mergeCell ref="AF42:AF43"/>
    <mergeCell ref="AG42:AG43"/>
    <mergeCell ref="K28:K29"/>
    <mergeCell ref="L28:L29"/>
    <mergeCell ref="M28:M29"/>
    <mergeCell ref="N28:N29"/>
    <mergeCell ref="O28:O29"/>
    <mergeCell ref="Q28:Q29"/>
    <mergeCell ref="R28:R29"/>
    <mergeCell ref="S28:S29"/>
    <mergeCell ref="T28:T29"/>
    <mergeCell ref="U28:U29"/>
    <mergeCell ref="V28:V29"/>
    <mergeCell ref="W28:W29"/>
    <mergeCell ref="X28:X29"/>
    <mergeCell ref="Y28:Y29"/>
    <mergeCell ref="AH28:AH29"/>
    <mergeCell ref="AI28:AI29"/>
    <mergeCell ref="AJ28:AJ29"/>
    <mergeCell ref="AK28:AK29"/>
    <mergeCell ref="B28:B29"/>
    <mergeCell ref="C28:C29"/>
    <mergeCell ref="F28:F29"/>
    <mergeCell ref="G28:G29"/>
    <mergeCell ref="H28:H29"/>
    <mergeCell ref="I28:I29"/>
    <mergeCell ref="J28:J29"/>
    <mergeCell ref="Z28:Z29"/>
    <mergeCell ref="AB28:AB29"/>
    <mergeCell ref="AC28:AC29"/>
    <mergeCell ref="AD28:AD29"/>
    <mergeCell ref="AE28:AE29"/>
    <mergeCell ref="AF28:AF29"/>
    <mergeCell ref="AG28:AG29"/>
    <mergeCell ref="F32:F33"/>
    <mergeCell ref="G32:G33"/>
    <mergeCell ref="H32:H33"/>
    <mergeCell ref="I32:I33"/>
    <mergeCell ref="J32:J33"/>
    <mergeCell ref="K32:K33"/>
    <mergeCell ref="L32:L33"/>
    <mergeCell ref="AG32:AG33"/>
    <mergeCell ref="AH32:AH33"/>
    <mergeCell ref="AI32:AI33"/>
    <mergeCell ref="AJ32:AJ33"/>
    <mergeCell ref="AK32:AK33"/>
    <mergeCell ref="AE30:AE31"/>
    <mergeCell ref="AF30:AF31"/>
    <mergeCell ref="AG30:AG31"/>
    <mergeCell ref="AH30:AH31"/>
    <mergeCell ref="AI30:AI31"/>
    <mergeCell ref="AJ30:AJ31"/>
    <mergeCell ref="AK30:AK31"/>
    <mergeCell ref="M32:M33"/>
    <mergeCell ref="N32:N33"/>
    <mergeCell ref="O32:O33"/>
    <mergeCell ref="Q32:Q33"/>
    <mergeCell ref="R32:R33"/>
    <mergeCell ref="S32:S33"/>
    <mergeCell ref="T32:T33"/>
    <mergeCell ref="Q40:V41"/>
    <mergeCell ref="W40:Z41"/>
    <mergeCell ref="U32:U33"/>
    <mergeCell ref="V32:V33"/>
    <mergeCell ref="T34:T35"/>
    <mergeCell ref="U34:U35"/>
    <mergeCell ref="V34:V35"/>
    <mergeCell ref="W34:W35"/>
    <mergeCell ref="Q38:Z39"/>
    <mergeCell ref="I34:I35"/>
    <mergeCell ref="J34:J35"/>
    <mergeCell ref="K34:K35"/>
    <mergeCell ref="L34:L35"/>
    <mergeCell ref="F38:O39"/>
    <mergeCell ref="F40:K41"/>
    <mergeCell ref="L40:O41"/>
    <mergeCell ref="U42:U43"/>
    <mergeCell ref="V42:V43"/>
    <mergeCell ref="W42:W43"/>
    <mergeCell ref="X42:X43"/>
    <mergeCell ref="Y42:Y43"/>
    <mergeCell ref="Z42:Z43"/>
    <mergeCell ref="L42:L43"/>
    <mergeCell ref="M42:M43"/>
    <mergeCell ref="N42:N43"/>
    <mergeCell ref="O42:O43"/>
    <mergeCell ref="Q42:R43"/>
    <mergeCell ref="S42:S43"/>
    <mergeCell ref="T42:T43"/>
    <mergeCell ref="AB44:AB45"/>
    <mergeCell ref="AC44:AC45"/>
    <mergeCell ref="Z48:Z49"/>
    <mergeCell ref="AB48:AB49"/>
    <mergeCell ref="S48:S49"/>
    <mergeCell ref="T48:T49"/>
    <mergeCell ref="U48:U49"/>
    <mergeCell ref="V48:V49"/>
    <mergeCell ref="W48:W49"/>
    <mergeCell ref="X48:X49"/>
    <mergeCell ref="Y48:Y49"/>
    <mergeCell ref="AJ48:AJ49"/>
    <mergeCell ref="AK48:AK49"/>
    <mergeCell ref="AC48:AC49"/>
    <mergeCell ref="AD48:AD49"/>
    <mergeCell ref="AE48:AE49"/>
    <mergeCell ref="AF48:AF49"/>
    <mergeCell ref="AG48:AG49"/>
    <mergeCell ref="AH48:AH49"/>
    <mergeCell ref="AI48:AI49"/>
    <mergeCell ref="B45:B46"/>
    <mergeCell ref="C45:C46"/>
    <mergeCell ref="F46:F47"/>
    <mergeCell ref="G46:G47"/>
    <mergeCell ref="H46:H47"/>
    <mergeCell ref="I46:I47"/>
    <mergeCell ref="J46:J47"/>
    <mergeCell ref="B47:B48"/>
    <mergeCell ref="C47:C48"/>
    <mergeCell ref="F48:F49"/>
    <mergeCell ref="G48:G49"/>
    <mergeCell ref="H48:H49"/>
    <mergeCell ref="I48:I49"/>
    <mergeCell ref="J48:J49"/>
    <mergeCell ref="K50:K51"/>
    <mergeCell ref="L50:L51"/>
    <mergeCell ref="M50:M51"/>
    <mergeCell ref="N50:N51"/>
    <mergeCell ref="O50:O51"/>
    <mergeCell ref="Q50:Q51"/>
    <mergeCell ref="R50:R51"/>
    <mergeCell ref="S50:S51"/>
    <mergeCell ref="T50:T51"/>
    <mergeCell ref="U50:U51"/>
    <mergeCell ref="V50:V51"/>
    <mergeCell ref="W50:W51"/>
    <mergeCell ref="X50:X51"/>
    <mergeCell ref="Y50:Y51"/>
    <mergeCell ref="AH50:AH51"/>
    <mergeCell ref="AI50:AI51"/>
    <mergeCell ref="AJ50:AJ51"/>
    <mergeCell ref="AK50:AK51"/>
    <mergeCell ref="Z50:Z51"/>
    <mergeCell ref="AB50:AB51"/>
    <mergeCell ref="AC50:AC51"/>
    <mergeCell ref="AD50:AD51"/>
    <mergeCell ref="AE50:AE51"/>
    <mergeCell ref="AF50:AF51"/>
    <mergeCell ref="AG50:AG51"/>
    <mergeCell ref="B49:B50"/>
    <mergeCell ref="C49:C50"/>
    <mergeCell ref="F50:F51"/>
    <mergeCell ref="G50:G51"/>
    <mergeCell ref="H50:H51"/>
    <mergeCell ref="I50:I51"/>
    <mergeCell ref="J50:J51"/>
    <mergeCell ref="M62:M63"/>
    <mergeCell ref="N62:N63"/>
    <mergeCell ref="O62:O63"/>
    <mergeCell ref="Q62:Q63"/>
    <mergeCell ref="R62:R63"/>
    <mergeCell ref="S62:S63"/>
    <mergeCell ref="T62:T63"/>
    <mergeCell ref="F62:F63"/>
    <mergeCell ref="G62:G63"/>
    <mergeCell ref="H62:H63"/>
    <mergeCell ref="I62:I63"/>
    <mergeCell ref="J62:J63"/>
    <mergeCell ref="K62:K63"/>
    <mergeCell ref="L62:L63"/>
    <mergeCell ref="AE64:AE65"/>
    <mergeCell ref="AF64:AF65"/>
    <mergeCell ref="W64:W65"/>
    <mergeCell ref="X64:X65"/>
    <mergeCell ref="Y64:Y65"/>
    <mergeCell ref="Z64:Z65"/>
    <mergeCell ref="AB64:AB65"/>
    <mergeCell ref="AC64:AC65"/>
    <mergeCell ref="AD64:AD65"/>
    <mergeCell ref="M60:M61"/>
    <mergeCell ref="N60:N61"/>
    <mergeCell ref="O60:O61"/>
    <mergeCell ref="Q60:Q61"/>
    <mergeCell ref="R60:R61"/>
    <mergeCell ref="S60:S61"/>
    <mergeCell ref="T60:T61"/>
    <mergeCell ref="U60:U61"/>
    <mergeCell ref="V60:V61"/>
    <mergeCell ref="W60:W61"/>
    <mergeCell ref="X60:X61"/>
    <mergeCell ref="Y60:Y61"/>
    <mergeCell ref="Z60:Z61"/>
    <mergeCell ref="AB60:AB61"/>
    <mergeCell ref="AJ60:AJ61"/>
    <mergeCell ref="AK60:AK61"/>
    <mergeCell ref="F60:F61"/>
    <mergeCell ref="G60:G61"/>
    <mergeCell ref="H60:H61"/>
    <mergeCell ref="I60:I61"/>
    <mergeCell ref="J60:J61"/>
    <mergeCell ref="K60:K61"/>
    <mergeCell ref="L60:L61"/>
    <mergeCell ref="AC60:AC61"/>
    <mergeCell ref="AD60:AD61"/>
    <mergeCell ref="AE60:AE61"/>
    <mergeCell ref="AF60:AF61"/>
    <mergeCell ref="AG60:AG61"/>
    <mergeCell ref="AH60:AH61"/>
    <mergeCell ref="AI60:AI61"/>
    <mergeCell ref="F64:F65"/>
    <mergeCell ref="G64:G65"/>
    <mergeCell ref="H64:H65"/>
    <mergeCell ref="I64:I65"/>
    <mergeCell ref="J64:J65"/>
    <mergeCell ref="K64:K65"/>
    <mergeCell ref="L64:L65"/>
    <mergeCell ref="AG64:AG65"/>
    <mergeCell ref="AH64:AH65"/>
    <mergeCell ref="AI64:AI65"/>
    <mergeCell ref="AJ64:AJ65"/>
    <mergeCell ref="AK64:AK65"/>
    <mergeCell ref="AE62:AE63"/>
    <mergeCell ref="AF62:AF63"/>
    <mergeCell ref="AG62:AG63"/>
    <mergeCell ref="AH62:AH63"/>
    <mergeCell ref="AI62:AI63"/>
    <mergeCell ref="AJ62:AJ63"/>
    <mergeCell ref="AK62:AK63"/>
    <mergeCell ref="AC54:AC55"/>
    <mergeCell ref="AD54:AD55"/>
    <mergeCell ref="U54:U55"/>
    <mergeCell ref="V54:V55"/>
    <mergeCell ref="W54:W55"/>
    <mergeCell ref="X54:X55"/>
    <mergeCell ref="Y54:Y55"/>
    <mergeCell ref="Z54:Z55"/>
    <mergeCell ref="AB54:AB55"/>
    <mergeCell ref="M54:M55"/>
    <mergeCell ref="N54:N55"/>
    <mergeCell ref="O54:O55"/>
    <mergeCell ref="Q54:Q55"/>
    <mergeCell ref="R54:R55"/>
    <mergeCell ref="S54:S55"/>
    <mergeCell ref="T54:T55"/>
    <mergeCell ref="F54:F55"/>
    <mergeCell ref="G54:G55"/>
    <mergeCell ref="H54:H55"/>
    <mergeCell ref="I54:I55"/>
    <mergeCell ref="J54:J55"/>
    <mergeCell ref="K54:K55"/>
    <mergeCell ref="L54:L55"/>
    <mergeCell ref="AE56:AE57"/>
    <mergeCell ref="AF56:AF57"/>
    <mergeCell ref="W56:W57"/>
    <mergeCell ref="X56:X57"/>
    <mergeCell ref="Y56:Y57"/>
    <mergeCell ref="Z56:Z57"/>
    <mergeCell ref="AB56:AB57"/>
    <mergeCell ref="AC56:AC57"/>
    <mergeCell ref="AD56:AD57"/>
    <mergeCell ref="M52:M53"/>
    <mergeCell ref="N52:N53"/>
    <mergeCell ref="O52:O53"/>
    <mergeCell ref="Q52:Q53"/>
    <mergeCell ref="R52:R53"/>
    <mergeCell ref="S52:S53"/>
    <mergeCell ref="T52:T53"/>
    <mergeCell ref="U52:U53"/>
    <mergeCell ref="V52:V53"/>
    <mergeCell ref="W52:W53"/>
    <mergeCell ref="X52:X53"/>
    <mergeCell ref="Y52:Y53"/>
    <mergeCell ref="Z52:Z53"/>
    <mergeCell ref="AB52:AB53"/>
    <mergeCell ref="AJ52:AJ53"/>
    <mergeCell ref="AK52:AK53"/>
    <mergeCell ref="F52:F53"/>
    <mergeCell ref="G52:G53"/>
    <mergeCell ref="H52:H53"/>
    <mergeCell ref="I52:I53"/>
    <mergeCell ref="J52:J53"/>
    <mergeCell ref="K52:K53"/>
    <mergeCell ref="L52:L53"/>
    <mergeCell ref="AC52:AC53"/>
    <mergeCell ref="AD52:AD53"/>
    <mergeCell ref="AE52:AE53"/>
    <mergeCell ref="AF52:AF53"/>
    <mergeCell ref="AG52:AG53"/>
    <mergeCell ref="AH52:AH53"/>
    <mergeCell ref="AI52:AI53"/>
    <mergeCell ref="F56:F57"/>
    <mergeCell ref="G56:G57"/>
    <mergeCell ref="H56:H57"/>
    <mergeCell ref="I56:I57"/>
    <mergeCell ref="J56:J57"/>
    <mergeCell ref="K56:K57"/>
    <mergeCell ref="L56:L57"/>
    <mergeCell ref="AG56:AG57"/>
    <mergeCell ref="AH56:AH57"/>
    <mergeCell ref="AI56:AI57"/>
    <mergeCell ref="AJ56:AJ57"/>
    <mergeCell ref="AK56:AK57"/>
    <mergeCell ref="AE54:AE55"/>
    <mergeCell ref="AF54:AF55"/>
    <mergeCell ref="AG54:AG55"/>
    <mergeCell ref="AH54:AH55"/>
    <mergeCell ref="AI54:AI55"/>
    <mergeCell ref="AJ54:AJ55"/>
    <mergeCell ref="AK54:AK55"/>
    <mergeCell ref="U56:U57"/>
    <mergeCell ref="V56:V57"/>
    <mergeCell ref="M56:M57"/>
    <mergeCell ref="N56:N57"/>
    <mergeCell ref="O56:O57"/>
    <mergeCell ref="Q56:Q57"/>
    <mergeCell ref="R56:R57"/>
    <mergeCell ref="S56:S57"/>
    <mergeCell ref="T56:T57"/>
    <mergeCell ref="M58:M59"/>
    <mergeCell ref="N58:N59"/>
    <mergeCell ref="O58:O59"/>
    <mergeCell ref="Q58:Q59"/>
    <mergeCell ref="R58:R59"/>
    <mergeCell ref="S58:S59"/>
    <mergeCell ref="T58:T59"/>
    <mergeCell ref="U58:U59"/>
    <mergeCell ref="V58:V59"/>
    <mergeCell ref="W58:W59"/>
    <mergeCell ref="X58:X59"/>
    <mergeCell ref="Y58:Y59"/>
    <mergeCell ref="Z58:Z59"/>
    <mergeCell ref="AB58:AB59"/>
    <mergeCell ref="AJ58:AJ59"/>
    <mergeCell ref="AK58:AK59"/>
    <mergeCell ref="AC58:AC59"/>
    <mergeCell ref="AD58:AD59"/>
    <mergeCell ref="AE58:AE59"/>
    <mergeCell ref="AF58:AF59"/>
    <mergeCell ref="AG58:AG59"/>
    <mergeCell ref="AH58:AH59"/>
    <mergeCell ref="AI58:AI59"/>
    <mergeCell ref="F58:F59"/>
    <mergeCell ref="G58:G59"/>
    <mergeCell ref="H58:H59"/>
    <mergeCell ref="I58:I59"/>
    <mergeCell ref="J58:J59"/>
    <mergeCell ref="K58:K59"/>
    <mergeCell ref="L58:L59"/>
    <mergeCell ref="AC62:AC63"/>
    <mergeCell ref="AD62:AD63"/>
    <mergeCell ref="U62:U63"/>
    <mergeCell ref="V62:V63"/>
    <mergeCell ref="W62:W63"/>
    <mergeCell ref="X62:X63"/>
    <mergeCell ref="Y62:Y63"/>
    <mergeCell ref="Z62:Z63"/>
    <mergeCell ref="AB62:AB63"/>
    <mergeCell ref="AJ66:AJ67"/>
    <mergeCell ref="AK66:AK67"/>
    <mergeCell ref="AC66:AC67"/>
    <mergeCell ref="AD66:AD67"/>
    <mergeCell ref="AE66:AE67"/>
    <mergeCell ref="AF66:AF67"/>
    <mergeCell ref="AG66:AG67"/>
    <mergeCell ref="AH66:AH67"/>
    <mergeCell ref="AI66:AI67"/>
    <mergeCell ref="U64:U65"/>
    <mergeCell ref="V64:V65"/>
    <mergeCell ref="T68:T69"/>
    <mergeCell ref="U68:U69"/>
    <mergeCell ref="V68:V69"/>
    <mergeCell ref="W68:W69"/>
    <mergeCell ref="M64:M65"/>
    <mergeCell ref="N64:N65"/>
    <mergeCell ref="O64:O65"/>
    <mergeCell ref="Q64:Q65"/>
    <mergeCell ref="R64:R65"/>
    <mergeCell ref="S64:S65"/>
    <mergeCell ref="T64:T65"/>
    <mergeCell ref="M66:M67"/>
    <mergeCell ref="N66:N67"/>
    <mergeCell ref="O66:O67"/>
    <mergeCell ref="Q66:Q67"/>
    <mergeCell ref="R66:R67"/>
    <mergeCell ref="S66:S67"/>
    <mergeCell ref="T66:T67"/>
    <mergeCell ref="U66:U67"/>
    <mergeCell ref="V66:V67"/>
    <mergeCell ref="W66:W67"/>
    <mergeCell ref="X66:X67"/>
    <mergeCell ref="Y66:Y67"/>
    <mergeCell ref="Z66:Z67"/>
    <mergeCell ref="AB66:AB67"/>
    <mergeCell ref="I68:I69"/>
    <mergeCell ref="J68:J69"/>
    <mergeCell ref="K68:K69"/>
    <mergeCell ref="L68:L69"/>
    <mergeCell ref="F66:F67"/>
    <mergeCell ref="G66:G67"/>
    <mergeCell ref="H66:H67"/>
    <mergeCell ref="I66:I67"/>
    <mergeCell ref="J66:J67"/>
    <mergeCell ref="K66:K67"/>
    <mergeCell ref="L66:L67"/>
    <mergeCell ref="AE68:AE69"/>
    <mergeCell ref="AF68:AF69"/>
    <mergeCell ref="AG68:AG69"/>
    <mergeCell ref="AH68:AH6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8B2"/>
    <outlinePr summaryBelow="0" summaryRight="0"/>
  </sheetPr>
  <sheetViews>
    <sheetView showGridLines="0" workbookViewId="0">
      <pane xSplit="7.0" topLeftCell="H1" activePane="topRight" state="frozen"/>
      <selection activeCell="I2" sqref="I2" pane="topRight"/>
    </sheetView>
  </sheetViews>
  <sheetFormatPr customHeight="1" defaultColWidth="14.43" defaultRowHeight="15.75"/>
  <cols>
    <col customWidth="1" min="1" max="1" width="5.14"/>
    <col customWidth="1" min="3" max="3" width="8.43"/>
    <col customWidth="1" min="4" max="4" width="9.57"/>
    <col customWidth="1" min="5" max="5" width="8.71"/>
    <col customWidth="1" min="6" max="6" width="10.0"/>
    <col customWidth="1" min="7" max="7" width="5.43"/>
    <col customWidth="1" min="8" max="8" width="5.0"/>
    <col customWidth="1" min="9" max="9" width="21.43"/>
    <col customWidth="1" min="10" max="10" width="12.0"/>
    <col customWidth="1" min="11" max="11" width="21.71"/>
    <col customWidth="1" min="12" max="12" width="18.86"/>
    <col customWidth="1" min="13" max="13" width="4.43"/>
    <col customWidth="1" min="14" max="14" width="18.86"/>
    <col customWidth="1" min="15" max="15" width="15.86"/>
    <col customWidth="1" min="16" max="16" width="27.57"/>
    <col customWidth="1" min="17" max="17" width="15.86"/>
    <col customWidth="1" min="18" max="18" width="4.14"/>
    <col customWidth="1" min="19" max="19" width="18.86"/>
    <col customWidth="1" min="20" max="20" width="15.86"/>
    <col customWidth="1" min="21" max="21" width="18.86"/>
    <col customWidth="1" min="22" max="22" width="15.86"/>
    <col customWidth="1" min="23" max="23" width="4.14"/>
    <col customWidth="1" min="24" max="24" width="18.86"/>
    <col customWidth="1" min="25" max="25" width="15.86"/>
    <col customWidth="1" min="26" max="26" width="18.86"/>
    <col customWidth="1" min="27" max="27" width="15.86"/>
    <col customWidth="1" min="28" max="28" width="4.14"/>
    <col customWidth="1" min="29" max="29" width="18.86"/>
    <col customWidth="1" min="30" max="30" width="15.86"/>
    <col customWidth="1" min="31" max="31" width="18.86"/>
    <col customWidth="1" min="32" max="32" width="15.86"/>
    <col customWidth="1" min="33" max="33" width="4.14"/>
    <col customWidth="1" min="34" max="34" width="18.86"/>
    <col customWidth="1" min="35" max="35" width="15.86"/>
    <col customWidth="1" min="36" max="36" width="18.86"/>
    <col customWidth="1" min="37" max="37" width="15.86"/>
    <col customWidth="1" min="38" max="38" width="4.14"/>
    <col customWidth="1" min="39" max="39" width="18.86"/>
    <col customWidth="1" min="40" max="40" width="15.86"/>
    <col customWidth="1" min="41" max="41" width="18.86"/>
    <col customWidth="1" min="42" max="42" width="15.86"/>
    <col customWidth="1" min="43" max="43" width="4.14"/>
    <col customWidth="1" min="44" max="44" width="18.86"/>
    <col customWidth="1" min="45" max="45" width="15.86"/>
    <col customWidth="1" min="46" max="46" width="18.86"/>
    <col customWidth="1" min="47" max="47" width="15.86"/>
    <col customWidth="1" min="48" max="48" width="4.14"/>
    <col customWidth="1" min="49" max="49" width="18.86"/>
    <col customWidth="1" min="50" max="50" width="15.86"/>
    <col customWidth="1" min="51" max="51" width="18.86"/>
    <col customWidth="1" min="52" max="52" width="15.86"/>
    <col customWidth="1" min="53" max="53" width="4.14"/>
    <col customWidth="1" min="54" max="54" width="18.86"/>
    <col customWidth="1" min="55" max="55" width="15.86"/>
    <col customWidth="1" min="56" max="56" width="18.86"/>
    <col customWidth="1" min="57" max="57" width="15.86"/>
    <col customWidth="1" min="58" max="58" width="4.14"/>
    <col customWidth="1" min="59" max="59" width="18.86"/>
    <col customWidth="1" min="60" max="60" width="15.86"/>
    <col customWidth="1" min="61" max="61" width="18.86"/>
    <col customWidth="1" min="62" max="62" width="15.86"/>
    <col customWidth="1" min="63" max="63" width="4.14"/>
    <col customWidth="1" min="64" max="64" width="18.86"/>
    <col customWidth="1" min="65" max="65" width="15.86"/>
    <col customWidth="1" min="66" max="66" width="18.86"/>
    <col customWidth="1" min="67" max="68" width="15.86"/>
  </cols>
  <sheetData>
    <row r="1">
      <c r="A1" s="170"/>
      <c r="B1" s="170"/>
      <c r="C1" s="170"/>
      <c r="D1" s="170"/>
      <c r="E1" s="170"/>
      <c r="F1" s="170"/>
      <c r="G1" s="170"/>
      <c r="H1" s="170"/>
      <c r="I1" s="113" t="s">
        <v>466</v>
      </c>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1"/>
      <c r="BP1" s="170"/>
    </row>
    <row r="2">
      <c r="A2" s="171"/>
      <c r="B2" s="172" t="s">
        <v>467</v>
      </c>
      <c r="C2" s="10"/>
      <c r="D2" s="10"/>
      <c r="E2" s="10"/>
      <c r="F2" s="11"/>
      <c r="G2" s="171"/>
      <c r="H2" s="171"/>
      <c r="I2" s="171"/>
      <c r="J2" s="171"/>
      <c r="K2" s="171"/>
      <c r="L2" s="171"/>
      <c r="M2" s="171"/>
      <c r="N2" s="173"/>
      <c r="O2" s="173"/>
      <c r="P2" s="173"/>
      <c r="Q2" s="173"/>
      <c r="R2" s="173"/>
      <c r="S2" s="173"/>
      <c r="T2" s="173"/>
      <c r="U2" s="173"/>
      <c r="V2" s="173"/>
      <c r="W2" s="173"/>
      <c r="X2" s="173"/>
      <c r="Y2" s="173"/>
      <c r="Z2" s="173"/>
      <c r="AA2" s="173"/>
      <c r="AB2" s="173"/>
      <c r="AC2" s="173"/>
      <c r="AD2" s="173"/>
      <c r="AE2" s="173"/>
      <c r="AF2" s="173"/>
      <c r="AG2" s="171"/>
      <c r="AH2" s="174"/>
      <c r="AI2" s="174"/>
      <c r="AJ2" s="174"/>
      <c r="AK2" s="174"/>
      <c r="AL2" s="171"/>
      <c r="AM2" s="174"/>
      <c r="AN2" s="174"/>
      <c r="AO2" s="174"/>
      <c r="AP2" s="174"/>
      <c r="AQ2" s="171"/>
      <c r="AR2" s="174"/>
      <c r="AS2" s="174"/>
      <c r="AT2" s="174"/>
      <c r="AU2" s="174"/>
      <c r="AV2" s="171"/>
      <c r="AW2" s="174"/>
      <c r="AX2" s="174"/>
      <c r="AY2" s="174"/>
      <c r="AZ2" s="174"/>
      <c r="BA2" s="171"/>
      <c r="BB2" s="174"/>
      <c r="BC2" s="174"/>
      <c r="BD2" s="174"/>
      <c r="BE2" s="174"/>
      <c r="BF2" s="171"/>
      <c r="BG2" s="174"/>
      <c r="BH2" s="174"/>
      <c r="BI2" s="174"/>
      <c r="BJ2" s="174"/>
      <c r="BK2" s="171"/>
      <c r="BL2" s="174"/>
      <c r="BM2" s="174"/>
      <c r="BN2" s="174"/>
      <c r="BO2" s="174"/>
      <c r="BP2" s="171"/>
    </row>
    <row r="3">
      <c r="A3" s="175"/>
      <c r="B3" s="176" t="s">
        <v>468</v>
      </c>
      <c r="C3" s="177" t="s">
        <v>469</v>
      </c>
      <c r="D3" s="11"/>
      <c r="E3" s="177" t="s">
        <v>470</v>
      </c>
      <c r="F3" s="11"/>
      <c r="G3" s="175"/>
      <c r="H3" s="175"/>
      <c r="I3" s="178">
        <v>7.0</v>
      </c>
      <c r="J3" s="179" t="s">
        <v>1</v>
      </c>
      <c r="K3" s="180"/>
      <c r="L3" s="181"/>
      <c r="M3" s="175"/>
      <c r="N3" s="178">
        <v>8.0</v>
      </c>
      <c r="O3" s="179" t="s">
        <v>2</v>
      </c>
      <c r="P3" s="180"/>
      <c r="Q3" s="181"/>
      <c r="R3" s="175"/>
      <c r="S3" s="178">
        <v>9.0</v>
      </c>
      <c r="T3" s="179" t="s">
        <v>3</v>
      </c>
      <c r="U3" s="180"/>
      <c r="V3" s="181"/>
      <c r="W3" s="175"/>
      <c r="X3" s="178">
        <v>10.0</v>
      </c>
      <c r="Y3" s="179" t="s">
        <v>13</v>
      </c>
      <c r="Z3" s="180"/>
      <c r="AA3" s="181"/>
      <c r="AB3" s="175"/>
      <c r="AC3" s="178">
        <v>11.0</v>
      </c>
      <c r="AD3" s="179" t="s">
        <v>14</v>
      </c>
      <c r="AE3" s="180"/>
      <c r="AF3" s="181"/>
      <c r="AG3" s="182"/>
      <c r="AH3" s="183">
        <v>12.0</v>
      </c>
      <c r="AI3" s="184" t="s">
        <v>15</v>
      </c>
      <c r="AJ3" s="185"/>
      <c r="AK3" s="186"/>
      <c r="AL3" s="182"/>
      <c r="AM3" s="183">
        <v>1.0</v>
      </c>
      <c r="AN3" s="184" t="s">
        <v>18</v>
      </c>
      <c r="AO3" s="185"/>
      <c r="AP3" s="186"/>
      <c r="AQ3" s="182"/>
      <c r="AR3" s="183">
        <v>2.0</v>
      </c>
      <c r="AS3" s="184" t="s">
        <v>19</v>
      </c>
      <c r="AT3" s="185"/>
      <c r="AU3" s="186"/>
      <c r="AV3" s="182"/>
      <c r="AW3" s="183">
        <v>3.0</v>
      </c>
      <c r="AX3" s="184" t="s">
        <v>20</v>
      </c>
      <c r="AY3" s="185"/>
      <c r="AZ3" s="186"/>
      <c r="BA3" s="182"/>
      <c r="BB3" s="183">
        <v>4.0</v>
      </c>
      <c r="BC3" s="184" t="s">
        <v>22</v>
      </c>
      <c r="BD3" s="185"/>
      <c r="BE3" s="186"/>
      <c r="BF3" s="182"/>
      <c r="BG3" s="183">
        <v>5.0</v>
      </c>
      <c r="BH3" s="184" t="s">
        <v>23</v>
      </c>
      <c r="BI3" s="185"/>
      <c r="BJ3" s="186"/>
      <c r="BK3" s="182"/>
      <c r="BL3" s="183">
        <v>6.0</v>
      </c>
      <c r="BM3" s="184" t="s">
        <v>24</v>
      </c>
      <c r="BN3" s="185"/>
      <c r="BO3" s="186"/>
      <c r="BP3" s="175"/>
    </row>
    <row r="4">
      <c r="A4" s="170"/>
      <c r="B4" s="122"/>
      <c r="C4" s="187" t="s">
        <v>471</v>
      </c>
      <c r="D4" s="187" t="s">
        <v>472</v>
      </c>
      <c r="E4" s="187" t="s">
        <v>471</v>
      </c>
      <c r="F4" s="187" t="s">
        <v>472</v>
      </c>
      <c r="G4" s="170"/>
      <c r="H4" s="170"/>
      <c r="I4" s="188" t="s">
        <v>473</v>
      </c>
      <c r="J4" s="188" t="s">
        <v>35</v>
      </c>
      <c r="K4" s="188" t="s">
        <v>474</v>
      </c>
      <c r="L4" s="188" t="s">
        <v>35</v>
      </c>
      <c r="M4" s="170"/>
      <c r="N4" s="188" t="s">
        <v>473</v>
      </c>
      <c r="O4" s="188" t="s">
        <v>35</v>
      </c>
      <c r="P4" s="188" t="s">
        <v>474</v>
      </c>
      <c r="Q4" s="188" t="s">
        <v>35</v>
      </c>
      <c r="R4" s="170"/>
      <c r="S4" s="188" t="s">
        <v>473</v>
      </c>
      <c r="T4" s="188" t="s">
        <v>35</v>
      </c>
      <c r="U4" s="188" t="s">
        <v>474</v>
      </c>
      <c r="V4" s="188" t="s">
        <v>35</v>
      </c>
      <c r="W4" s="170"/>
      <c r="X4" s="188" t="s">
        <v>473</v>
      </c>
      <c r="Y4" s="188" t="s">
        <v>35</v>
      </c>
      <c r="Z4" s="188" t="s">
        <v>474</v>
      </c>
      <c r="AA4" s="188" t="s">
        <v>35</v>
      </c>
      <c r="AB4" s="170"/>
      <c r="AC4" s="188" t="s">
        <v>473</v>
      </c>
      <c r="AD4" s="188" t="s">
        <v>35</v>
      </c>
      <c r="AE4" s="188" t="s">
        <v>474</v>
      </c>
      <c r="AF4" s="188" t="s">
        <v>35</v>
      </c>
      <c r="AG4" s="182"/>
      <c r="AH4" s="189" t="s">
        <v>473</v>
      </c>
      <c r="AI4" s="189" t="s">
        <v>35</v>
      </c>
      <c r="AJ4" s="189" t="s">
        <v>474</v>
      </c>
      <c r="AK4" s="189" t="s">
        <v>35</v>
      </c>
      <c r="AL4" s="182"/>
      <c r="AM4" s="189" t="s">
        <v>473</v>
      </c>
      <c r="AN4" s="189" t="s">
        <v>35</v>
      </c>
      <c r="AO4" s="189" t="s">
        <v>474</v>
      </c>
      <c r="AP4" s="189" t="s">
        <v>35</v>
      </c>
      <c r="AQ4" s="182"/>
      <c r="AR4" s="189" t="s">
        <v>473</v>
      </c>
      <c r="AS4" s="189" t="s">
        <v>35</v>
      </c>
      <c r="AT4" s="189" t="s">
        <v>474</v>
      </c>
      <c r="AU4" s="189" t="s">
        <v>35</v>
      </c>
      <c r="AV4" s="182"/>
      <c r="AW4" s="189" t="s">
        <v>473</v>
      </c>
      <c r="AX4" s="189" t="s">
        <v>35</v>
      </c>
      <c r="AY4" s="189" t="s">
        <v>474</v>
      </c>
      <c r="AZ4" s="189" t="s">
        <v>35</v>
      </c>
      <c r="BA4" s="182"/>
      <c r="BB4" s="189" t="s">
        <v>473</v>
      </c>
      <c r="BC4" s="189" t="s">
        <v>35</v>
      </c>
      <c r="BD4" s="189" t="s">
        <v>474</v>
      </c>
      <c r="BE4" s="189" t="s">
        <v>35</v>
      </c>
      <c r="BF4" s="182"/>
      <c r="BG4" s="189" t="s">
        <v>473</v>
      </c>
      <c r="BH4" s="189" t="s">
        <v>35</v>
      </c>
      <c r="BI4" s="189" t="s">
        <v>474</v>
      </c>
      <c r="BJ4" s="189" t="s">
        <v>35</v>
      </c>
      <c r="BK4" s="182"/>
      <c r="BL4" s="189" t="s">
        <v>473</v>
      </c>
      <c r="BM4" s="189" t="s">
        <v>35</v>
      </c>
      <c r="BN4" s="189" t="s">
        <v>474</v>
      </c>
      <c r="BO4" s="189" t="s">
        <v>35</v>
      </c>
      <c r="BP4" s="170"/>
    </row>
    <row r="5">
      <c r="A5" s="170"/>
      <c r="B5" s="187" t="s">
        <v>1</v>
      </c>
      <c r="C5" s="190">
        <f>COUNTUNIQUEIFS(I5:I30,J5:J30,"Barão Geraldo")</f>
        <v>0</v>
      </c>
      <c r="D5" s="190">
        <f>COUNTUNIQUEIFS(I5:I30,J5:J30,"PUC")</f>
        <v>0</v>
      </c>
      <c r="E5" s="190">
        <f>COUNTUNIQUEIFS(K5:K30,L5:L30,"Barão Geraldo")</f>
        <v>0</v>
      </c>
      <c r="F5" s="190">
        <f>COUNTUNIQUEIFS(K5:K30,L5:L30,"PUC")</f>
        <v>0</v>
      </c>
      <c r="G5" s="170"/>
      <c r="H5" s="170"/>
      <c r="I5" s="191" t="str">
        <f>IFERROR(__xludf.DUMMYFUNCTION("filter(Faxinas!G$3:G$298,Faxinas!A3:A298=I3,Faxinas!C3:C298=1,Faxinas!H3:H298=""Novo"")"),"#N/A")</f>
        <v>#N/A</v>
      </c>
      <c r="J5" s="192" t="str">
        <f>IFERROR(__xludf.DUMMYFUNCTION("filter(Faxinas!K$3:K$298,Faxinas!A$3:A$298=I3,Faxinas!C$3:C$298=1,Faxinas!H$3:H$298=""Novo"")"),"#N/A")</f>
        <v>#N/A</v>
      </c>
      <c r="K5" s="192" t="str">
        <f>IFERROR(__xludf.DUMMYFUNCTION("filter(Faxinas!G$3:G$298,Faxinas!A3:A298=I3,Faxinas!C3:C298=1,Faxinas!H3:H298=""Já havia pedido"")"),"#N/A")</f>
        <v>#N/A</v>
      </c>
      <c r="L5" s="191" t="str">
        <f>IFERROR(__xludf.DUMMYFUNCTION("filter(Faxinas!K$3:K$298,Faxinas!A$3:A$298=I3,Faxinas!C$3:C$298=1,Faxinas!H$3:H$298=""Já havia pedido"")"),"#N/A")</f>
        <v>#N/A</v>
      </c>
      <c r="M5" s="170"/>
      <c r="N5" s="191" t="str">
        <f>IFERROR(__xludf.DUMMYFUNCTION("filter(Faxinas!G$3:G$298,Faxinas!A3:A298=N3,Faxinas!C3:C298=1,Faxinas!H3:H298=""Novo"")"),"#N/A")</f>
        <v>#N/A</v>
      </c>
      <c r="O5" s="192" t="str">
        <f>IFERROR(__xludf.DUMMYFUNCTION("filter(Faxinas!K$3:K$298,Faxinas!A$3:A$298=N3,Faxinas!C$3:C$298=1,Faxinas!H$3:H$298=""Novo"")"),"#N/A")</f>
        <v>#N/A</v>
      </c>
      <c r="P5" s="192" t="str">
        <f>IFERROR(__xludf.DUMMYFUNCTION("filter(Faxinas!G$3:G$298,Faxinas!A3:A298=N3,Faxinas!C3:C298=1,Faxinas!H3:H298=""Já havia pedido"")"),"#N/A")</f>
        <v>#N/A</v>
      </c>
      <c r="Q5" s="191" t="str">
        <f>IFERROR(__xludf.DUMMYFUNCTION("filter(Faxinas!K$3:K$298,Faxinas!A$3:A$298=N3,Faxinas!C$3:C$298=1,Faxinas!H$3:H$298=""Já havia pedido"")"),"#N/A")</f>
        <v>#N/A</v>
      </c>
      <c r="R5" s="170"/>
      <c r="S5" s="191" t="str">
        <f>IFERROR(__xludf.DUMMYFUNCTION("filter(Faxinas!G$3:G$298,Faxinas!A3:A298=S3,Faxinas!C3:C298=1,Faxinas!H3:H298=""Novo"")"),"#N/A")</f>
        <v>#N/A</v>
      </c>
      <c r="T5" s="191" t="str">
        <f>IFERROR(__xludf.DUMMYFUNCTION("filter(Faxinas!K$3:K$298,Faxinas!A$3:A$298=S3,Faxinas!C$3:C$298=1,Faxinas!H$3:H$298=""Novo"")"),"#N/A")</f>
        <v>#N/A</v>
      </c>
      <c r="U5" s="192" t="str">
        <f>IFERROR(__xludf.DUMMYFUNCTION("filter(Faxinas!G$3:G$298,Faxinas!A3:A298=S3,Faxinas!C3:C298=1,Faxinas!H3:H298=""Já havia pedido"")"),"#N/A")</f>
        <v>#N/A</v>
      </c>
      <c r="V5" s="191" t="str">
        <f>IFERROR(__xludf.DUMMYFUNCTION("filter(Faxinas!K$3:K$298,Faxinas!A$3:A$298=S3,Faxinas!C$3:C$298=1,Faxinas!H$3:H$298=""Já havia pedido"")"),"#N/A")</f>
        <v>#N/A</v>
      </c>
      <c r="W5" s="170"/>
      <c r="X5" s="191" t="str">
        <f>IFERROR(__xludf.DUMMYFUNCTION("filter(Faxinas!G$3:G$298,Faxinas!A3:A298=X3,Faxinas!C3:C298=1,Faxinas!H3:H298=""Novo"")"),"#N/A")</f>
        <v>#N/A</v>
      </c>
      <c r="Y5" s="192" t="str">
        <f>IFERROR(__xludf.DUMMYFUNCTION("filter(Faxinas!K$3:K$298,Faxinas!A$3:A$298=X3,Faxinas!C$3:C$298=1,Faxinas!H$3:H$298=""Novo"")"),"#N/A")</f>
        <v>#N/A</v>
      </c>
      <c r="Z5" s="192" t="str">
        <f>IFERROR(__xludf.DUMMYFUNCTION("filter(Faxinas!G$3:G$298,Faxinas!A3:A298=X3,Faxinas!C3:C298=1,Faxinas!H3:H298=""Já havia pedido"")"),"#N/A")</f>
        <v>#N/A</v>
      </c>
      <c r="AA5" s="191" t="str">
        <f>IFERROR(__xludf.DUMMYFUNCTION("filter(Faxinas!K$3:K$298,Faxinas!A$3:A$298=X3,Faxinas!C$3:C$298=1,Faxinas!H$3:H$298=""Já havia pedido"")"),"#N/A")</f>
        <v>#N/A</v>
      </c>
      <c r="AB5" s="170"/>
      <c r="AC5" s="191" t="str">
        <f>IFERROR(__xludf.DUMMYFUNCTION("filter(Faxinas!G$3:G$298,Faxinas!A3:A298=AC3,Faxinas!C3:C298=1,Faxinas!H3:H298=""Novo"")"),"#N/A")</f>
        <v>#N/A</v>
      </c>
      <c r="AD5" s="192" t="str">
        <f>IFERROR(__xludf.DUMMYFUNCTION("filter(Faxinas!K$3:K$298,Faxinas!A$3:A$298=AC3,Faxinas!C$3:C$298=1,Faxinas!H$3:H$298=""Novo"")"),"#N/A")</f>
        <v>#N/A</v>
      </c>
      <c r="AE5" s="192" t="str">
        <f>IFERROR(__xludf.DUMMYFUNCTION("filter(Faxinas!G$3:G$298,Faxinas!A3:A298=AC3,Faxinas!C3:C298=1,Faxinas!H3:H298=""Já havia pedido"")"),"#N/A")</f>
        <v>#N/A</v>
      </c>
      <c r="AF5" s="191" t="str">
        <f>IFERROR(__xludf.DUMMYFUNCTION("filter(Faxinas!K$3:K$298,Faxinas!A$3:A$298=AC3,Faxinas!C$3:C$298=1,Faxinas!H$3:H$298=""Já havia pedido"")"),"#N/A")</f>
        <v>#N/A</v>
      </c>
      <c r="AG5" s="182"/>
      <c r="AH5" s="193" t="str">
        <f>IFERROR(__xludf.DUMMYFUNCTION("filter(Faxinas!G$3:G$298,Faxinas!A3:A298=AH3,Faxinas!C3:C298=1,Faxinas!H3:H298=""Novo"")"),"Andréia Pimentel Gurgueira")</f>
        <v>Andréia Pimentel Gurgueira</v>
      </c>
      <c r="AI5" s="194" t="str">
        <f>IFERROR(__xludf.DUMMYFUNCTION("filter(Faxinas!K$3:K$298,Faxinas!A$3:A$298=AH3,Faxinas!C$3:C$298=1,Faxinas!H$3:H$298=""Novo"")"),"Barão Geraldo")</f>
        <v>Barão Geraldo</v>
      </c>
      <c r="AJ5" s="193" t="str">
        <f>IFERROR(__xludf.DUMMYFUNCTION("filter(Faxinas!G$3:G$298,Faxinas!A3:A298=AH3,Faxinas!C3:C298=1,Faxinas!H3:H298=""Já havia pedido"")"),"Thiago Bononi Gallinucci")</f>
        <v>Thiago Bononi Gallinucci</v>
      </c>
      <c r="AK5" s="194" t="str">
        <f>IFERROR(__xludf.DUMMYFUNCTION("filter(Faxinas!K$3:K$298,Faxinas!A$3:A$298=AH3,Faxinas!C$3:C$298=1,Faxinas!H$3:H$298=""Já havia pedido"")"),"Barão Geraldo")</f>
        <v>Barão Geraldo</v>
      </c>
      <c r="AL5" s="182"/>
      <c r="AM5" s="193" t="str">
        <f>IFERROR(__xludf.DUMMYFUNCTION("filter(Faxinas!G$3:G$298,Faxinas!A3:A298=AM3,Faxinas!C3:C298=1,Faxinas!H3:H298=""Novo"")"),"Guilherme Ferreira Lenzolari")</f>
        <v>Guilherme Ferreira Lenzolari</v>
      </c>
      <c r="AN5" s="194" t="str">
        <f>IFERROR(__xludf.DUMMYFUNCTION("filter(Faxinas!K$3:K$298,Faxinas!A$3:A$298=AM3,Faxinas!C$3:C$298=1,Faxinas!H$3:H$298=""Novo"")"),"Barão Geraldo")</f>
        <v>Barão Geraldo</v>
      </c>
      <c r="AO5" s="194" t="str">
        <f>IFERROR(__xludf.DUMMYFUNCTION("filter(Faxinas!G$3:G$298,Faxinas!A3:A298=AM3,Faxinas!C3:C298=1,Faxinas!H3:H298=""Já havia pedido"")"),"#N/A")</f>
        <v>#N/A</v>
      </c>
      <c r="AP5" s="194" t="str">
        <f>IFERROR(__xludf.DUMMYFUNCTION("filter(Faxinas!K$3:K$298,Faxinas!A$3:A$298=AM3,Faxinas!C$3:C$298=1,Faxinas!H$3:H$298=""Já havia pedido"")"),"#N/A")</f>
        <v>#N/A</v>
      </c>
      <c r="AQ5" s="182"/>
      <c r="AR5" s="194" t="str">
        <f>IFERROR(__xludf.DUMMYFUNCTION("filter(Faxinas!G$3:G$298,Faxinas!A3:A298=AR3,Faxinas!C3:C298=1,Faxinas!H3:H298=""Novo"")"),"#N/A")</f>
        <v>#N/A</v>
      </c>
      <c r="AS5" s="194" t="str">
        <f>IFERROR(__xludf.DUMMYFUNCTION("filter(Faxinas!K$3:K$298,Faxinas!A$3:A$298=AR3,Faxinas!C$3:C$298=1,Faxinas!H$3:H$298=""Novo"")"),"#N/A")</f>
        <v>#N/A</v>
      </c>
      <c r="AT5" s="194" t="str">
        <f>IFERROR(__xludf.DUMMYFUNCTION("filter(Faxinas!G$3:G$298,Faxinas!A3:A298=AR3,Faxinas!C3:C298=1,Faxinas!H3:H298=""Já havia pedido"")"),"#N/A")</f>
        <v>#N/A</v>
      </c>
      <c r="AU5" s="194" t="str">
        <f>IFERROR(__xludf.DUMMYFUNCTION("filter(Faxinas!K$3:K$298,Faxinas!A$3:A$298=AR3,Faxinas!C$3:C$298=1,Faxinas!H$3:H$298=""Já havia pedido"")"),"#N/A")</f>
        <v>#N/A</v>
      </c>
      <c r="AV5" s="182"/>
      <c r="AW5" s="194" t="str">
        <f>IFERROR(__xludf.DUMMYFUNCTION("filter(Faxinas!G$3:G$298,Faxinas!A3:A298=AW3,Faxinas!C3:C298=1,Faxinas!H3:H298=""Novo"")"),"#N/A")</f>
        <v>#N/A</v>
      </c>
      <c r="AX5" s="194" t="str">
        <f>IFERROR(__xludf.DUMMYFUNCTION("filter(Faxinas!K$3:K$298,Faxinas!A$3:A$298=AW3,Faxinas!C$3:C$298=1,Faxinas!H$3:H$298=""Novo"")"),"#N/A")</f>
        <v>#N/A</v>
      </c>
      <c r="AY5" s="194" t="str">
        <f>IFERROR(__xludf.DUMMYFUNCTION("filter(Faxinas!G$3:G$298,Faxinas!A3:A298=AW3,Faxinas!C3:C298=1,Faxinas!H3:H298=""Já havia pedido"")"),"#N/A")</f>
        <v>#N/A</v>
      </c>
      <c r="AZ5" s="194" t="str">
        <f>IFERROR(__xludf.DUMMYFUNCTION("filter(Faxinas!K$3:K$298,Faxinas!A$3:A$298=AW3,Faxinas!C$3:C$298=1,Faxinas!H$3:H$298=""Já havia pedido"")"),"#N/A")</f>
        <v>#N/A</v>
      </c>
      <c r="BA5" s="182"/>
      <c r="BB5" s="194" t="str">
        <f>IFERROR(__xludf.DUMMYFUNCTION("filter(Faxinas!G$3:G$298,Faxinas!A3:A298=BB3,Faxinas!C3:C298=1,Faxinas!H3:H298=""Novo"")"),"#N/A")</f>
        <v>#N/A</v>
      </c>
      <c r="BC5" s="194" t="str">
        <f>IFERROR(__xludf.DUMMYFUNCTION("filter(Faxinas!K$3:K$298,Faxinas!A$3:A$298=BB3,Faxinas!C$3:C$298=1,Faxinas!H$3:H$298=""Novo"")"),"#N/A")</f>
        <v>#N/A</v>
      </c>
      <c r="BD5" s="194" t="str">
        <f>IFERROR(__xludf.DUMMYFUNCTION("filter(Faxinas!G$3:G$298,Faxinas!A3:A298=BB3,Faxinas!C3:C298=1,Faxinas!H3:H298=""Já havia pedido"")"),"#N/A")</f>
        <v>#N/A</v>
      </c>
      <c r="BE5" s="194" t="str">
        <f>IFERROR(__xludf.DUMMYFUNCTION("filter(Faxinas!K$3:K$298,Faxinas!A$3:A$298=BB3,Faxinas!C$3:C$298=1,Faxinas!H$3:H$298=""Já havia pedido"")"),"#N/A")</f>
        <v>#N/A</v>
      </c>
      <c r="BF5" s="182"/>
      <c r="BG5" s="194" t="str">
        <f>IFERROR(__xludf.DUMMYFUNCTION("filter(Faxinas!G$3:G$298,Faxinas!A3:A298=BG3,Faxinas!C3:C298=1,Faxinas!H3:H298=""Novo"")"),"#N/A")</f>
        <v>#N/A</v>
      </c>
      <c r="BH5" s="194" t="str">
        <f>IFERROR(__xludf.DUMMYFUNCTION("filter(Faxinas!K$3:K$298,Faxinas!A$3:A$298=BG3,Faxinas!C$3:C$298=1,Faxinas!H$3:H$298=""Novo"")"),"#N/A")</f>
        <v>#N/A</v>
      </c>
      <c r="BI5" s="194" t="str">
        <f>IFERROR(__xludf.DUMMYFUNCTION("filter(Faxinas!G$3:G$298,Faxinas!A3:A298=BG3,Faxinas!C3:C298=1,Faxinas!H3:H298=""Já havia pedido"")"),"#N/A")</f>
        <v>#N/A</v>
      </c>
      <c r="BJ5" s="194" t="str">
        <f>IFERROR(__xludf.DUMMYFUNCTION("filter(Faxinas!K$3:K$298,Faxinas!A$3:A$298=BG3,Faxinas!C$3:C$298=1,Faxinas!H$3:H$298=""Já havia pedido"")"),"#N/A")</f>
        <v>#N/A</v>
      </c>
      <c r="BK5" s="182"/>
      <c r="BL5" s="194" t="str">
        <f>IFERROR(__xludf.DUMMYFUNCTION("filter(Faxinas!G$3:G$298,Faxinas!A3:A298=BL3,Faxinas!C3:C298=1,Faxinas!H3:H298=""Novo"")"),"#N/A")</f>
        <v>#N/A</v>
      </c>
      <c r="BM5" s="194" t="str">
        <f>IFERROR(__xludf.DUMMYFUNCTION("filter(Faxinas!K$3:K$298,Faxinas!A$3:A$298=BL3,Faxinas!C$3:C$298=1,Faxinas!H$3:H$298=""Novo"")"),"#N/A")</f>
        <v>#N/A</v>
      </c>
      <c r="BN5" s="194" t="str">
        <f>IFERROR(__xludf.DUMMYFUNCTION("filter(Faxinas!G$3:G$298,Faxinas!A3:A298=BL3,Faxinas!C3:C298=1,Faxinas!H3:H298=""Já havia pedido"")"),"#N/A")</f>
        <v>#N/A</v>
      </c>
      <c r="BO5" s="194" t="str">
        <f>IFERROR(__xludf.DUMMYFUNCTION("filter(Faxinas!K$3:K$298,Faxinas!A$3:A$298=BL3,Faxinas!C$3:C$298=1,Faxinas!H$3:H$298=""Já havia pedido"")"),"#N/A")</f>
        <v>#N/A</v>
      </c>
      <c r="BP5" s="195"/>
    </row>
    <row r="6">
      <c r="A6" s="170"/>
      <c r="B6" s="187" t="s">
        <v>2</v>
      </c>
      <c r="C6" s="190">
        <f>COUNTUNIQUEIFS(N5:N30,O5:O30,"Barão Geraldo")</f>
        <v>0</v>
      </c>
      <c r="D6" s="190">
        <f>COUNTUNIQUEIFS(N5:N30,O5:O30,"PUC")</f>
        <v>0</v>
      </c>
      <c r="E6" s="190">
        <f>COUNTUNIQUEIFS(P5:P30,Q5:Q30,"Barão Geraldo")</f>
        <v>0</v>
      </c>
      <c r="F6" s="190">
        <f>COUNTUNIQUEIFS(P5:P30,Q5:Q30,"PUC")</f>
        <v>0</v>
      </c>
      <c r="G6" s="170"/>
      <c r="H6" s="170"/>
      <c r="I6" s="192"/>
      <c r="J6" s="192"/>
      <c r="K6" s="192"/>
      <c r="L6" s="192"/>
      <c r="M6" s="170"/>
      <c r="N6" s="192"/>
      <c r="O6" s="192"/>
      <c r="P6" s="192"/>
      <c r="Q6" s="192"/>
      <c r="R6" s="170"/>
      <c r="S6" s="192"/>
      <c r="T6" s="192"/>
      <c r="U6" s="192"/>
      <c r="V6" s="192"/>
      <c r="W6" s="170"/>
      <c r="X6" s="192"/>
      <c r="Y6" s="192"/>
      <c r="Z6" s="192"/>
      <c r="AA6" s="192"/>
      <c r="AB6" s="170"/>
      <c r="AC6" s="192"/>
      <c r="AD6" s="192"/>
      <c r="AE6" s="192"/>
      <c r="AF6" s="192"/>
      <c r="AG6" s="182"/>
      <c r="AH6" s="193" t="str">
        <f>IFERROR(__xludf.DUMMYFUNCTION("""COMPUTED_VALUE"""),"Bruna Bicudo")</f>
        <v>Bruna Bicudo</v>
      </c>
      <c r="AI6" s="194" t="str">
        <f>IFERROR(__xludf.DUMMYFUNCTION("""COMPUTED_VALUE"""),"Barão Geraldo")</f>
        <v>Barão Geraldo</v>
      </c>
      <c r="AJ6" s="193" t="str">
        <f>IFERROR(__xludf.DUMMYFUNCTION("""COMPUTED_VALUE"""),"Fernando Onodera Orellana")</f>
        <v>Fernando Onodera Orellana</v>
      </c>
      <c r="AK6" s="194" t="str">
        <f>IFERROR(__xludf.DUMMYFUNCTION("""COMPUTED_VALUE"""),"Barão Geraldo")</f>
        <v>Barão Geraldo</v>
      </c>
      <c r="AL6" s="182"/>
      <c r="AM6" s="193" t="str">
        <f>IFERROR(__xludf.DUMMYFUNCTION("""COMPUTED_VALUE"""),"Higor de Oliveira")</f>
        <v>Higor de Oliveira</v>
      </c>
      <c r="AN6" s="194" t="str">
        <f>IFERROR(__xludf.DUMMYFUNCTION("""COMPUTED_VALUE"""),"Barão Geraldo")</f>
        <v>Barão Geraldo</v>
      </c>
      <c r="AO6" s="194"/>
      <c r="AP6" s="194"/>
      <c r="AQ6" s="182"/>
      <c r="AR6" s="194"/>
      <c r="AS6" s="194"/>
      <c r="AT6" s="194"/>
      <c r="AU6" s="194"/>
      <c r="AV6" s="182"/>
      <c r="AW6" s="194"/>
      <c r="AX6" s="194"/>
      <c r="AY6" s="194"/>
      <c r="AZ6" s="194"/>
      <c r="BA6" s="182"/>
      <c r="BB6" s="194"/>
      <c r="BC6" s="194"/>
      <c r="BD6" s="194"/>
      <c r="BE6" s="194"/>
      <c r="BF6" s="182"/>
      <c r="BG6" s="194"/>
      <c r="BH6" s="194"/>
      <c r="BI6" s="194"/>
      <c r="BJ6" s="194"/>
      <c r="BK6" s="182"/>
      <c r="BL6" s="194"/>
      <c r="BM6" s="194"/>
      <c r="BN6" s="194"/>
      <c r="BO6" s="194"/>
      <c r="BP6" s="195"/>
    </row>
    <row r="7">
      <c r="A7" s="170"/>
      <c r="B7" s="187" t="s">
        <v>3</v>
      </c>
      <c r="C7" s="190">
        <f>COUNTUNIQUEIFS(S5:S30,T5:T30,"Barão Geraldo")</f>
        <v>0</v>
      </c>
      <c r="D7" s="190">
        <f>COUNTUNIQUEIFS(S5:S30,T5:T30,"PUC")</f>
        <v>0</v>
      </c>
      <c r="E7" s="190">
        <f>COUNTUNIQUEIFS(U5:U30,V5:V30,"Barão Geraldo")</f>
        <v>0</v>
      </c>
      <c r="F7" s="190">
        <f>COUNTUNIQUEIFS(U5:U30,V5:V30,"PUC")</f>
        <v>0</v>
      </c>
      <c r="G7" s="170"/>
      <c r="H7" s="170"/>
      <c r="I7" s="192"/>
      <c r="J7" s="192"/>
      <c r="K7" s="192"/>
      <c r="L7" s="192"/>
      <c r="M7" s="170"/>
      <c r="N7" s="192"/>
      <c r="O7" s="192"/>
      <c r="P7" s="192"/>
      <c r="Q7" s="192"/>
      <c r="R7" s="170"/>
      <c r="S7" s="192"/>
      <c r="T7" s="192"/>
      <c r="U7" s="192"/>
      <c r="V7" s="192"/>
      <c r="W7" s="170"/>
      <c r="X7" s="192"/>
      <c r="Y7" s="192"/>
      <c r="Z7" s="192"/>
      <c r="AA7" s="192"/>
      <c r="AB7" s="170"/>
      <c r="AC7" s="192"/>
      <c r="AD7" s="192"/>
      <c r="AE7" s="192"/>
      <c r="AF7" s="192"/>
      <c r="AG7" s="182"/>
      <c r="AH7" s="193" t="str">
        <f>IFERROR(__xludf.DUMMYFUNCTION("""COMPUTED_VALUE"""),"Bruna Bicudo")</f>
        <v>Bruna Bicudo</v>
      </c>
      <c r="AI7" s="194" t="str">
        <f>IFERROR(__xludf.DUMMYFUNCTION("""COMPUTED_VALUE"""),"Barão Geraldo")</f>
        <v>Barão Geraldo</v>
      </c>
      <c r="AJ7" s="193" t="str">
        <f>IFERROR(__xludf.DUMMYFUNCTION("""COMPUTED_VALUE"""),"Victor Ferrão Santolim")</f>
        <v>Victor Ferrão Santolim</v>
      </c>
      <c r="AK7" s="194" t="str">
        <f>IFERROR(__xludf.DUMMYFUNCTION("""COMPUTED_VALUE"""),"Barão Geraldo")</f>
        <v>Barão Geraldo</v>
      </c>
      <c r="AL7" s="182"/>
      <c r="AM7" s="193" t="str">
        <f>IFERROR(__xludf.DUMMYFUNCTION("""COMPUTED_VALUE"""),"Higor de Oliveira")</f>
        <v>Higor de Oliveira</v>
      </c>
      <c r="AN7" s="194" t="str">
        <f>IFERROR(__xludf.DUMMYFUNCTION("""COMPUTED_VALUE"""),"Barão Geraldo")</f>
        <v>Barão Geraldo</v>
      </c>
      <c r="AO7" s="194"/>
      <c r="AP7" s="194"/>
      <c r="AQ7" s="182"/>
      <c r="AR7" s="194"/>
      <c r="AS7" s="194"/>
      <c r="AT7" s="194"/>
      <c r="AU7" s="194"/>
      <c r="AV7" s="182"/>
      <c r="AW7" s="194"/>
      <c r="AX7" s="194"/>
      <c r="AY7" s="194"/>
      <c r="AZ7" s="194"/>
      <c r="BA7" s="182"/>
      <c r="BB7" s="194"/>
      <c r="BC7" s="194"/>
      <c r="BD7" s="194"/>
      <c r="BE7" s="194"/>
      <c r="BF7" s="182"/>
      <c r="BG7" s="194"/>
      <c r="BH7" s="194"/>
      <c r="BI7" s="194"/>
      <c r="BJ7" s="194"/>
      <c r="BK7" s="182"/>
      <c r="BL7" s="194"/>
      <c r="BM7" s="194"/>
      <c r="BN7" s="194"/>
      <c r="BO7" s="194"/>
      <c r="BP7" s="195"/>
    </row>
    <row r="8">
      <c r="A8" s="170"/>
      <c r="B8" s="187" t="s">
        <v>13</v>
      </c>
      <c r="C8" s="190">
        <f>COUNTUNIQUEIFS(X5:X30,Y5:Y30,"Barão Geraldo")</f>
        <v>0</v>
      </c>
      <c r="D8" s="190">
        <f>COUNTUNIQUEIFS(X5:X30,Y5:Y30,"PUC")</f>
        <v>0</v>
      </c>
      <c r="E8" s="190">
        <f>COUNTUNIQUEIFS(Z5:Z30,AA5:AA30,"Barão Geraldo")</f>
        <v>0</v>
      </c>
      <c r="F8" s="190">
        <f>COUNTUNIQUEIFS(Z5:Z30,AA5:AA30,"PUC")</f>
        <v>0</v>
      </c>
      <c r="G8" s="170"/>
      <c r="H8" s="170"/>
      <c r="I8" s="192"/>
      <c r="J8" s="192"/>
      <c r="K8" s="192"/>
      <c r="L8" s="192"/>
      <c r="M8" s="170"/>
      <c r="N8" s="192"/>
      <c r="O8" s="192"/>
      <c r="P8" s="192"/>
      <c r="Q8" s="192"/>
      <c r="R8" s="170"/>
      <c r="S8" s="192"/>
      <c r="T8" s="192"/>
      <c r="U8" s="192"/>
      <c r="V8" s="192"/>
      <c r="W8" s="170"/>
      <c r="X8" s="192"/>
      <c r="Y8" s="192"/>
      <c r="Z8" s="192"/>
      <c r="AA8" s="192"/>
      <c r="AB8" s="170"/>
      <c r="AC8" s="192"/>
      <c r="AD8" s="192"/>
      <c r="AE8" s="192"/>
      <c r="AF8" s="192"/>
      <c r="AG8" s="182"/>
      <c r="AH8" s="194"/>
      <c r="AI8" s="194"/>
      <c r="AJ8" s="194"/>
      <c r="AK8" s="194"/>
      <c r="AL8" s="182"/>
      <c r="AM8" s="194"/>
      <c r="AN8" s="194"/>
      <c r="AO8" s="194"/>
      <c r="AP8" s="194"/>
      <c r="AQ8" s="182"/>
      <c r="AR8" s="194"/>
      <c r="AS8" s="194"/>
      <c r="AT8" s="194"/>
      <c r="AU8" s="194"/>
      <c r="AV8" s="182"/>
      <c r="AW8" s="194"/>
      <c r="AX8" s="194"/>
      <c r="AY8" s="194"/>
      <c r="AZ8" s="194"/>
      <c r="BA8" s="182"/>
      <c r="BB8" s="194"/>
      <c r="BC8" s="194"/>
      <c r="BD8" s="194"/>
      <c r="BE8" s="194"/>
      <c r="BF8" s="182"/>
      <c r="BG8" s="194"/>
      <c r="BH8" s="194"/>
      <c r="BI8" s="194"/>
      <c r="BJ8" s="194"/>
      <c r="BK8" s="182"/>
      <c r="BL8" s="194"/>
      <c r="BM8" s="194"/>
      <c r="BN8" s="194"/>
      <c r="BO8" s="194"/>
      <c r="BP8" s="195"/>
    </row>
    <row r="9">
      <c r="A9" s="170"/>
      <c r="B9" s="187" t="s">
        <v>14</v>
      </c>
      <c r="C9" s="190">
        <f>COUNTUNIQUEIFS(AC5:AC30,AD5:AD30,"Barão Geraldo")</f>
        <v>0</v>
      </c>
      <c r="D9" s="190">
        <f>COUNTUNIQUEIFS(AC5:AC30,AD5:AD30,"PUC")</f>
        <v>0</v>
      </c>
      <c r="E9" s="190">
        <f>COUNTUNIQUEIFS(AE5:AE30,AF5:AF30,"Barão Geraldo")</f>
        <v>0</v>
      </c>
      <c r="F9" s="190">
        <f>COUNTUNIQUEIFS(AE5:AE30,AF5:AF30,"PUC")</f>
        <v>0</v>
      </c>
      <c r="G9" s="170"/>
      <c r="H9" s="170"/>
      <c r="I9" s="192"/>
      <c r="J9" s="192"/>
      <c r="K9" s="192"/>
      <c r="L9" s="192"/>
      <c r="M9" s="170"/>
      <c r="N9" s="192"/>
      <c r="O9" s="192"/>
      <c r="P9" s="192"/>
      <c r="Q9" s="192"/>
      <c r="R9" s="170"/>
      <c r="S9" s="192"/>
      <c r="T9" s="192"/>
      <c r="U9" s="192"/>
      <c r="V9" s="192"/>
      <c r="W9" s="170"/>
      <c r="X9" s="192"/>
      <c r="Y9" s="192"/>
      <c r="Z9" s="192"/>
      <c r="AA9" s="192"/>
      <c r="AB9" s="170"/>
      <c r="AC9" s="192"/>
      <c r="AD9" s="192"/>
      <c r="AE9" s="192"/>
      <c r="AF9" s="192"/>
      <c r="AG9" s="182"/>
      <c r="AH9" s="194"/>
      <c r="AI9" s="194"/>
      <c r="AJ9" s="194"/>
      <c r="AK9" s="194"/>
      <c r="AL9" s="182"/>
      <c r="AM9" s="194"/>
      <c r="AN9" s="194"/>
      <c r="AO9" s="194"/>
      <c r="AP9" s="194"/>
      <c r="AQ9" s="182"/>
      <c r="AR9" s="194"/>
      <c r="AS9" s="194"/>
      <c r="AT9" s="194"/>
      <c r="AU9" s="194"/>
      <c r="AV9" s="182"/>
      <c r="AW9" s="194"/>
      <c r="AX9" s="194"/>
      <c r="AY9" s="194"/>
      <c r="AZ9" s="194"/>
      <c r="BA9" s="182"/>
      <c r="BB9" s="194"/>
      <c r="BC9" s="194"/>
      <c r="BD9" s="194"/>
      <c r="BE9" s="194"/>
      <c r="BF9" s="182"/>
      <c r="BG9" s="194"/>
      <c r="BH9" s="194"/>
      <c r="BI9" s="194"/>
      <c r="BJ9" s="194"/>
      <c r="BK9" s="182"/>
      <c r="BL9" s="194"/>
      <c r="BM9" s="194"/>
      <c r="BN9" s="194"/>
      <c r="BO9" s="194"/>
      <c r="BP9" s="195"/>
    </row>
    <row r="10">
      <c r="A10" s="170"/>
      <c r="B10" s="187" t="s">
        <v>15</v>
      </c>
      <c r="C10" s="190">
        <f>COUNTUNIQUEIFS(AH5:AH30,AI5:AI30,"Barão Geraldo")</f>
        <v>2</v>
      </c>
      <c r="D10" s="190">
        <f>COUNTUNIQUEIFS(AH5:AH30,AI5:AI30,"PUC")</f>
        <v>0</v>
      </c>
      <c r="E10" s="190">
        <f>COUNTUNIQUEIFS(AJ5:AJ30,AK5:AK30,"Barão Geraldo")</f>
        <v>3</v>
      </c>
      <c r="F10" s="190">
        <f>COUNTUNIQUEIFS(AJ5:AJ30,AK5:AK30,"PUC")</f>
        <v>0</v>
      </c>
      <c r="G10" s="170"/>
      <c r="H10" s="170"/>
      <c r="I10" s="192"/>
      <c r="J10" s="192"/>
      <c r="K10" s="192"/>
      <c r="L10" s="192"/>
      <c r="M10" s="170"/>
      <c r="N10" s="192"/>
      <c r="O10" s="192"/>
      <c r="P10" s="192"/>
      <c r="Q10" s="192"/>
      <c r="R10" s="170"/>
      <c r="S10" s="192"/>
      <c r="T10" s="192"/>
      <c r="U10" s="192"/>
      <c r="V10" s="192"/>
      <c r="W10" s="170"/>
      <c r="X10" s="192"/>
      <c r="Y10" s="192"/>
      <c r="Z10" s="192"/>
      <c r="AA10" s="192"/>
      <c r="AB10" s="170"/>
      <c r="AC10" s="192"/>
      <c r="AD10" s="192"/>
      <c r="AE10" s="192"/>
      <c r="AF10" s="192"/>
      <c r="AG10" s="182"/>
      <c r="AH10" s="194"/>
      <c r="AI10" s="194"/>
      <c r="AJ10" s="194"/>
      <c r="AK10" s="194"/>
      <c r="AL10" s="182"/>
      <c r="AM10" s="194"/>
      <c r="AN10" s="194"/>
      <c r="AO10" s="194"/>
      <c r="AP10" s="194"/>
      <c r="AQ10" s="182"/>
      <c r="AR10" s="194"/>
      <c r="AS10" s="194"/>
      <c r="AT10" s="194"/>
      <c r="AU10" s="194"/>
      <c r="AV10" s="182"/>
      <c r="AW10" s="194"/>
      <c r="AX10" s="194"/>
      <c r="AY10" s="194"/>
      <c r="AZ10" s="194"/>
      <c r="BA10" s="182"/>
      <c r="BB10" s="194"/>
      <c r="BC10" s="194"/>
      <c r="BD10" s="194"/>
      <c r="BE10" s="194"/>
      <c r="BF10" s="182"/>
      <c r="BG10" s="194"/>
      <c r="BH10" s="194"/>
      <c r="BI10" s="194"/>
      <c r="BJ10" s="194"/>
      <c r="BK10" s="182"/>
      <c r="BL10" s="194"/>
      <c r="BM10" s="194"/>
      <c r="BN10" s="194"/>
      <c r="BO10" s="194"/>
      <c r="BP10" s="195"/>
    </row>
    <row r="11">
      <c r="A11" s="170"/>
      <c r="B11" s="187" t="s">
        <v>18</v>
      </c>
      <c r="C11" s="190">
        <f>COUNTUNIQUEIFS(AM5:AM30,AN5:AN30,"Barão Geraldo")</f>
        <v>2</v>
      </c>
      <c r="D11" s="190">
        <f>COUNTUNIQUEIFS(AM5:AM30,AN5:AN30,"PUC")</f>
        <v>0</v>
      </c>
      <c r="E11" s="190">
        <f>COUNTUNIQUEIFS(AO5:AO30,AP5:AP30,"Barão Geraldo")</f>
        <v>0</v>
      </c>
      <c r="F11" s="190">
        <f>COUNTUNIQUEIFS(AO5:AO30,AP5:AP30,"PUC")</f>
        <v>0</v>
      </c>
      <c r="G11" s="170"/>
      <c r="H11" s="170"/>
      <c r="I11" s="192"/>
      <c r="J11" s="192"/>
      <c r="K11" s="192"/>
      <c r="L11" s="192"/>
      <c r="M11" s="170"/>
      <c r="N11" s="192"/>
      <c r="O11" s="192"/>
      <c r="P11" s="192"/>
      <c r="Q11" s="192"/>
      <c r="R11" s="170"/>
      <c r="S11" s="192"/>
      <c r="T11" s="192"/>
      <c r="U11" s="192"/>
      <c r="V11" s="192"/>
      <c r="W11" s="170"/>
      <c r="X11" s="192"/>
      <c r="Y11" s="192"/>
      <c r="Z11" s="192"/>
      <c r="AA11" s="192"/>
      <c r="AB11" s="170"/>
      <c r="AC11" s="192"/>
      <c r="AD11" s="192"/>
      <c r="AE11" s="192"/>
      <c r="AF11" s="192"/>
      <c r="AG11" s="182"/>
      <c r="AH11" s="194"/>
      <c r="AI11" s="194"/>
      <c r="AJ11" s="194"/>
      <c r="AK11" s="194"/>
      <c r="AL11" s="182"/>
      <c r="AM11" s="194"/>
      <c r="AN11" s="194"/>
      <c r="AO11" s="194"/>
      <c r="AP11" s="194"/>
      <c r="AQ11" s="182"/>
      <c r="AR11" s="194"/>
      <c r="AS11" s="194"/>
      <c r="AT11" s="194"/>
      <c r="AU11" s="194"/>
      <c r="AV11" s="182"/>
      <c r="AW11" s="194"/>
      <c r="AX11" s="194"/>
      <c r="AY11" s="194"/>
      <c r="AZ11" s="194"/>
      <c r="BA11" s="182"/>
      <c r="BB11" s="194"/>
      <c r="BC11" s="194"/>
      <c r="BD11" s="194"/>
      <c r="BE11" s="194"/>
      <c r="BF11" s="182"/>
      <c r="BG11" s="194"/>
      <c r="BH11" s="194"/>
      <c r="BI11" s="194"/>
      <c r="BJ11" s="194"/>
      <c r="BK11" s="182"/>
      <c r="BL11" s="194"/>
      <c r="BM11" s="194"/>
      <c r="BN11" s="194"/>
      <c r="BO11" s="194"/>
      <c r="BP11" s="195"/>
    </row>
    <row r="12">
      <c r="A12" s="170"/>
      <c r="B12" s="187" t="s">
        <v>19</v>
      </c>
      <c r="C12" s="190">
        <f>COUNTUNIQUEIFS(AR5:AR30,AS5:AS30,"Barão Geraldo")</f>
        <v>0</v>
      </c>
      <c r="D12" s="190">
        <f>COUNTUNIQUEIFS(AR5:AR30,AS5:AS30,"PUC")</f>
        <v>0</v>
      </c>
      <c r="E12" s="190">
        <f>COUNTUNIQUEIFS(AT5:AT30,AU5:AU30,"Barão Geraldo")</f>
        <v>0</v>
      </c>
      <c r="F12" s="190">
        <f>COUNTUNIQUEIFS(AT5:AT30,AU5:AU30,"PUC")</f>
        <v>0</v>
      </c>
      <c r="G12" s="170"/>
      <c r="H12" s="170"/>
      <c r="I12" s="192"/>
      <c r="J12" s="192"/>
      <c r="K12" s="192"/>
      <c r="L12" s="192"/>
      <c r="M12" s="170"/>
      <c r="N12" s="192"/>
      <c r="O12" s="192"/>
      <c r="P12" s="192"/>
      <c r="Q12" s="192"/>
      <c r="R12" s="170"/>
      <c r="S12" s="192"/>
      <c r="T12" s="192"/>
      <c r="U12" s="192"/>
      <c r="V12" s="192"/>
      <c r="W12" s="170"/>
      <c r="X12" s="192"/>
      <c r="Y12" s="192"/>
      <c r="Z12" s="192"/>
      <c r="AA12" s="192"/>
      <c r="AB12" s="170"/>
      <c r="AC12" s="192"/>
      <c r="AD12" s="192"/>
      <c r="AE12" s="192"/>
      <c r="AF12" s="192"/>
      <c r="AG12" s="182"/>
      <c r="AH12" s="194"/>
      <c r="AI12" s="194"/>
      <c r="AJ12" s="194"/>
      <c r="AK12" s="194"/>
      <c r="AL12" s="182"/>
      <c r="AM12" s="194"/>
      <c r="AN12" s="194"/>
      <c r="AO12" s="194"/>
      <c r="AP12" s="194"/>
      <c r="AQ12" s="182"/>
      <c r="AR12" s="194"/>
      <c r="AS12" s="194"/>
      <c r="AT12" s="194"/>
      <c r="AU12" s="194"/>
      <c r="AV12" s="182"/>
      <c r="AW12" s="194"/>
      <c r="AX12" s="194"/>
      <c r="AY12" s="194"/>
      <c r="AZ12" s="194"/>
      <c r="BA12" s="182"/>
      <c r="BB12" s="194"/>
      <c r="BC12" s="194"/>
      <c r="BD12" s="194"/>
      <c r="BE12" s="194"/>
      <c r="BF12" s="182"/>
      <c r="BG12" s="194"/>
      <c r="BH12" s="194"/>
      <c r="BI12" s="194"/>
      <c r="BJ12" s="194"/>
      <c r="BK12" s="182"/>
      <c r="BL12" s="194"/>
      <c r="BM12" s="194"/>
      <c r="BN12" s="194"/>
      <c r="BO12" s="194"/>
      <c r="BP12" s="195"/>
    </row>
    <row r="13">
      <c r="A13" s="170"/>
      <c r="B13" s="187" t="s">
        <v>20</v>
      </c>
      <c r="C13" s="190">
        <f>COUNTUNIQUEIFS(AW5:AW30,AX5:AX30,"Barão Geraldo")</f>
        <v>0</v>
      </c>
      <c r="D13" s="190">
        <f>COUNTUNIQUEIFS(AW5:AW30,AX5:AX30,"PUC")</f>
        <v>0</v>
      </c>
      <c r="E13" s="190">
        <f>COUNTUNIQUEIFS(AY5:AY30,AZ5:AZ30,"Barão Geraldo")</f>
        <v>0</v>
      </c>
      <c r="F13" s="190">
        <f>COUNTUNIQUEIFS(AY5:AY30,AZ5:AZ30,"PUC")</f>
        <v>0</v>
      </c>
      <c r="G13" s="170"/>
      <c r="H13" s="170"/>
      <c r="I13" s="192"/>
      <c r="J13" s="192"/>
      <c r="K13" s="192"/>
      <c r="L13" s="192"/>
      <c r="M13" s="170"/>
      <c r="N13" s="192"/>
      <c r="O13" s="192"/>
      <c r="P13" s="192"/>
      <c r="Q13" s="192"/>
      <c r="R13" s="170"/>
      <c r="S13" s="192"/>
      <c r="T13" s="192"/>
      <c r="U13" s="192"/>
      <c r="V13" s="192"/>
      <c r="W13" s="170"/>
      <c r="X13" s="192"/>
      <c r="Y13" s="192"/>
      <c r="Z13" s="192"/>
      <c r="AA13" s="192"/>
      <c r="AB13" s="170"/>
      <c r="AC13" s="192"/>
      <c r="AD13" s="192"/>
      <c r="AE13" s="192"/>
      <c r="AF13" s="192"/>
      <c r="AG13" s="182"/>
      <c r="AH13" s="194"/>
      <c r="AI13" s="194"/>
      <c r="AJ13" s="194"/>
      <c r="AK13" s="194"/>
      <c r="AL13" s="182"/>
      <c r="AM13" s="194"/>
      <c r="AN13" s="194"/>
      <c r="AO13" s="194"/>
      <c r="AP13" s="194"/>
      <c r="AQ13" s="182"/>
      <c r="AR13" s="194"/>
      <c r="AS13" s="194"/>
      <c r="AT13" s="194"/>
      <c r="AU13" s="194"/>
      <c r="AV13" s="182"/>
      <c r="AW13" s="194"/>
      <c r="AX13" s="194"/>
      <c r="AY13" s="194"/>
      <c r="AZ13" s="194"/>
      <c r="BA13" s="182"/>
      <c r="BB13" s="194"/>
      <c r="BC13" s="194"/>
      <c r="BD13" s="194"/>
      <c r="BE13" s="194"/>
      <c r="BF13" s="182"/>
      <c r="BG13" s="194"/>
      <c r="BH13" s="194"/>
      <c r="BI13" s="194"/>
      <c r="BJ13" s="194"/>
      <c r="BK13" s="182"/>
      <c r="BL13" s="194"/>
      <c r="BM13" s="194"/>
      <c r="BN13" s="194"/>
      <c r="BO13" s="194"/>
      <c r="BP13" s="195"/>
    </row>
    <row r="14">
      <c r="A14" s="170"/>
      <c r="B14" s="187" t="s">
        <v>22</v>
      </c>
      <c r="C14" s="190">
        <f>COUNTUNIQUEIFS(BB5:BB30,BC5:BC30,"Barão Geraldo")</f>
        <v>0</v>
      </c>
      <c r="D14" s="190">
        <f>COUNTUNIQUEIFS(BB5:BB30,BC5:BC30,"PUC")</f>
        <v>0</v>
      </c>
      <c r="E14" s="190">
        <f>COUNTUNIQUEIFS(BD5:BD30,BE5:BE30,"Barão Geraldo")</f>
        <v>0</v>
      </c>
      <c r="F14" s="190">
        <f>COUNTUNIQUEIFS(BD5:BD30,BE5:BE30,"PUC")</f>
        <v>0</v>
      </c>
      <c r="G14" s="170"/>
      <c r="H14" s="170"/>
      <c r="I14" s="192"/>
      <c r="J14" s="192"/>
      <c r="K14" s="192"/>
      <c r="L14" s="192"/>
      <c r="M14" s="170"/>
      <c r="N14" s="192"/>
      <c r="O14" s="192"/>
      <c r="P14" s="192"/>
      <c r="Q14" s="192"/>
      <c r="R14" s="170"/>
      <c r="S14" s="192"/>
      <c r="T14" s="192"/>
      <c r="U14" s="192"/>
      <c r="V14" s="192"/>
      <c r="W14" s="170"/>
      <c r="X14" s="192"/>
      <c r="Y14" s="192"/>
      <c r="Z14" s="192"/>
      <c r="AA14" s="192"/>
      <c r="AB14" s="170"/>
      <c r="AC14" s="192"/>
      <c r="AD14" s="192"/>
      <c r="AE14" s="192"/>
      <c r="AF14" s="192"/>
      <c r="AG14" s="182"/>
      <c r="AH14" s="194"/>
      <c r="AI14" s="194"/>
      <c r="AJ14" s="194"/>
      <c r="AK14" s="194"/>
      <c r="AL14" s="182"/>
      <c r="AM14" s="194"/>
      <c r="AN14" s="194"/>
      <c r="AO14" s="194"/>
      <c r="AP14" s="194"/>
      <c r="AQ14" s="182"/>
      <c r="AR14" s="194"/>
      <c r="AS14" s="194"/>
      <c r="AT14" s="194"/>
      <c r="AU14" s="194"/>
      <c r="AV14" s="182"/>
      <c r="AW14" s="194"/>
      <c r="AX14" s="194"/>
      <c r="AY14" s="194"/>
      <c r="AZ14" s="194"/>
      <c r="BA14" s="182"/>
      <c r="BB14" s="194"/>
      <c r="BC14" s="194"/>
      <c r="BD14" s="194"/>
      <c r="BE14" s="194"/>
      <c r="BF14" s="182"/>
      <c r="BG14" s="194"/>
      <c r="BH14" s="194"/>
      <c r="BI14" s="194"/>
      <c r="BJ14" s="194"/>
      <c r="BK14" s="182"/>
      <c r="BL14" s="194"/>
      <c r="BM14" s="194"/>
      <c r="BN14" s="194"/>
      <c r="BO14" s="194"/>
      <c r="BP14" s="195"/>
    </row>
    <row r="15">
      <c r="A15" s="170"/>
      <c r="B15" s="187" t="s">
        <v>23</v>
      </c>
      <c r="C15" s="190">
        <f>COUNTUNIQUEIFS(BG5:BG30,BH5:BH30,"Barão Geraldo")</f>
        <v>0</v>
      </c>
      <c r="D15" s="190">
        <f>COUNTUNIQUEIFS(BG5:BG30,BH5:BH30,"PUC")</f>
        <v>0</v>
      </c>
      <c r="E15" s="190">
        <f>COUNTUNIQUEIFS(BI5:BI30,BJ5:BJ30,"Barão Geraldo")</f>
        <v>0</v>
      </c>
      <c r="F15" s="190">
        <f>COUNTUNIQUEIFS(BI5:BI30,BJ5:BJ30,"PUC")</f>
        <v>0</v>
      </c>
      <c r="G15" s="170"/>
      <c r="H15" s="170"/>
      <c r="I15" s="192"/>
      <c r="J15" s="192"/>
      <c r="K15" s="192"/>
      <c r="L15" s="192"/>
      <c r="M15" s="170"/>
      <c r="N15" s="192"/>
      <c r="O15" s="192"/>
      <c r="P15" s="192"/>
      <c r="Q15" s="192"/>
      <c r="R15" s="170"/>
      <c r="S15" s="192"/>
      <c r="T15" s="192"/>
      <c r="U15" s="192"/>
      <c r="V15" s="192"/>
      <c r="W15" s="170"/>
      <c r="X15" s="192"/>
      <c r="Y15" s="192"/>
      <c r="Z15" s="192"/>
      <c r="AA15" s="192"/>
      <c r="AB15" s="170"/>
      <c r="AC15" s="192"/>
      <c r="AD15" s="192"/>
      <c r="AE15" s="192"/>
      <c r="AF15" s="192"/>
      <c r="AG15" s="182"/>
      <c r="AH15" s="194"/>
      <c r="AI15" s="194"/>
      <c r="AJ15" s="194"/>
      <c r="AK15" s="194"/>
      <c r="AL15" s="182"/>
      <c r="AM15" s="194"/>
      <c r="AN15" s="194"/>
      <c r="AO15" s="194"/>
      <c r="AP15" s="194"/>
      <c r="AQ15" s="182"/>
      <c r="AR15" s="194"/>
      <c r="AS15" s="194"/>
      <c r="AT15" s="194"/>
      <c r="AU15" s="194"/>
      <c r="AV15" s="182"/>
      <c r="AW15" s="194"/>
      <c r="AX15" s="194"/>
      <c r="AY15" s="194"/>
      <c r="AZ15" s="194"/>
      <c r="BA15" s="182"/>
      <c r="BB15" s="194"/>
      <c r="BC15" s="194"/>
      <c r="BD15" s="194"/>
      <c r="BE15" s="194"/>
      <c r="BF15" s="182"/>
      <c r="BG15" s="194"/>
      <c r="BH15" s="194"/>
      <c r="BI15" s="194"/>
      <c r="BJ15" s="194"/>
      <c r="BK15" s="182"/>
      <c r="BL15" s="194"/>
      <c r="BM15" s="194"/>
      <c r="BN15" s="194"/>
      <c r="BO15" s="194"/>
      <c r="BP15" s="195"/>
    </row>
    <row r="16">
      <c r="A16" s="170"/>
      <c r="B16" s="187" t="s">
        <v>24</v>
      </c>
      <c r="C16" s="190">
        <f>COUNTUNIQUEIFS(BL5:BL30,BM5:BM30,"Barão Geraldo")</f>
        <v>0</v>
      </c>
      <c r="D16" s="190">
        <f>COUNTUNIQUEIFS(BL5:BL30,BM5:BM30,"PUC")</f>
        <v>0</v>
      </c>
      <c r="E16" s="190">
        <f>COUNTUNIQUEIFS(BN5:BN30,BO5:BO30,"Barão Geraldo")</f>
        <v>0</v>
      </c>
      <c r="F16" s="190">
        <f>COUNTUNIQUEIFS(BN5:BN30,BO5:BO30,"PUC")</f>
        <v>0</v>
      </c>
      <c r="G16" s="170"/>
      <c r="H16" s="170"/>
      <c r="I16" s="192"/>
      <c r="J16" s="192"/>
      <c r="K16" s="192"/>
      <c r="L16" s="192"/>
      <c r="M16" s="170"/>
      <c r="N16" s="192"/>
      <c r="O16" s="192"/>
      <c r="P16" s="192"/>
      <c r="Q16" s="192"/>
      <c r="R16" s="170"/>
      <c r="S16" s="192"/>
      <c r="T16" s="192"/>
      <c r="U16" s="192"/>
      <c r="V16" s="192"/>
      <c r="W16" s="170"/>
      <c r="X16" s="192"/>
      <c r="Y16" s="192"/>
      <c r="Z16" s="192"/>
      <c r="AA16" s="192"/>
      <c r="AB16" s="170"/>
      <c r="AC16" s="192"/>
      <c r="AD16" s="192"/>
      <c r="AE16" s="192"/>
      <c r="AF16" s="192"/>
      <c r="AG16" s="182"/>
      <c r="AH16" s="194"/>
      <c r="AI16" s="194"/>
      <c r="AJ16" s="194"/>
      <c r="AK16" s="194"/>
      <c r="AL16" s="182"/>
      <c r="AM16" s="194"/>
      <c r="AN16" s="194"/>
      <c r="AO16" s="194"/>
      <c r="AP16" s="194"/>
      <c r="AQ16" s="182"/>
      <c r="AR16" s="194"/>
      <c r="AS16" s="194"/>
      <c r="AT16" s="194"/>
      <c r="AU16" s="194"/>
      <c r="AV16" s="182"/>
      <c r="AW16" s="194"/>
      <c r="AX16" s="194"/>
      <c r="AY16" s="194"/>
      <c r="AZ16" s="194"/>
      <c r="BA16" s="182"/>
      <c r="BB16" s="194"/>
      <c r="BC16" s="194"/>
      <c r="BD16" s="194"/>
      <c r="BE16" s="194"/>
      <c r="BF16" s="182"/>
      <c r="BG16" s="194"/>
      <c r="BH16" s="194"/>
      <c r="BI16" s="194"/>
      <c r="BJ16" s="194"/>
      <c r="BK16" s="182"/>
      <c r="BL16" s="194"/>
      <c r="BM16" s="194"/>
      <c r="BN16" s="194"/>
      <c r="BO16" s="194"/>
      <c r="BP16" s="195"/>
    </row>
    <row r="17">
      <c r="A17" s="170"/>
      <c r="B17" s="172" t="s">
        <v>475</v>
      </c>
      <c r="C17" s="10"/>
      <c r="D17" s="10"/>
      <c r="E17" s="10"/>
      <c r="F17" s="11"/>
      <c r="G17" s="170"/>
      <c r="H17" s="170"/>
      <c r="I17" s="192"/>
      <c r="J17" s="192"/>
      <c r="K17" s="192"/>
      <c r="L17" s="192"/>
      <c r="M17" s="170"/>
      <c r="N17" s="192"/>
      <c r="O17" s="192"/>
      <c r="P17" s="192"/>
      <c r="Q17" s="192"/>
      <c r="R17" s="170"/>
      <c r="S17" s="192"/>
      <c r="T17" s="192"/>
      <c r="U17" s="192"/>
      <c r="V17" s="192"/>
      <c r="W17" s="170"/>
      <c r="X17" s="192"/>
      <c r="Y17" s="192"/>
      <c r="Z17" s="192"/>
      <c r="AA17" s="192"/>
      <c r="AB17" s="170"/>
      <c r="AC17" s="192"/>
      <c r="AD17" s="192"/>
      <c r="AE17" s="192"/>
      <c r="AF17" s="192"/>
      <c r="AG17" s="182"/>
      <c r="AH17" s="194"/>
      <c r="AI17" s="194"/>
      <c r="AJ17" s="194"/>
      <c r="AK17" s="194"/>
      <c r="AL17" s="182"/>
      <c r="AM17" s="194"/>
      <c r="AN17" s="194"/>
      <c r="AO17" s="194"/>
      <c r="AP17" s="194"/>
      <c r="AQ17" s="182"/>
      <c r="AR17" s="194"/>
      <c r="AS17" s="194"/>
      <c r="AT17" s="194"/>
      <c r="AU17" s="194"/>
      <c r="AV17" s="182"/>
      <c r="AW17" s="194"/>
      <c r="AX17" s="194"/>
      <c r="AY17" s="194"/>
      <c r="AZ17" s="194"/>
      <c r="BA17" s="182"/>
      <c r="BB17" s="194"/>
      <c r="BC17" s="194"/>
      <c r="BD17" s="194"/>
      <c r="BE17" s="194"/>
      <c r="BF17" s="182"/>
      <c r="BG17" s="194"/>
      <c r="BH17" s="194"/>
      <c r="BI17" s="194"/>
      <c r="BJ17" s="194"/>
      <c r="BK17" s="182"/>
      <c r="BL17" s="194"/>
      <c r="BM17" s="194"/>
      <c r="BN17" s="194"/>
      <c r="BO17" s="194"/>
      <c r="BP17" s="195"/>
    </row>
    <row r="18">
      <c r="A18" s="170"/>
      <c r="B18" s="196" t="s">
        <v>445</v>
      </c>
      <c r="C18" s="197" t="s">
        <v>476</v>
      </c>
      <c r="D18" s="198"/>
      <c r="E18" s="197" t="s">
        <v>477</v>
      </c>
      <c r="F18" s="198"/>
      <c r="G18" s="170"/>
      <c r="H18" s="170"/>
      <c r="I18" s="192"/>
      <c r="J18" s="192"/>
      <c r="K18" s="192"/>
      <c r="L18" s="192"/>
      <c r="M18" s="170"/>
      <c r="N18" s="192"/>
      <c r="O18" s="192"/>
      <c r="P18" s="192"/>
      <c r="Q18" s="192"/>
      <c r="R18" s="170"/>
      <c r="S18" s="192"/>
      <c r="T18" s="192"/>
      <c r="U18" s="192"/>
      <c r="V18" s="192"/>
      <c r="W18" s="170"/>
      <c r="X18" s="192"/>
      <c r="Y18" s="192"/>
      <c r="Z18" s="192"/>
      <c r="AA18" s="192"/>
      <c r="AB18" s="170"/>
      <c r="AC18" s="192"/>
      <c r="AD18" s="192"/>
      <c r="AE18" s="192"/>
      <c r="AF18" s="192"/>
      <c r="AG18" s="182"/>
      <c r="AH18" s="194"/>
      <c r="AI18" s="194"/>
      <c r="AJ18" s="194"/>
      <c r="AK18" s="194"/>
      <c r="AL18" s="182"/>
      <c r="AM18" s="194"/>
      <c r="AN18" s="194"/>
      <c r="AO18" s="194"/>
      <c r="AP18" s="194"/>
      <c r="AQ18" s="182"/>
      <c r="AR18" s="194"/>
      <c r="AS18" s="194"/>
      <c r="AT18" s="194"/>
      <c r="AU18" s="194"/>
      <c r="AV18" s="182"/>
      <c r="AW18" s="194"/>
      <c r="AX18" s="194"/>
      <c r="AY18" s="194"/>
      <c r="AZ18" s="194"/>
      <c r="BA18" s="182"/>
      <c r="BB18" s="194"/>
      <c r="BC18" s="194"/>
      <c r="BD18" s="194"/>
      <c r="BE18" s="194"/>
      <c r="BF18" s="182"/>
      <c r="BG18" s="194"/>
      <c r="BH18" s="194"/>
      <c r="BI18" s="194"/>
      <c r="BJ18" s="194"/>
      <c r="BK18" s="182"/>
      <c r="BL18" s="194"/>
      <c r="BM18" s="194"/>
      <c r="BN18" s="194"/>
      <c r="BO18" s="194"/>
      <c r="BP18" s="195"/>
    </row>
    <row r="19">
      <c r="A19" s="170"/>
      <c r="B19" s="199" t="s">
        <v>1</v>
      </c>
      <c r="C19" s="200">
        <f>COUNTIF(J5:J50,"Barão Geraldo")+COUNTIF(L5:L50,"Barão Geraldo")</f>
        <v>0</v>
      </c>
      <c r="D19" s="201" t="str">
        <f t="shared" ref="D19:D29" si="1">C19/(C19+E19)</f>
        <v>#DIV/0!</v>
      </c>
      <c r="E19" s="200">
        <f>COUNTIF(J5:J50,"PUC")+COUNTIF(L5:L50,"PUC")</f>
        <v>0</v>
      </c>
      <c r="F19" s="201" t="str">
        <f t="shared" ref="F19:F29" si="2">E19/(E19+C19)</f>
        <v>#DIV/0!</v>
      </c>
      <c r="G19" s="170"/>
      <c r="H19" s="170"/>
      <c r="I19" s="192"/>
      <c r="J19" s="192"/>
      <c r="K19" s="192"/>
      <c r="L19" s="192"/>
      <c r="M19" s="170"/>
      <c r="N19" s="192"/>
      <c r="O19" s="192"/>
      <c r="P19" s="192"/>
      <c r="Q19" s="192"/>
      <c r="R19" s="170"/>
      <c r="S19" s="192"/>
      <c r="T19" s="192"/>
      <c r="U19" s="192"/>
      <c r="V19" s="192"/>
      <c r="W19" s="170"/>
      <c r="X19" s="192"/>
      <c r="Y19" s="192"/>
      <c r="Z19" s="192"/>
      <c r="AA19" s="192"/>
      <c r="AB19" s="170"/>
      <c r="AC19" s="192"/>
      <c r="AD19" s="192"/>
      <c r="AE19" s="192"/>
      <c r="AF19" s="192"/>
      <c r="AG19" s="182"/>
      <c r="AH19" s="194"/>
      <c r="AI19" s="194"/>
      <c r="AJ19" s="194"/>
      <c r="AK19" s="194"/>
      <c r="AL19" s="182"/>
      <c r="AM19" s="194"/>
      <c r="AN19" s="194"/>
      <c r="AO19" s="194"/>
      <c r="AP19" s="194"/>
      <c r="AQ19" s="182"/>
      <c r="AR19" s="194"/>
      <c r="AS19" s="194"/>
      <c r="AT19" s="194"/>
      <c r="AU19" s="194"/>
      <c r="AV19" s="182"/>
      <c r="AW19" s="194"/>
      <c r="AX19" s="194"/>
      <c r="AY19" s="194"/>
      <c r="AZ19" s="194"/>
      <c r="BA19" s="182"/>
      <c r="BB19" s="194"/>
      <c r="BC19" s="194"/>
      <c r="BD19" s="194"/>
      <c r="BE19" s="194"/>
      <c r="BF19" s="182"/>
      <c r="BG19" s="194"/>
      <c r="BH19" s="194"/>
      <c r="BI19" s="194"/>
      <c r="BJ19" s="194"/>
      <c r="BK19" s="182"/>
      <c r="BL19" s="194"/>
      <c r="BM19" s="194"/>
      <c r="BN19" s="194"/>
      <c r="BO19" s="194"/>
      <c r="BP19" s="195"/>
    </row>
    <row r="20">
      <c r="A20" s="170"/>
      <c r="B20" s="199" t="s">
        <v>2</v>
      </c>
      <c r="C20" s="200">
        <f>COUNTIF(O5:O50,"Barão Geraldo")+COUNTIF(Q5:Q50,"Barão Geraldo")</f>
        <v>0</v>
      </c>
      <c r="D20" s="201" t="str">
        <f t="shared" si="1"/>
        <v>#DIV/0!</v>
      </c>
      <c r="E20" s="200">
        <f>COUNTIF(Q5:Q50,"PUC")+COUNTIF(O5:O50,"PUC")</f>
        <v>0</v>
      </c>
      <c r="F20" s="201" t="str">
        <f t="shared" si="2"/>
        <v>#DIV/0!</v>
      </c>
      <c r="G20" s="170"/>
      <c r="H20" s="170"/>
      <c r="I20" s="192"/>
      <c r="J20" s="192"/>
      <c r="K20" s="192"/>
      <c r="L20" s="192"/>
      <c r="M20" s="170"/>
      <c r="N20" s="192"/>
      <c r="O20" s="192"/>
      <c r="P20" s="192"/>
      <c r="Q20" s="192"/>
      <c r="R20" s="170"/>
      <c r="S20" s="192"/>
      <c r="T20" s="192"/>
      <c r="U20" s="192"/>
      <c r="V20" s="192"/>
      <c r="W20" s="170"/>
      <c r="X20" s="192"/>
      <c r="Y20" s="192"/>
      <c r="Z20" s="192"/>
      <c r="AA20" s="192"/>
      <c r="AB20" s="170"/>
      <c r="AC20" s="192"/>
      <c r="AD20" s="192"/>
      <c r="AE20" s="192"/>
      <c r="AF20" s="192"/>
      <c r="AG20" s="182"/>
      <c r="AH20" s="194"/>
      <c r="AI20" s="194"/>
      <c r="AJ20" s="194"/>
      <c r="AK20" s="194"/>
      <c r="AL20" s="182"/>
      <c r="AM20" s="194"/>
      <c r="AN20" s="194"/>
      <c r="AO20" s="194"/>
      <c r="AP20" s="194"/>
      <c r="AQ20" s="182"/>
      <c r="AR20" s="194"/>
      <c r="AS20" s="194"/>
      <c r="AT20" s="194"/>
      <c r="AU20" s="194"/>
      <c r="AV20" s="182"/>
      <c r="AW20" s="194"/>
      <c r="AX20" s="194"/>
      <c r="AY20" s="194"/>
      <c r="AZ20" s="194"/>
      <c r="BA20" s="182"/>
      <c r="BB20" s="194"/>
      <c r="BC20" s="194"/>
      <c r="BD20" s="194"/>
      <c r="BE20" s="194"/>
      <c r="BF20" s="182"/>
      <c r="BG20" s="194"/>
      <c r="BH20" s="194"/>
      <c r="BI20" s="194"/>
      <c r="BJ20" s="194"/>
      <c r="BK20" s="182"/>
      <c r="BL20" s="194"/>
      <c r="BM20" s="194"/>
      <c r="BN20" s="194"/>
      <c r="BO20" s="194"/>
      <c r="BP20" s="195"/>
    </row>
    <row r="21">
      <c r="A21" s="170"/>
      <c r="B21" s="199" t="s">
        <v>3</v>
      </c>
      <c r="C21" s="200">
        <f>COUNTIF(T5:T50,"Barão Geraldo")+COUNTIF(V5:V50,"Barão Geraldo")</f>
        <v>0</v>
      </c>
      <c r="D21" s="201" t="str">
        <f t="shared" si="1"/>
        <v>#DIV/0!</v>
      </c>
      <c r="E21" s="200">
        <f>COUNTIF(V5:V50,"PUC")+COUNTIF(T5:T50,"PUC")</f>
        <v>0</v>
      </c>
      <c r="F21" s="201" t="str">
        <f t="shared" si="2"/>
        <v>#DIV/0!</v>
      </c>
      <c r="G21" s="170"/>
      <c r="H21" s="170"/>
      <c r="I21" s="192"/>
      <c r="J21" s="192"/>
      <c r="K21" s="202"/>
      <c r="L21" s="192"/>
      <c r="M21" s="170"/>
      <c r="N21" s="192"/>
      <c r="O21" s="192"/>
      <c r="P21" s="192"/>
      <c r="Q21" s="192"/>
      <c r="R21" s="170"/>
      <c r="S21" s="192"/>
      <c r="T21" s="192"/>
      <c r="U21" s="192"/>
      <c r="V21" s="192"/>
      <c r="W21" s="170"/>
      <c r="X21" s="192"/>
      <c r="Y21" s="192"/>
      <c r="Z21" s="192"/>
      <c r="AA21" s="192"/>
      <c r="AB21" s="170"/>
      <c r="AC21" s="192"/>
      <c r="AD21" s="192"/>
      <c r="AE21" s="192"/>
      <c r="AF21" s="192"/>
      <c r="AG21" s="182"/>
      <c r="AH21" s="194"/>
      <c r="AI21" s="194"/>
      <c r="AJ21" s="194"/>
      <c r="AK21" s="194"/>
      <c r="AL21" s="182"/>
      <c r="AM21" s="194"/>
      <c r="AN21" s="194"/>
      <c r="AO21" s="194"/>
      <c r="AP21" s="194"/>
      <c r="AQ21" s="182"/>
      <c r="AR21" s="194"/>
      <c r="AS21" s="194"/>
      <c r="AT21" s="194"/>
      <c r="AU21" s="194"/>
      <c r="AV21" s="182"/>
      <c r="AW21" s="194"/>
      <c r="AX21" s="194"/>
      <c r="AY21" s="194"/>
      <c r="AZ21" s="194"/>
      <c r="BA21" s="182"/>
      <c r="BB21" s="194"/>
      <c r="BC21" s="194"/>
      <c r="BD21" s="194"/>
      <c r="BE21" s="194"/>
      <c r="BF21" s="182"/>
      <c r="BG21" s="194"/>
      <c r="BH21" s="194"/>
      <c r="BI21" s="194"/>
      <c r="BJ21" s="194"/>
      <c r="BK21" s="182"/>
      <c r="BL21" s="194"/>
      <c r="BM21" s="194"/>
      <c r="BN21" s="194"/>
      <c r="BO21" s="194"/>
      <c r="BP21" s="195"/>
    </row>
    <row r="22">
      <c r="A22" s="170"/>
      <c r="B22" s="199" t="s">
        <v>13</v>
      </c>
      <c r="C22" s="200">
        <f>COUNTIF(Y5:Y50,"Barão Geraldo")+COUNTIF(AA5:AA50,"Barão Geraldo")</f>
        <v>0</v>
      </c>
      <c r="D22" s="201" t="str">
        <f t="shared" si="1"/>
        <v>#DIV/0!</v>
      </c>
      <c r="E22" s="200">
        <f>COUNTIF(AA5:AA50,"PUC")+COUNTIF(Y5:Y50,"PUC")</f>
        <v>0</v>
      </c>
      <c r="F22" s="201" t="str">
        <f t="shared" si="2"/>
        <v>#DIV/0!</v>
      </c>
      <c r="G22" s="170"/>
      <c r="H22" s="170"/>
      <c r="I22" s="192"/>
      <c r="J22" s="192"/>
      <c r="K22" s="202"/>
      <c r="L22" s="192"/>
      <c r="M22" s="170"/>
      <c r="N22" s="192"/>
      <c r="O22" s="192"/>
      <c r="P22" s="192"/>
      <c r="Q22" s="192"/>
      <c r="R22" s="170"/>
      <c r="S22" s="192"/>
      <c r="T22" s="192"/>
      <c r="U22" s="192"/>
      <c r="V22" s="192"/>
      <c r="W22" s="170"/>
      <c r="X22" s="192"/>
      <c r="Y22" s="192"/>
      <c r="Z22" s="192"/>
      <c r="AA22" s="192"/>
      <c r="AB22" s="170"/>
      <c r="AC22" s="192"/>
      <c r="AD22" s="192"/>
      <c r="AE22" s="192"/>
      <c r="AF22" s="192"/>
      <c r="AG22" s="182"/>
      <c r="AH22" s="194"/>
      <c r="AI22" s="194"/>
      <c r="AJ22" s="194"/>
      <c r="AK22" s="194"/>
      <c r="AL22" s="182"/>
      <c r="AM22" s="194"/>
      <c r="AN22" s="194"/>
      <c r="AO22" s="194"/>
      <c r="AP22" s="194"/>
      <c r="AQ22" s="182"/>
      <c r="AR22" s="194"/>
      <c r="AS22" s="194"/>
      <c r="AT22" s="194"/>
      <c r="AU22" s="194"/>
      <c r="AV22" s="182"/>
      <c r="AW22" s="194"/>
      <c r="AX22" s="194"/>
      <c r="AY22" s="194"/>
      <c r="AZ22" s="194"/>
      <c r="BA22" s="182"/>
      <c r="BB22" s="194"/>
      <c r="BC22" s="194"/>
      <c r="BD22" s="194"/>
      <c r="BE22" s="194"/>
      <c r="BF22" s="182"/>
      <c r="BG22" s="194"/>
      <c r="BH22" s="194"/>
      <c r="BI22" s="194"/>
      <c r="BJ22" s="194"/>
      <c r="BK22" s="182"/>
      <c r="BL22" s="194"/>
      <c r="BM22" s="194"/>
      <c r="BN22" s="194"/>
      <c r="BO22" s="194"/>
      <c r="BP22" s="195"/>
    </row>
    <row r="23">
      <c r="A23" s="170"/>
      <c r="B23" s="199" t="s">
        <v>14</v>
      </c>
      <c r="C23" s="200">
        <f>COUNTIF(AD5:AD50,"Barão Geraldo")+COUNTIF(AF5:AF50,"Barão Geraldo")</f>
        <v>0</v>
      </c>
      <c r="D23" s="201" t="str">
        <f t="shared" si="1"/>
        <v>#DIV/0!</v>
      </c>
      <c r="E23" s="200">
        <f>COUNTIF(AF5:AF50,"PUC")+COUNTIF(AD5:AD50,"PUC")</f>
        <v>0</v>
      </c>
      <c r="F23" s="201" t="str">
        <f t="shared" si="2"/>
        <v>#DIV/0!</v>
      </c>
      <c r="G23" s="170"/>
      <c r="H23" s="170"/>
      <c r="I23" s="192"/>
      <c r="J23" s="192"/>
      <c r="K23" s="202"/>
      <c r="L23" s="192"/>
      <c r="M23" s="170"/>
      <c r="N23" s="192"/>
      <c r="O23" s="192"/>
      <c r="P23" s="192"/>
      <c r="Q23" s="192"/>
      <c r="R23" s="170"/>
      <c r="S23" s="192"/>
      <c r="T23" s="192"/>
      <c r="U23" s="192"/>
      <c r="V23" s="192"/>
      <c r="W23" s="170"/>
      <c r="X23" s="192"/>
      <c r="Y23" s="192"/>
      <c r="Z23" s="192"/>
      <c r="AA23" s="192"/>
      <c r="AB23" s="170"/>
      <c r="AC23" s="192"/>
      <c r="AD23" s="192"/>
      <c r="AE23" s="192"/>
      <c r="AF23" s="192"/>
      <c r="AG23" s="182"/>
      <c r="AH23" s="194"/>
      <c r="AI23" s="194"/>
      <c r="AJ23" s="194"/>
      <c r="AK23" s="194"/>
      <c r="AL23" s="182"/>
      <c r="AM23" s="194"/>
      <c r="AN23" s="194"/>
      <c r="AO23" s="194"/>
      <c r="AP23" s="194"/>
      <c r="AQ23" s="182"/>
      <c r="AR23" s="194"/>
      <c r="AS23" s="194"/>
      <c r="AT23" s="194"/>
      <c r="AU23" s="194"/>
      <c r="AV23" s="182"/>
      <c r="AW23" s="194"/>
      <c r="AX23" s="194"/>
      <c r="AY23" s="194"/>
      <c r="AZ23" s="194"/>
      <c r="BA23" s="182"/>
      <c r="BB23" s="194"/>
      <c r="BC23" s="194"/>
      <c r="BD23" s="194"/>
      <c r="BE23" s="194"/>
      <c r="BF23" s="182"/>
      <c r="BG23" s="194"/>
      <c r="BH23" s="194"/>
      <c r="BI23" s="194"/>
      <c r="BJ23" s="194"/>
      <c r="BK23" s="182"/>
      <c r="BL23" s="194"/>
      <c r="BM23" s="194"/>
      <c r="BN23" s="194"/>
      <c r="BO23" s="194"/>
      <c r="BP23" s="195"/>
    </row>
    <row r="24">
      <c r="A24" s="170"/>
      <c r="B24" s="199" t="s">
        <v>15</v>
      </c>
      <c r="C24" s="200">
        <f>COUNTIF(AI5:AI50,"Barão Geraldo")+COUNTIF(AK5:AK50,"Barão Geraldo")</f>
        <v>6</v>
      </c>
      <c r="D24" s="201">
        <f t="shared" si="1"/>
        <v>1</v>
      </c>
      <c r="E24" s="200">
        <f>COUNTIF(AK5:AK50,"PUC")+COUNTIF(AI5:AI50,"PUC")</f>
        <v>0</v>
      </c>
      <c r="F24" s="201">
        <f t="shared" si="2"/>
        <v>0</v>
      </c>
      <c r="G24" s="170"/>
      <c r="H24" s="170"/>
      <c r="I24" s="192"/>
      <c r="J24" s="192"/>
      <c r="K24" s="202"/>
      <c r="L24" s="192"/>
      <c r="M24" s="170"/>
      <c r="N24" s="192"/>
      <c r="O24" s="192"/>
      <c r="P24" s="192"/>
      <c r="Q24" s="192"/>
      <c r="R24" s="170"/>
      <c r="S24" s="192"/>
      <c r="T24" s="192"/>
      <c r="U24" s="192"/>
      <c r="V24" s="192"/>
      <c r="W24" s="170"/>
      <c r="X24" s="192"/>
      <c r="Y24" s="192"/>
      <c r="Z24" s="192"/>
      <c r="AA24" s="192"/>
      <c r="AB24" s="170"/>
      <c r="AC24" s="192"/>
      <c r="AD24" s="192"/>
      <c r="AE24" s="192"/>
      <c r="AF24" s="192"/>
      <c r="AG24" s="182"/>
      <c r="AH24" s="194"/>
      <c r="AI24" s="194"/>
      <c r="AJ24" s="194"/>
      <c r="AK24" s="194"/>
      <c r="AL24" s="182"/>
      <c r="AM24" s="194"/>
      <c r="AN24" s="194"/>
      <c r="AO24" s="194"/>
      <c r="AP24" s="194"/>
      <c r="AQ24" s="182"/>
      <c r="AR24" s="194"/>
      <c r="AS24" s="194"/>
      <c r="AT24" s="194"/>
      <c r="AU24" s="194"/>
      <c r="AV24" s="182"/>
      <c r="AW24" s="194"/>
      <c r="AX24" s="194"/>
      <c r="AY24" s="194"/>
      <c r="AZ24" s="194"/>
      <c r="BA24" s="182"/>
      <c r="BB24" s="194"/>
      <c r="BC24" s="194"/>
      <c r="BD24" s="194"/>
      <c r="BE24" s="194"/>
      <c r="BF24" s="182"/>
      <c r="BG24" s="194"/>
      <c r="BH24" s="194"/>
      <c r="BI24" s="194"/>
      <c r="BJ24" s="194"/>
      <c r="BK24" s="182"/>
      <c r="BL24" s="194"/>
      <c r="BM24" s="194"/>
      <c r="BN24" s="194"/>
      <c r="BO24" s="194"/>
      <c r="BP24" s="195"/>
    </row>
    <row r="25">
      <c r="A25" s="170"/>
      <c r="B25" s="199" t="s">
        <v>18</v>
      </c>
      <c r="C25" s="200">
        <f>COUNTIF(AN5:AN50,"Barão Geraldo")+COUNTIF(AP5:AP50,"Barão Geraldo")</f>
        <v>3</v>
      </c>
      <c r="D25" s="201">
        <f t="shared" si="1"/>
        <v>1</v>
      </c>
      <c r="E25" s="200">
        <f>COUNTIF(AP5:AP50,"PUC")+COUNTIF(AN5:AN50,"PUC")</f>
        <v>0</v>
      </c>
      <c r="F25" s="201">
        <f t="shared" si="2"/>
        <v>0</v>
      </c>
      <c r="G25" s="170"/>
      <c r="H25" s="170"/>
      <c r="I25" s="192"/>
      <c r="J25" s="192"/>
      <c r="K25" s="202"/>
      <c r="L25" s="192"/>
      <c r="M25" s="170"/>
      <c r="N25" s="192"/>
      <c r="O25" s="192"/>
      <c r="P25" s="202"/>
      <c r="Q25" s="192"/>
      <c r="R25" s="170"/>
      <c r="S25" s="192"/>
      <c r="T25" s="192"/>
      <c r="U25" s="202"/>
      <c r="V25" s="192"/>
      <c r="W25" s="170"/>
      <c r="X25" s="192"/>
      <c r="Y25" s="192"/>
      <c r="Z25" s="202"/>
      <c r="AA25" s="192"/>
      <c r="AB25" s="170"/>
      <c r="AC25" s="192"/>
      <c r="AD25" s="192"/>
      <c r="AE25" s="202"/>
      <c r="AF25" s="192"/>
      <c r="AG25" s="170"/>
      <c r="AH25" s="192"/>
      <c r="AI25" s="192"/>
      <c r="AJ25" s="202"/>
      <c r="AK25" s="192"/>
      <c r="AL25" s="170"/>
      <c r="AM25" s="192"/>
      <c r="AN25" s="192"/>
      <c r="AO25" s="202"/>
      <c r="AP25" s="192"/>
      <c r="AQ25" s="170"/>
      <c r="AR25" s="192"/>
      <c r="AS25" s="192"/>
      <c r="AT25" s="202"/>
      <c r="AU25" s="192"/>
      <c r="AV25" s="170"/>
      <c r="AW25" s="192"/>
      <c r="AX25" s="192"/>
      <c r="AY25" s="202"/>
      <c r="AZ25" s="192"/>
      <c r="BA25" s="170"/>
      <c r="BB25" s="192"/>
      <c r="BC25" s="192"/>
      <c r="BD25" s="202"/>
      <c r="BE25" s="192"/>
      <c r="BF25" s="170"/>
      <c r="BG25" s="192"/>
      <c r="BH25" s="192"/>
      <c r="BI25" s="202"/>
      <c r="BJ25" s="192"/>
      <c r="BK25" s="170"/>
      <c r="BL25" s="192"/>
      <c r="BM25" s="192"/>
      <c r="BN25" s="202"/>
      <c r="BO25" s="192"/>
      <c r="BP25" s="170"/>
    </row>
    <row r="26">
      <c r="A26" s="170"/>
      <c r="B26" s="199" t="s">
        <v>19</v>
      </c>
      <c r="C26" s="200">
        <f>COUNTIF(AS5:AS50,"Barão Geraldo")+COUNTIF(AU5:AU50,"Barão Geraldo")</f>
        <v>0</v>
      </c>
      <c r="D26" s="201" t="str">
        <f t="shared" si="1"/>
        <v>#DIV/0!</v>
      </c>
      <c r="E26" s="200">
        <f>COUNTIF(AU5:AU50,"PUC")+COUNTIF(AS5:AS50,"PUC")</f>
        <v>0</v>
      </c>
      <c r="F26" s="201" t="str">
        <f t="shared" si="2"/>
        <v>#DIV/0!</v>
      </c>
      <c r="G26" s="170"/>
      <c r="H26" s="170"/>
      <c r="I26" s="192"/>
      <c r="J26" s="192"/>
      <c r="K26" s="202"/>
      <c r="L26" s="192"/>
      <c r="M26" s="170"/>
      <c r="N26" s="192"/>
      <c r="O26" s="192"/>
      <c r="P26" s="202"/>
      <c r="Q26" s="192"/>
      <c r="R26" s="170"/>
      <c r="S26" s="192"/>
      <c r="T26" s="192"/>
      <c r="U26" s="202"/>
      <c r="V26" s="192"/>
      <c r="W26" s="170"/>
      <c r="X26" s="192"/>
      <c r="Y26" s="192"/>
      <c r="Z26" s="202"/>
      <c r="AA26" s="192"/>
      <c r="AB26" s="170"/>
      <c r="AC26" s="192"/>
      <c r="AD26" s="192"/>
      <c r="AE26" s="202"/>
      <c r="AF26" s="192"/>
      <c r="AG26" s="170"/>
      <c r="AH26" s="192"/>
      <c r="AI26" s="192"/>
      <c r="AJ26" s="202"/>
      <c r="AK26" s="192"/>
      <c r="AL26" s="170"/>
      <c r="AM26" s="192"/>
      <c r="AN26" s="192"/>
      <c r="AO26" s="202"/>
      <c r="AP26" s="192"/>
      <c r="AQ26" s="170"/>
      <c r="AR26" s="192"/>
      <c r="AS26" s="192"/>
      <c r="AT26" s="202"/>
      <c r="AU26" s="192"/>
      <c r="AV26" s="170"/>
      <c r="AW26" s="192"/>
      <c r="AX26" s="192"/>
      <c r="AY26" s="202"/>
      <c r="AZ26" s="192"/>
      <c r="BA26" s="170"/>
      <c r="BB26" s="192"/>
      <c r="BC26" s="192"/>
      <c r="BD26" s="202"/>
      <c r="BE26" s="192"/>
      <c r="BF26" s="170"/>
      <c r="BG26" s="192"/>
      <c r="BH26" s="192"/>
      <c r="BI26" s="202"/>
      <c r="BJ26" s="192"/>
      <c r="BK26" s="170"/>
      <c r="BL26" s="192"/>
      <c r="BM26" s="192"/>
      <c r="BN26" s="202"/>
      <c r="BO26" s="192"/>
      <c r="BP26" s="170"/>
    </row>
    <row r="27">
      <c r="A27" s="170"/>
      <c r="B27" s="199" t="s">
        <v>20</v>
      </c>
      <c r="C27" s="200">
        <f>COUNTIF(AX5:AX50,"Barão Geraldo")+COUNTIF(AZ5:AZ50,"Barão Geraldo")</f>
        <v>0</v>
      </c>
      <c r="D27" s="201" t="str">
        <f t="shared" si="1"/>
        <v>#DIV/0!</v>
      </c>
      <c r="E27" s="200">
        <f>COUNTIF(AZ5:AZ50,"PUC")+COUNTIF(AX5:AX50,"PUC")</f>
        <v>0</v>
      </c>
      <c r="F27" s="201" t="str">
        <f t="shared" si="2"/>
        <v>#DIV/0!</v>
      </c>
      <c r="G27" s="170"/>
      <c r="H27" s="170"/>
      <c r="I27" s="192"/>
      <c r="J27" s="192"/>
      <c r="K27" s="202"/>
      <c r="L27" s="192"/>
      <c r="M27" s="170"/>
      <c r="N27" s="192"/>
      <c r="O27" s="192"/>
      <c r="P27" s="202"/>
      <c r="Q27" s="192"/>
      <c r="R27" s="170"/>
      <c r="S27" s="192"/>
      <c r="T27" s="192"/>
      <c r="U27" s="202"/>
      <c r="V27" s="192"/>
      <c r="W27" s="170"/>
      <c r="X27" s="192"/>
      <c r="Y27" s="192"/>
      <c r="Z27" s="202"/>
      <c r="AA27" s="192"/>
      <c r="AB27" s="170"/>
      <c r="AC27" s="192"/>
      <c r="AD27" s="192"/>
      <c r="AE27" s="202"/>
      <c r="AF27" s="192"/>
      <c r="AG27" s="170"/>
      <c r="AH27" s="192"/>
      <c r="AI27" s="192"/>
      <c r="AJ27" s="202"/>
      <c r="AK27" s="192"/>
      <c r="AL27" s="170"/>
      <c r="AM27" s="192"/>
      <c r="AN27" s="192"/>
      <c r="AO27" s="202"/>
      <c r="AP27" s="192"/>
      <c r="AQ27" s="170"/>
      <c r="AR27" s="192"/>
      <c r="AS27" s="192"/>
      <c r="AT27" s="202"/>
      <c r="AU27" s="192"/>
      <c r="AV27" s="170"/>
      <c r="AW27" s="192"/>
      <c r="AX27" s="192"/>
      <c r="AY27" s="202"/>
      <c r="AZ27" s="192"/>
      <c r="BA27" s="170"/>
      <c r="BB27" s="192"/>
      <c r="BC27" s="192"/>
      <c r="BD27" s="202"/>
      <c r="BE27" s="192"/>
      <c r="BF27" s="170"/>
      <c r="BG27" s="192"/>
      <c r="BH27" s="192"/>
      <c r="BI27" s="202"/>
      <c r="BJ27" s="192"/>
      <c r="BK27" s="170"/>
      <c r="BL27" s="192"/>
      <c r="BM27" s="192"/>
      <c r="BN27" s="202"/>
      <c r="BO27" s="192"/>
      <c r="BP27" s="170"/>
    </row>
    <row r="28">
      <c r="A28" s="170"/>
      <c r="B28" s="199" t="s">
        <v>22</v>
      </c>
      <c r="C28" s="200">
        <f>COUNTIF(BC5:BC50,"Barão Geraldo")+COUNTIF(BE5:BE50,"Barão Geraldo")</f>
        <v>0</v>
      </c>
      <c r="D28" s="201" t="str">
        <f t="shared" si="1"/>
        <v>#DIV/0!</v>
      </c>
      <c r="E28" s="200">
        <f>COUNTIF(BE5:BE50,"PUC")+COUNTIF(BC5:BC50,"PUC")</f>
        <v>0</v>
      </c>
      <c r="F28" s="201" t="str">
        <f t="shared" si="2"/>
        <v>#DIV/0!</v>
      </c>
      <c r="G28" s="170"/>
      <c r="H28" s="170"/>
      <c r="I28" s="192"/>
      <c r="J28" s="192"/>
      <c r="K28" s="202"/>
      <c r="L28" s="192"/>
      <c r="M28" s="170"/>
      <c r="N28" s="192"/>
      <c r="O28" s="192"/>
      <c r="P28" s="202"/>
      <c r="Q28" s="192"/>
      <c r="R28" s="170"/>
      <c r="S28" s="192"/>
      <c r="T28" s="192"/>
      <c r="U28" s="202"/>
      <c r="V28" s="192"/>
      <c r="W28" s="170"/>
      <c r="X28" s="192"/>
      <c r="Y28" s="192"/>
      <c r="Z28" s="202"/>
      <c r="AA28" s="192"/>
      <c r="AB28" s="170"/>
      <c r="AC28" s="192"/>
      <c r="AD28" s="192"/>
      <c r="AE28" s="202"/>
      <c r="AF28" s="192"/>
      <c r="AG28" s="170"/>
      <c r="AH28" s="192"/>
      <c r="AI28" s="192"/>
      <c r="AJ28" s="202"/>
      <c r="AK28" s="192"/>
      <c r="AL28" s="170"/>
      <c r="AM28" s="192"/>
      <c r="AN28" s="192"/>
      <c r="AO28" s="202"/>
      <c r="AP28" s="192"/>
      <c r="AQ28" s="170"/>
      <c r="AR28" s="192"/>
      <c r="AS28" s="192"/>
      <c r="AT28" s="202"/>
      <c r="AU28" s="192"/>
      <c r="AV28" s="170"/>
      <c r="AW28" s="192"/>
      <c r="AX28" s="192"/>
      <c r="AY28" s="202"/>
      <c r="AZ28" s="192"/>
      <c r="BA28" s="170"/>
      <c r="BB28" s="192"/>
      <c r="BC28" s="192"/>
      <c r="BD28" s="202"/>
      <c r="BE28" s="192"/>
      <c r="BF28" s="170"/>
      <c r="BG28" s="192"/>
      <c r="BH28" s="192"/>
      <c r="BI28" s="202"/>
      <c r="BJ28" s="192"/>
      <c r="BK28" s="170"/>
      <c r="BL28" s="192"/>
      <c r="BM28" s="192"/>
      <c r="BN28" s="202"/>
      <c r="BO28" s="192"/>
      <c r="BP28" s="170"/>
    </row>
    <row r="29">
      <c r="A29" s="170"/>
      <c r="B29" s="199" t="s">
        <v>23</v>
      </c>
      <c r="C29" s="200">
        <f>COUNTIF(BH5:BH50,"Barão Geraldo")+COUNTIF(BJ5:BJ50,"Barão Geraldo")</f>
        <v>0</v>
      </c>
      <c r="D29" s="201" t="str">
        <f t="shared" si="1"/>
        <v>#DIV/0!</v>
      </c>
      <c r="E29" s="200">
        <f>COUNTIF(BJ5:BJ50,"PUC")+COUNTIF(BH5:BH50,"PUC")</f>
        <v>0</v>
      </c>
      <c r="F29" s="201" t="str">
        <f t="shared" si="2"/>
        <v>#DIV/0!</v>
      </c>
      <c r="G29" s="170"/>
      <c r="H29" s="170"/>
      <c r="I29" s="192"/>
      <c r="J29" s="192"/>
      <c r="K29" s="202"/>
      <c r="L29" s="192"/>
      <c r="M29" s="170"/>
      <c r="N29" s="192"/>
      <c r="O29" s="192"/>
      <c r="P29" s="202"/>
      <c r="Q29" s="192"/>
      <c r="R29" s="170"/>
      <c r="S29" s="192"/>
      <c r="T29" s="192"/>
      <c r="U29" s="202"/>
      <c r="V29" s="192"/>
      <c r="W29" s="170"/>
      <c r="X29" s="192"/>
      <c r="Y29" s="192"/>
      <c r="Z29" s="202"/>
      <c r="AA29" s="192"/>
      <c r="AB29" s="170"/>
      <c r="AC29" s="192"/>
      <c r="AD29" s="192"/>
      <c r="AE29" s="202"/>
      <c r="AF29" s="192"/>
      <c r="AG29" s="170"/>
      <c r="AH29" s="192"/>
      <c r="AI29" s="192"/>
      <c r="AJ29" s="202"/>
      <c r="AK29" s="192"/>
      <c r="AL29" s="170"/>
      <c r="AM29" s="192"/>
      <c r="AN29" s="192"/>
      <c r="AO29" s="202"/>
      <c r="AP29" s="192"/>
      <c r="AQ29" s="170"/>
      <c r="AR29" s="192"/>
      <c r="AS29" s="192"/>
      <c r="AT29" s="202"/>
      <c r="AU29" s="192"/>
      <c r="AV29" s="170"/>
      <c r="AW29" s="192"/>
      <c r="AX29" s="192"/>
      <c r="AY29" s="202"/>
      <c r="AZ29" s="192"/>
      <c r="BA29" s="170"/>
      <c r="BB29" s="192"/>
      <c r="BC29" s="192"/>
      <c r="BD29" s="202"/>
      <c r="BE29" s="192"/>
      <c r="BF29" s="170"/>
      <c r="BG29" s="192"/>
      <c r="BH29" s="192"/>
      <c r="BI29" s="202"/>
      <c r="BJ29" s="192"/>
      <c r="BK29" s="170"/>
      <c r="BL29" s="192"/>
      <c r="BM29" s="192"/>
      <c r="BN29" s="202"/>
      <c r="BO29" s="192"/>
      <c r="BP29" s="170"/>
    </row>
    <row r="30">
      <c r="A30" s="170"/>
      <c r="B30" s="199" t="s">
        <v>24</v>
      </c>
      <c r="C30" s="200">
        <f>COUNTIF(BM5:BM50,"Barão Geraldo")+COUNTIF(BO5:BO50,"Barão Geraldo")</f>
        <v>0</v>
      </c>
      <c r="D30" s="201" t="str">
        <f>C50/(C50+E50)</f>
        <v>#DIV/0!</v>
      </c>
      <c r="E30" s="200">
        <f>COUNTIF(BO5:BO50,"PUC")+COUNTIF(BM5:BM50,"PUC")</f>
        <v>0</v>
      </c>
      <c r="F30" s="201" t="str">
        <f>E50/(E50+C50)</f>
        <v>#DIV/0!</v>
      </c>
      <c r="G30" s="170"/>
      <c r="H30" s="170"/>
      <c r="I30" s="192"/>
      <c r="J30" s="192"/>
      <c r="K30" s="202"/>
      <c r="L30" s="192"/>
      <c r="M30" s="170"/>
      <c r="N30" s="192"/>
      <c r="O30" s="192"/>
      <c r="P30" s="202"/>
      <c r="Q30" s="192"/>
      <c r="R30" s="170"/>
      <c r="S30" s="192"/>
      <c r="T30" s="192"/>
      <c r="U30" s="202"/>
      <c r="V30" s="192"/>
      <c r="W30" s="170"/>
      <c r="X30" s="192"/>
      <c r="Y30" s="192"/>
      <c r="Z30" s="202"/>
      <c r="AA30" s="192"/>
      <c r="AB30" s="170"/>
      <c r="AC30" s="192"/>
      <c r="AD30" s="192"/>
      <c r="AE30" s="202"/>
      <c r="AF30" s="192"/>
      <c r="AG30" s="170"/>
      <c r="AH30" s="192"/>
      <c r="AI30" s="192"/>
      <c r="AJ30" s="202"/>
      <c r="AK30" s="192"/>
      <c r="AL30" s="170"/>
      <c r="AM30" s="192"/>
      <c r="AN30" s="192"/>
      <c r="AO30" s="202"/>
      <c r="AP30" s="192"/>
      <c r="AQ30" s="170"/>
      <c r="AR30" s="192"/>
      <c r="AS30" s="192"/>
      <c r="AT30" s="202"/>
      <c r="AU30" s="192"/>
      <c r="AV30" s="170"/>
      <c r="AW30" s="192"/>
      <c r="AX30" s="192"/>
      <c r="AY30" s="202"/>
      <c r="AZ30" s="192"/>
      <c r="BA30" s="170"/>
      <c r="BB30" s="192"/>
      <c r="BC30" s="192"/>
      <c r="BD30" s="202"/>
      <c r="BE30" s="192"/>
      <c r="BF30" s="170"/>
      <c r="BG30" s="192"/>
      <c r="BH30" s="192"/>
      <c r="BI30" s="202"/>
      <c r="BJ30" s="192"/>
      <c r="BK30" s="170"/>
      <c r="BL30" s="192"/>
      <c r="BM30" s="192"/>
      <c r="BN30" s="202"/>
      <c r="BO30" s="192"/>
      <c r="BP30" s="170"/>
    </row>
    <row r="31">
      <c r="A31" s="170"/>
      <c r="B31" s="170"/>
      <c r="C31" s="170"/>
      <c r="D31" s="170"/>
      <c r="E31" s="170"/>
      <c r="F31" s="170"/>
      <c r="G31" s="170"/>
      <c r="H31" s="170"/>
      <c r="I31" s="170"/>
      <c r="J31" s="170"/>
      <c r="K31" s="170"/>
      <c r="L31" s="170"/>
      <c r="M31" s="170"/>
      <c r="N31" s="170"/>
      <c r="O31" s="170"/>
      <c r="P31" s="170"/>
      <c r="Q31" s="170"/>
      <c r="R31" s="170"/>
      <c r="S31" s="192"/>
      <c r="T31" s="192"/>
      <c r="U31" s="202"/>
      <c r="V31" s="192"/>
      <c r="W31" s="170"/>
      <c r="X31" s="170"/>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0"/>
      <c r="BA31" s="170"/>
      <c r="BB31" s="170"/>
      <c r="BC31" s="170"/>
      <c r="BD31" s="170"/>
      <c r="BE31" s="170"/>
      <c r="BF31" s="170"/>
      <c r="BG31" s="170"/>
      <c r="BH31" s="170"/>
      <c r="BI31" s="170"/>
      <c r="BJ31" s="170"/>
      <c r="BK31" s="170"/>
      <c r="BL31" s="170"/>
      <c r="BM31" s="170"/>
      <c r="BN31" s="170"/>
      <c r="BO31" s="170"/>
      <c r="BP31" s="170"/>
    </row>
    <row r="32">
      <c r="A32" s="170"/>
      <c r="B32" s="170"/>
      <c r="C32" s="170"/>
      <c r="D32" s="170"/>
      <c r="E32" s="170"/>
      <c r="F32" s="170"/>
      <c r="G32" s="170"/>
      <c r="H32" s="170"/>
      <c r="I32" s="170"/>
      <c r="J32" s="170"/>
      <c r="K32" s="170"/>
      <c r="L32" s="170"/>
      <c r="M32" s="170"/>
      <c r="N32" s="170"/>
      <c r="O32" s="170"/>
      <c r="P32" s="170"/>
      <c r="Q32" s="170"/>
      <c r="R32" s="170"/>
      <c r="S32" s="192"/>
      <c r="T32" s="192"/>
      <c r="U32" s="202"/>
      <c r="V32" s="192"/>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170"/>
      <c r="BJ32" s="170"/>
      <c r="BK32" s="170"/>
      <c r="BL32" s="170"/>
      <c r="BM32" s="170"/>
      <c r="BN32" s="170"/>
      <c r="BO32" s="170"/>
      <c r="BP32" s="170"/>
    </row>
    <row r="33">
      <c r="A33" s="170"/>
      <c r="B33" s="170"/>
      <c r="C33" s="170"/>
      <c r="D33" s="170"/>
      <c r="E33" s="170"/>
      <c r="F33" s="170"/>
      <c r="G33" s="170"/>
      <c r="H33" s="170"/>
      <c r="I33" s="170"/>
      <c r="J33" s="170"/>
      <c r="K33" s="170"/>
      <c r="L33" s="170"/>
      <c r="M33" s="170"/>
      <c r="N33" s="170"/>
      <c r="O33" s="170"/>
      <c r="P33" s="170"/>
      <c r="Q33" s="170"/>
      <c r="R33" s="170"/>
      <c r="S33" s="192"/>
      <c r="T33" s="192"/>
      <c r="U33" s="202"/>
      <c r="V33" s="192"/>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row>
    <row r="34">
      <c r="A34" s="170"/>
      <c r="B34" s="170"/>
      <c r="C34" s="170"/>
      <c r="D34" s="170"/>
      <c r="E34" s="170"/>
      <c r="F34" s="170"/>
      <c r="G34" s="170"/>
      <c r="H34" s="170"/>
      <c r="I34" s="170"/>
      <c r="J34" s="170"/>
      <c r="K34" s="170"/>
      <c r="L34" s="170"/>
      <c r="M34" s="170"/>
      <c r="N34" s="170"/>
      <c r="O34" s="170"/>
      <c r="P34" s="170"/>
      <c r="Q34" s="170"/>
      <c r="R34" s="170"/>
      <c r="S34" s="192"/>
      <c r="T34" s="192"/>
      <c r="U34" s="202"/>
      <c r="V34" s="192"/>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170"/>
      <c r="BF34" s="170"/>
      <c r="BG34" s="170"/>
      <c r="BH34" s="170"/>
      <c r="BI34" s="170"/>
      <c r="BJ34" s="170"/>
      <c r="BK34" s="170"/>
      <c r="BL34" s="170"/>
      <c r="BM34" s="170"/>
      <c r="BN34" s="170"/>
      <c r="BO34" s="170"/>
      <c r="BP34" s="170"/>
    </row>
    <row r="35">
      <c r="A35" s="170"/>
      <c r="B35" s="170"/>
      <c r="C35" s="170"/>
      <c r="D35" s="170"/>
      <c r="E35" s="170"/>
      <c r="F35" s="170"/>
      <c r="G35" s="170"/>
      <c r="H35" s="170"/>
      <c r="I35" s="170"/>
      <c r="J35" s="170"/>
      <c r="K35" s="170"/>
      <c r="L35" s="170"/>
      <c r="M35" s="170"/>
      <c r="N35" s="170"/>
      <c r="O35" s="170"/>
      <c r="P35" s="170"/>
      <c r="Q35" s="170"/>
      <c r="R35" s="170"/>
      <c r="S35" s="192"/>
      <c r="T35" s="192"/>
      <c r="U35" s="202"/>
      <c r="V35" s="192"/>
      <c r="W35" s="170"/>
      <c r="X35" s="170"/>
      <c r="Y35" s="170"/>
      <c r="Z35" s="170"/>
      <c r="AA35" s="170"/>
      <c r="AB35" s="170"/>
      <c r="AC35" s="170"/>
      <c r="AD35" s="170"/>
      <c r="AE35" s="170"/>
      <c r="AF35" s="170"/>
      <c r="AG35" s="170"/>
      <c r="AH35" s="170"/>
      <c r="AI35" s="170"/>
      <c r="AJ35" s="170"/>
      <c r="AK35" s="170"/>
      <c r="AL35" s="170"/>
      <c r="AM35" s="170"/>
      <c r="AN35" s="170"/>
      <c r="AO35" s="170"/>
      <c r="AP35" s="170"/>
      <c r="AQ35" s="170"/>
      <c r="AR35" s="170"/>
      <c r="AS35" s="170"/>
      <c r="AT35" s="170"/>
      <c r="AU35" s="170"/>
      <c r="AV35" s="170"/>
      <c r="AW35" s="170"/>
      <c r="AX35" s="170"/>
      <c r="AY35" s="170"/>
      <c r="AZ35" s="170"/>
      <c r="BA35" s="170"/>
      <c r="BB35" s="170"/>
      <c r="BC35" s="170"/>
      <c r="BD35" s="170"/>
      <c r="BE35" s="170"/>
      <c r="BF35" s="170"/>
      <c r="BG35" s="170"/>
      <c r="BH35" s="170"/>
      <c r="BI35" s="170"/>
      <c r="BJ35" s="170"/>
      <c r="BK35" s="170"/>
      <c r="BL35" s="170"/>
      <c r="BM35" s="170"/>
      <c r="BN35" s="170"/>
      <c r="BO35" s="170"/>
      <c r="BP35" s="170"/>
    </row>
    <row r="36">
      <c r="A36" s="170"/>
      <c r="B36" s="170"/>
      <c r="C36" s="170"/>
      <c r="D36" s="170"/>
      <c r="E36" s="170"/>
      <c r="F36" s="170"/>
      <c r="G36" s="170"/>
      <c r="H36" s="170"/>
      <c r="I36" s="170"/>
      <c r="J36" s="170"/>
      <c r="K36" s="170"/>
      <c r="L36" s="170"/>
      <c r="M36" s="170"/>
      <c r="N36" s="170"/>
      <c r="O36" s="170"/>
      <c r="P36" s="170"/>
      <c r="Q36" s="170"/>
      <c r="R36" s="170"/>
      <c r="S36" s="192"/>
      <c r="T36" s="192"/>
      <c r="U36" s="202"/>
      <c r="V36" s="192"/>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row>
    <row r="37">
      <c r="A37" s="170"/>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70"/>
      <c r="BF37" s="170"/>
      <c r="BG37" s="170"/>
      <c r="BH37" s="170"/>
      <c r="BI37" s="170"/>
      <c r="BJ37" s="170"/>
      <c r="BK37" s="170"/>
      <c r="BL37" s="170"/>
      <c r="BM37" s="170"/>
      <c r="BN37" s="170"/>
      <c r="BO37" s="170"/>
      <c r="BP37" s="170"/>
    </row>
    <row r="38">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row>
    <row r="39">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row>
    <row r="40">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row>
    <row r="41">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row>
    <row r="42">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row>
    <row r="43">
      <c r="A43" s="170"/>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row>
    <row r="44">
      <c r="A44" s="170"/>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row>
    <row r="45">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row>
    <row r="46">
      <c r="A46" s="17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row>
    <row r="47">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row>
    <row r="48">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c r="BO48" s="170"/>
      <c r="BP48" s="170"/>
    </row>
    <row r="49">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row>
    <row r="50">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row>
    <row r="51">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row>
    <row r="52">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row>
    <row r="53">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row>
    <row r="54">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row>
    <row r="55">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row>
    <row r="56">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row>
    <row r="57">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row>
    <row r="58">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row>
    <row r="59">
      <c r="A59" s="17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row>
    <row r="60">
      <c r="A60" s="17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row>
    <row r="61">
      <c r="A61" s="17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row>
    <row r="62">
      <c r="A62" s="17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row>
    <row r="63">
      <c r="A63" s="17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row>
    <row r="64">
      <c r="A64" s="17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row>
    <row r="65">
      <c r="A65" s="17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row>
    <row r="66">
      <c r="A66" s="17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row>
    <row r="67">
      <c r="A67" s="17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row>
    <row r="68">
      <c r="A68" s="17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row>
    <row r="69">
      <c r="A69" s="17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row>
    <row r="70">
      <c r="A70" s="17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row>
    <row r="71">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row>
    <row r="72">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row>
    <row r="73">
      <c r="A73" s="17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row>
    <row r="74">
      <c r="A74" s="17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row>
    <row r="75">
      <c r="A75" s="17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row>
    <row r="76">
      <c r="A76" s="17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row>
    <row r="77">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row>
    <row r="78">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row>
    <row r="79">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row>
    <row r="80">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row>
    <row r="81">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row>
    <row r="82">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row>
    <row r="83">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row>
    <row r="84">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row>
    <row r="8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row>
    <row r="87">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row>
    <row r="88">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row>
    <row r="89">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row>
    <row r="90">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row>
    <row r="9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row>
    <row r="94">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row>
    <row r="98">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c r="AB253" s="170"/>
      <c r="AC253" s="170"/>
      <c r="AD253" s="170"/>
      <c r="AE253" s="170"/>
      <c r="AF253" s="170"/>
      <c r="AG253" s="170"/>
      <c r="AH253" s="170"/>
      <c r="AI253" s="170"/>
      <c r="AJ253" s="170"/>
      <c r="AK253" s="170"/>
      <c r="AL253" s="170"/>
      <c r="AM253" s="170"/>
      <c r="AN253" s="170"/>
      <c r="AO253" s="170"/>
      <c r="AP253" s="170"/>
      <c r="AQ253" s="170"/>
      <c r="AR253" s="170"/>
      <c r="AS253" s="170"/>
      <c r="AT253" s="170"/>
      <c r="AU253" s="170"/>
      <c r="AV253" s="170"/>
      <c r="AW253" s="170"/>
      <c r="AX253" s="170"/>
      <c r="AY253" s="170"/>
      <c r="AZ253" s="170"/>
      <c r="BA253" s="170"/>
      <c r="BB253" s="170"/>
      <c r="BC253" s="170"/>
      <c r="BD253" s="170"/>
      <c r="BE253" s="170"/>
      <c r="BF253" s="170"/>
      <c r="BG253" s="170"/>
      <c r="BH253" s="170"/>
      <c r="BI253" s="170"/>
      <c r="BJ253" s="170"/>
      <c r="BK253" s="170"/>
      <c r="BL253" s="170"/>
      <c r="BM253" s="170"/>
      <c r="BN253" s="170"/>
      <c r="BO253" s="170"/>
      <c r="BP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c r="AB254" s="170"/>
      <c r="AC254" s="170"/>
      <c r="AD254" s="170"/>
      <c r="AE254" s="170"/>
      <c r="AF254" s="170"/>
      <c r="AG254" s="170"/>
      <c r="AH254" s="170"/>
      <c r="AI254" s="170"/>
      <c r="AJ254" s="170"/>
      <c r="AK254" s="170"/>
      <c r="AL254" s="170"/>
      <c r="AM254" s="170"/>
      <c r="AN254" s="170"/>
      <c r="AO254" s="170"/>
      <c r="AP254" s="170"/>
      <c r="AQ254" s="170"/>
      <c r="AR254" s="170"/>
      <c r="AS254" s="170"/>
      <c r="AT254" s="170"/>
      <c r="AU254" s="170"/>
      <c r="AV254" s="170"/>
      <c r="AW254" s="170"/>
      <c r="AX254" s="170"/>
      <c r="AY254" s="170"/>
      <c r="AZ254" s="170"/>
      <c r="BA254" s="170"/>
      <c r="BB254" s="170"/>
      <c r="BC254" s="170"/>
      <c r="BD254" s="170"/>
      <c r="BE254" s="170"/>
      <c r="BF254" s="170"/>
      <c r="BG254" s="170"/>
      <c r="BH254" s="170"/>
      <c r="BI254" s="170"/>
      <c r="BJ254" s="170"/>
      <c r="BK254" s="170"/>
      <c r="BL254" s="170"/>
      <c r="BM254" s="170"/>
      <c r="BN254" s="170"/>
      <c r="BO254" s="170"/>
      <c r="BP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c r="AB255" s="170"/>
      <c r="AC255" s="170"/>
      <c r="AD255" s="170"/>
      <c r="AE255" s="170"/>
      <c r="AF255" s="170"/>
      <c r="AG255" s="170"/>
      <c r="AH255" s="170"/>
      <c r="AI255" s="170"/>
      <c r="AJ255" s="170"/>
      <c r="AK255" s="170"/>
      <c r="AL255" s="170"/>
      <c r="AM255" s="170"/>
      <c r="AN255" s="170"/>
      <c r="AO255" s="170"/>
      <c r="AP255" s="170"/>
      <c r="AQ255" s="170"/>
      <c r="AR255" s="170"/>
      <c r="AS255" s="170"/>
      <c r="AT255" s="170"/>
      <c r="AU255" s="170"/>
      <c r="AV255" s="170"/>
      <c r="AW255" s="170"/>
      <c r="AX255" s="170"/>
      <c r="AY255" s="170"/>
      <c r="AZ255" s="170"/>
      <c r="BA255" s="170"/>
      <c r="BB255" s="170"/>
      <c r="BC255" s="170"/>
      <c r="BD255" s="170"/>
      <c r="BE255" s="170"/>
      <c r="BF255" s="170"/>
      <c r="BG255" s="170"/>
      <c r="BH255" s="170"/>
      <c r="BI255" s="170"/>
      <c r="BJ255" s="170"/>
      <c r="BK255" s="170"/>
      <c r="BL255" s="170"/>
      <c r="BM255" s="170"/>
      <c r="BN255" s="170"/>
      <c r="BO255" s="170"/>
      <c r="BP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c r="AB256" s="170"/>
      <c r="AC256" s="170"/>
      <c r="AD256" s="170"/>
      <c r="AE256" s="170"/>
      <c r="AF256" s="170"/>
      <c r="AG256" s="170"/>
      <c r="AH256" s="170"/>
      <c r="AI256" s="170"/>
      <c r="AJ256" s="170"/>
      <c r="AK256" s="170"/>
      <c r="AL256" s="170"/>
      <c r="AM256" s="170"/>
      <c r="AN256" s="170"/>
      <c r="AO256" s="170"/>
      <c r="AP256" s="170"/>
      <c r="AQ256" s="170"/>
      <c r="AR256" s="170"/>
      <c r="AS256" s="170"/>
      <c r="AT256" s="170"/>
      <c r="AU256" s="170"/>
      <c r="AV256" s="170"/>
      <c r="AW256" s="170"/>
      <c r="AX256" s="170"/>
      <c r="AY256" s="170"/>
      <c r="AZ256" s="170"/>
      <c r="BA256" s="170"/>
      <c r="BB256" s="170"/>
      <c r="BC256" s="170"/>
      <c r="BD256" s="170"/>
      <c r="BE256" s="170"/>
      <c r="BF256" s="170"/>
      <c r="BG256" s="170"/>
      <c r="BH256" s="170"/>
      <c r="BI256" s="170"/>
      <c r="BJ256" s="170"/>
      <c r="BK256" s="170"/>
      <c r="BL256" s="170"/>
      <c r="BM256" s="170"/>
      <c r="BN256" s="170"/>
      <c r="BO256" s="170"/>
      <c r="BP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170"/>
      <c r="AC257" s="170"/>
      <c r="AD257" s="170"/>
      <c r="AE257" s="170"/>
      <c r="AF257" s="170"/>
      <c r="AG257" s="170"/>
      <c r="AH257" s="170"/>
      <c r="AI257" s="170"/>
      <c r="AJ257" s="170"/>
      <c r="AK257" s="170"/>
      <c r="AL257" s="170"/>
      <c r="AM257" s="170"/>
      <c r="AN257" s="170"/>
      <c r="AO257" s="170"/>
      <c r="AP257" s="170"/>
      <c r="AQ257" s="170"/>
      <c r="AR257" s="170"/>
      <c r="AS257" s="170"/>
      <c r="AT257" s="170"/>
      <c r="AU257" s="170"/>
      <c r="AV257" s="170"/>
      <c r="AW257" s="170"/>
      <c r="AX257" s="170"/>
      <c r="AY257" s="170"/>
      <c r="AZ257" s="170"/>
      <c r="BA257" s="170"/>
      <c r="BB257" s="170"/>
      <c r="BC257" s="170"/>
      <c r="BD257" s="170"/>
      <c r="BE257" s="170"/>
      <c r="BF257" s="170"/>
      <c r="BG257" s="170"/>
      <c r="BH257" s="170"/>
      <c r="BI257" s="170"/>
      <c r="BJ257" s="170"/>
      <c r="BK257" s="170"/>
      <c r="BL257" s="170"/>
      <c r="BM257" s="170"/>
      <c r="BN257" s="170"/>
      <c r="BO257" s="170"/>
      <c r="BP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c r="AB258" s="170"/>
      <c r="AC258" s="170"/>
      <c r="AD258" s="170"/>
      <c r="AE258" s="170"/>
      <c r="AF258" s="170"/>
      <c r="AG258" s="170"/>
      <c r="AH258" s="170"/>
      <c r="AI258" s="170"/>
      <c r="AJ258" s="170"/>
      <c r="AK258" s="170"/>
      <c r="AL258" s="170"/>
      <c r="AM258" s="170"/>
      <c r="AN258" s="170"/>
      <c r="AO258" s="170"/>
      <c r="AP258" s="170"/>
      <c r="AQ258" s="170"/>
      <c r="AR258" s="170"/>
      <c r="AS258" s="170"/>
      <c r="AT258" s="170"/>
      <c r="AU258" s="170"/>
      <c r="AV258" s="170"/>
      <c r="AW258" s="170"/>
      <c r="AX258" s="170"/>
      <c r="AY258" s="170"/>
      <c r="AZ258" s="170"/>
      <c r="BA258" s="170"/>
      <c r="BB258" s="170"/>
      <c r="BC258" s="170"/>
      <c r="BD258" s="170"/>
      <c r="BE258" s="170"/>
      <c r="BF258" s="170"/>
      <c r="BG258" s="170"/>
      <c r="BH258" s="170"/>
      <c r="BI258" s="170"/>
      <c r="BJ258" s="170"/>
      <c r="BK258" s="170"/>
      <c r="BL258" s="170"/>
      <c r="BM258" s="170"/>
      <c r="BN258" s="170"/>
      <c r="BO258" s="170"/>
      <c r="BP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c r="AB259" s="170"/>
      <c r="AC259" s="170"/>
      <c r="AD259" s="170"/>
      <c r="AE259" s="170"/>
      <c r="AF259" s="170"/>
      <c r="AG259" s="170"/>
      <c r="AH259" s="170"/>
      <c r="AI259" s="170"/>
      <c r="AJ259" s="170"/>
      <c r="AK259" s="170"/>
      <c r="AL259" s="170"/>
      <c r="AM259" s="170"/>
      <c r="AN259" s="170"/>
      <c r="AO259" s="170"/>
      <c r="AP259" s="170"/>
      <c r="AQ259" s="170"/>
      <c r="AR259" s="170"/>
      <c r="AS259" s="170"/>
      <c r="AT259" s="170"/>
      <c r="AU259" s="170"/>
      <c r="AV259" s="170"/>
      <c r="AW259" s="170"/>
      <c r="AX259" s="170"/>
      <c r="AY259" s="170"/>
      <c r="AZ259" s="170"/>
      <c r="BA259" s="170"/>
      <c r="BB259" s="170"/>
      <c r="BC259" s="170"/>
      <c r="BD259" s="170"/>
      <c r="BE259" s="170"/>
      <c r="BF259" s="170"/>
      <c r="BG259" s="170"/>
      <c r="BH259" s="170"/>
      <c r="BI259" s="170"/>
      <c r="BJ259" s="170"/>
      <c r="BK259" s="170"/>
      <c r="BL259" s="170"/>
      <c r="BM259" s="170"/>
      <c r="BN259" s="170"/>
      <c r="BO259" s="170"/>
      <c r="BP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c r="AB260" s="170"/>
      <c r="AC260" s="170"/>
      <c r="AD260" s="170"/>
      <c r="AE260" s="170"/>
      <c r="AF260" s="170"/>
      <c r="AG260" s="170"/>
      <c r="AH260" s="170"/>
      <c r="AI260" s="170"/>
      <c r="AJ260" s="170"/>
      <c r="AK260" s="170"/>
      <c r="AL260" s="170"/>
      <c r="AM260" s="170"/>
      <c r="AN260" s="170"/>
      <c r="AO260" s="170"/>
      <c r="AP260" s="170"/>
      <c r="AQ260" s="170"/>
      <c r="AR260" s="170"/>
      <c r="AS260" s="170"/>
      <c r="AT260" s="170"/>
      <c r="AU260" s="170"/>
      <c r="AV260" s="170"/>
      <c r="AW260" s="170"/>
      <c r="AX260" s="170"/>
      <c r="AY260" s="170"/>
      <c r="AZ260" s="170"/>
      <c r="BA260" s="170"/>
      <c r="BB260" s="170"/>
      <c r="BC260" s="170"/>
      <c r="BD260" s="170"/>
      <c r="BE260" s="170"/>
      <c r="BF260" s="170"/>
      <c r="BG260" s="170"/>
      <c r="BH260" s="170"/>
      <c r="BI260" s="170"/>
      <c r="BJ260" s="170"/>
      <c r="BK260" s="170"/>
      <c r="BL260" s="170"/>
      <c r="BM260" s="170"/>
      <c r="BN260" s="170"/>
      <c r="BO260" s="170"/>
      <c r="BP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c r="AB261" s="170"/>
      <c r="AC261" s="170"/>
      <c r="AD261" s="170"/>
      <c r="AE261" s="170"/>
      <c r="AF261" s="170"/>
      <c r="AG261" s="170"/>
      <c r="AH261" s="170"/>
      <c r="AI261" s="170"/>
      <c r="AJ261" s="170"/>
      <c r="AK261" s="170"/>
      <c r="AL261" s="170"/>
      <c r="AM261" s="170"/>
      <c r="AN261" s="170"/>
      <c r="AO261" s="170"/>
      <c r="AP261" s="170"/>
      <c r="AQ261" s="170"/>
      <c r="AR261" s="170"/>
      <c r="AS261" s="170"/>
      <c r="AT261" s="170"/>
      <c r="AU261" s="170"/>
      <c r="AV261" s="170"/>
      <c r="AW261" s="170"/>
      <c r="AX261" s="170"/>
      <c r="AY261" s="170"/>
      <c r="AZ261" s="170"/>
      <c r="BA261" s="170"/>
      <c r="BB261" s="170"/>
      <c r="BC261" s="170"/>
      <c r="BD261" s="170"/>
      <c r="BE261" s="170"/>
      <c r="BF261" s="170"/>
      <c r="BG261" s="170"/>
      <c r="BH261" s="170"/>
      <c r="BI261" s="170"/>
      <c r="BJ261" s="170"/>
      <c r="BK261" s="170"/>
      <c r="BL261" s="170"/>
      <c r="BM261" s="170"/>
      <c r="BN261" s="170"/>
      <c r="BO261" s="170"/>
      <c r="BP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c r="AB262" s="170"/>
      <c r="AC262" s="170"/>
      <c r="AD262" s="170"/>
      <c r="AE262" s="170"/>
      <c r="AF262" s="170"/>
      <c r="AG262" s="170"/>
      <c r="AH262" s="170"/>
      <c r="AI262" s="170"/>
      <c r="AJ262" s="170"/>
      <c r="AK262" s="170"/>
      <c r="AL262" s="170"/>
      <c r="AM262" s="170"/>
      <c r="AN262" s="170"/>
      <c r="AO262" s="170"/>
      <c r="AP262" s="170"/>
      <c r="AQ262" s="170"/>
      <c r="AR262" s="170"/>
      <c r="AS262" s="170"/>
      <c r="AT262" s="170"/>
      <c r="AU262" s="170"/>
      <c r="AV262" s="170"/>
      <c r="AW262" s="170"/>
      <c r="AX262" s="170"/>
      <c r="AY262" s="170"/>
      <c r="AZ262" s="170"/>
      <c r="BA262" s="170"/>
      <c r="BB262" s="170"/>
      <c r="BC262" s="170"/>
      <c r="BD262" s="170"/>
      <c r="BE262" s="170"/>
      <c r="BF262" s="170"/>
      <c r="BG262" s="170"/>
      <c r="BH262" s="170"/>
      <c r="BI262" s="170"/>
      <c r="BJ262" s="170"/>
      <c r="BK262" s="170"/>
      <c r="BL262" s="170"/>
      <c r="BM262" s="170"/>
      <c r="BN262" s="170"/>
      <c r="BO262" s="170"/>
      <c r="BP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c r="AB263" s="170"/>
      <c r="AC263" s="170"/>
      <c r="AD263" s="170"/>
      <c r="AE263" s="170"/>
      <c r="AF263" s="170"/>
      <c r="AG263" s="170"/>
      <c r="AH263" s="170"/>
      <c r="AI263" s="170"/>
      <c r="AJ263" s="170"/>
      <c r="AK263" s="170"/>
      <c r="AL263" s="170"/>
      <c r="AM263" s="170"/>
      <c r="AN263" s="170"/>
      <c r="AO263" s="170"/>
      <c r="AP263" s="170"/>
      <c r="AQ263" s="170"/>
      <c r="AR263" s="170"/>
      <c r="AS263" s="170"/>
      <c r="AT263" s="170"/>
      <c r="AU263" s="170"/>
      <c r="AV263" s="170"/>
      <c r="AW263" s="170"/>
      <c r="AX263" s="170"/>
      <c r="AY263" s="170"/>
      <c r="AZ263" s="170"/>
      <c r="BA263" s="170"/>
      <c r="BB263" s="170"/>
      <c r="BC263" s="170"/>
      <c r="BD263" s="170"/>
      <c r="BE263" s="170"/>
      <c r="BF263" s="170"/>
      <c r="BG263" s="170"/>
      <c r="BH263" s="170"/>
      <c r="BI263" s="170"/>
      <c r="BJ263" s="170"/>
      <c r="BK263" s="170"/>
      <c r="BL263" s="170"/>
      <c r="BM263" s="170"/>
      <c r="BN263" s="170"/>
      <c r="BO263" s="170"/>
      <c r="BP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c r="AB264" s="170"/>
      <c r="AC264" s="170"/>
      <c r="AD264" s="170"/>
      <c r="AE264" s="170"/>
      <c r="AF264" s="170"/>
      <c r="AG264" s="170"/>
      <c r="AH264" s="170"/>
      <c r="AI264" s="170"/>
      <c r="AJ264" s="170"/>
      <c r="AK264" s="170"/>
      <c r="AL264" s="170"/>
      <c r="AM264" s="170"/>
      <c r="AN264" s="170"/>
      <c r="AO264" s="170"/>
      <c r="AP264" s="170"/>
      <c r="AQ264" s="170"/>
      <c r="AR264" s="170"/>
      <c r="AS264" s="170"/>
      <c r="AT264" s="170"/>
      <c r="AU264" s="170"/>
      <c r="AV264" s="170"/>
      <c r="AW264" s="170"/>
      <c r="AX264" s="170"/>
      <c r="AY264" s="170"/>
      <c r="AZ264" s="170"/>
      <c r="BA264" s="170"/>
      <c r="BB264" s="170"/>
      <c r="BC264" s="170"/>
      <c r="BD264" s="170"/>
      <c r="BE264" s="170"/>
      <c r="BF264" s="170"/>
      <c r="BG264" s="170"/>
      <c r="BH264" s="170"/>
      <c r="BI264" s="170"/>
      <c r="BJ264" s="170"/>
      <c r="BK264" s="170"/>
      <c r="BL264" s="170"/>
      <c r="BM264" s="170"/>
      <c r="BN264" s="170"/>
      <c r="BO264" s="170"/>
      <c r="BP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c r="AB265" s="170"/>
      <c r="AC265" s="170"/>
      <c r="AD265" s="170"/>
      <c r="AE265" s="170"/>
      <c r="AF265" s="170"/>
      <c r="AG265" s="170"/>
      <c r="AH265" s="170"/>
      <c r="AI265" s="170"/>
      <c r="AJ265" s="170"/>
      <c r="AK265" s="170"/>
      <c r="AL265" s="170"/>
      <c r="AM265" s="170"/>
      <c r="AN265" s="170"/>
      <c r="AO265" s="170"/>
      <c r="AP265" s="170"/>
      <c r="AQ265" s="170"/>
      <c r="AR265" s="170"/>
      <c r="AS265" s="170"/>
      <c r="AT265" s="170"/>
      <c r="AU265" s="170"/>
      <c r="AV265" s="170"/>
      <c r="AW265" s="170"/>
      <c r="AX265" s="170"/>
      <c r="AY265" s="170"/>
      <c r="AZ265" s="170"/>
      <c r="BA265" s="170"/>
      <c r="BB265" s="170"/>
      <c r="BC265" s="170"/>
      <c r="BD265" s="170"/>
      <c r="BE265" s="170"/>
      <c r="BF265" s="170"/>
      <c r="BG265" s="170"/>
      <c r="BH265" s="170"/>
      <c r="BI265" s="170"/>
      <c r="BJ265" s="170"/>
      <c r="BK265" s="170"/>
      <c r="BL265" s="170"/>
      <c r="BM265" s="170"/>
      <c r="BN265" s="170"/>
      <c r="BO265" s="170"/>
      <c r="BP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170"/>
      <c r="AC266" s="170"/>
      <c r="AD266" s="170"/>
      <c r="AE266" s="170"/>
      <c r="AF266" s="170"/>
      <c r="AG266" s="170"/>
      <c r="AH266" s="170"/>
      <c r="AI266" s="170"/>
      <c r="AJ266" s="170"/>
      <c r="AK266" s="170"/>
      <c r="AL266" s="170"/>
      <c r="AM266" s="170"/>
      <c r="AN266" s="170"/>
      <c r="AO266" s="170"/>
      <c r="AP266" s="170"/>
      <c r="AQ266" s="170"/>
      <c r="AR266" s="170"/>
      <c r="AS266" s="170"/>
      <c r="AT266" s="170"/>
      <c r="AU266" s="170"/>
      <c r="AV266" s="170"/>
      <c r="AW266" s="170"/>
      <c r="AX266" s="170"/>
      <c r="AY266" s="170"/>
      <c r="AZ266" s="170"/>
      <c r="BA266" s="170"/>
      <c r="BB266" s="170"/>
      <c r="BC266" s="170"/>
      <c r="BD266" s="170"/>
      <c r="BE266" s="170"/>
      <c r="BF266" s="170"/>
      <c r="BG266" s="170"/>
      <c r="BH266" s="170"/>
      <c r="BI266" s="170"/>
      <c r="BJ266" s="170"/>
      <c r="BK266" s="170"/>
      <c r="BL266" s="170"/>
      <c r="BM266" s="170"/>
      <c r="BN266" s="170"/>
      <c r="BO266" s="170"/>
      <c r="BP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c r="AB267" s="170"/>
      <c r="AC267" s="170"/>
      <c r="AD267" s="170"/>
      <c r="AE267" s="170"/>
      <c r="AF267" s="170"/>
      <c r="AG267" s="170"/>
      <c r="AH267" s="170"/>
      <c r="AI267" s="170"/>
      <c r="AJ267" s="170"/>
      <c r="AK267" s="170"/>
      <c r="AL267" s="170"/>
      <c r="AM267" s="170"/>
      <c r="AN267" s="170"/>
      <c r="AO267" s="170"/>
      <c r="AP267" s="170"/>
      <c r="AQ267" s="170"/>
      <c r="AR267" s="170"/>
      <c r="AS267" s="170"/>
      <c r="AT267" s="170"/>
      <c r="AU267" s="170"/>
      <c r="AV267" s="170"/>
      <c r="AW267" s="170"/>
      <c r="AX267" s="170"/>
      <c r="AY267" s="170"/>
      <c r="AZ267" s="170"/>
      <c r="BA267" s="170"/>
      <c r="BB267" s="170"/>
      <c r="BC267" s="170"/>
      <c r="BD267" s="170"/>
      <c r="BE267" s="170"/>
      <c r="BF267" s="170"/>
      <c r="BG267" s="170"/>
      <c r="BH267" s="170"/>
      <c r="BI267" s="170"/>
      <c r="BJ267" s="170"/>
      <c r="BK267" s="170"/>
      <c r="BL267" s="170"/>
      <c r="BM267" s="170"/>
      <c r="BN267" s="170"/>
      <c r="BO267" s="170"/>
      <c r="BP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c r="AB268" s="170"/>
      <c r="AC268" s="170"/>
      <c r="AD268" s="170"/>
      <c r="AE268" s="170"/>
      <c r="AF268" s="170"/>
      <c r="AG268" s="170"/>
      <c r="AH268" s="170"/>
      <c r="AI268" s="170"/>
      <c r="AJ268" s="170"/>
      <c r="AK268" s="170"/>
      <c r="AL268" s="170"/>
      <c r="AM268" s="170"/>
      <c r="AN268" s="170"/>
      <c r="AO268" s="170"/>
      <c r="AP268" s="170"/>
      <c r="AQ268" s="170"/>
      <c r="AR268" s="170"/>
      <c r="AS268" s="170"/>
      <c r="AT268" s="170"/>
      <c r="AU268" s="170"/>
      <c r="AV268" s="170"/>
      <c r="AW268" s="170"/>
      <c r="AX268" s="170"/>
      <c r="AY268" s="170"/>
      <c r="AZ268" s="170"/>
      <c r="BA268" s="170"/>
      <c r="BB268" s="170"/>
      <c r="BC268" s="170"/>
      <c r="BD268" s="170"/>
      <c r="BE268" s="170"/>
      <c r="BF268" s="170"/>
      <c r="BG268" s="170"/>
      <c r="BH268" s="170"/>
      <c r="BI268" s="170"/>
      <c r="BJ268" s="170"/>
      <c r="BK268" s="170"/>
      <c r="BL268" s="170"/>
      <c r="BM268" s="170"/>
      <c r="BN268" s="170"/>
      <c r="BO268" s="170"/>
      <c r="BP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c r="AB269" s="170"/>
      <c r="AC269" s="170"/>
      <c r="AD269" s="170"/>
      <c r="AE269" s="170"/>
      <c r="AF269" s="170"/>
      <c r="AG269" s="170"/>
      <c r="AH269" s="170"/>
      <c r="AI269" s="170"/>
      <c r="AJ269" s="170"/>
      <c r="AK269" s="170"/>
      <c r="AL269" s="170"/>
      <c r="AM269" s="170"/>
      <c r="AN269" s="170"/>
      <c r="AO269" s="170"/>
      <c r="AP269" s="170"/>
      <c r="AQ269" s="170"/>
      <c r="AR269" s="170"/>
      <c r="AS269" s="170"/>
      <c r="AT269" s="170"/>
      <c r="AU269" s="170"/>
      <c r="AV269" s="170"/>
      <c r="AW269" s="170"/>
      <c r="AX269" s="170"/>
      <c r="AY269" s="170"/>
      <c r="AZ269" s="170"/>
      <c r="BA269" s="170"/>
      <c r="BB269" s="170"/>
      <c r="BC269" s="170"/>
      <c r="BD269" s="170"/>
      <c r="BE269" s="170"/>
      <c r="BF269" s="170"/>
      <c r="BG269" s="170"/>
      <c r="BH269" s="170"/>
      <c r="BI269" s="170"/>
      <c r="BJ269" s="170"/>
      <c r="BK269" s="170"/>
      <c r="BL269" s="170"/>
      <c r="BM269" s="170"/>
      <c r="BN269" s="170"/>
      <c r="BO269" s="170"/>
      <c r="BP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c r="AB270" s="170"/>
      <c r="AC270" s="170"/>
      <c r="AD270" s="170"/>
      <c r="AE270" s="170"/>
      <c r="AF270" s="170"/>
      <c r="AG270" s="170"/>
      <c r="AH270" s="170"/>
      <c r="AI270" s="170"/>
      <c r="AJ270" s="170"/>
      <c r="AK270" s="170"/>
      <c r="AL270" s="170"/>
      <c r="AM270" s="170"/>
      <c r="AN270" s="170"/>
      <c r="AO270" s="170"/>
      <c r="AP270" s="170"/>
      <c r="AQ270" s="170"/>
      <c r="AR270" s="170"/>
      <c r="AS270" s="170"/>
      <c r="AT270" s="170"/>
      <c r="AU270" s="170"/>
      <c r="AV270" s="170"/>
      <c r="AW270" s="170"/>
      <c r="AX270" s="170"/>
      <c r="AY270" s="170"/>
      <c r="AZ270" s="170"/>
      <c r="BA270" s="170"/>
      <c r="BB270" s="170"/>
      <c r="BC270" s="170"/>
      <c r="BD270" s="170"/>
      <c r="BE270" s="170"/>
      <c r="BF270" s="170"/>
      <c r="BG270" s="170"/>
      <c r="BH270" s="170"/>
      <c r="BI270" s="170"/>
      <c r="BJ270" s="170"/>
      <c r="BK270" s="170"/>
      <c r="BL270" s="170"/>
      <c r="BM270" s="170"/>
      <c r="BN270" s="170"/>
      <c r="BO270" s="170"/>
      <c r="BP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c r="AB271" s="170"/>
      <c r="AC271" s="170"/>
      <c r="AD271" s="170"/>
      <c r="AE271" s="170"/>
      <c r="AF271" s="170"/>
      <c r="AG271" s="170"/>
      <c r="AH271" s="170"/>
      <c r="AI271" s="170"/>
      <c r="AJ271" s="170"/>
      <c r="AK271" s="170"/>
      <c r="AL271" s="170"/>
      <c r="AM271" s="170"/>
      <c r="AN271" s="170"/>
      <c r="AO271" s="170"/>
      <c r="AP271" s="170"/>
      <c r="AQ271" s="170"/>
      <c r="AR271" s="170"/>
      <c r="AS271" s="170"/>
      <c r="AT271" s="170"/>
      <c r="AU271" s="170"/>
      <c r="AV271" s="170"/>
      <c r="AW271" s="170"/>
      <c r="AX271" s="170"/>
      <c r="AY271" s="170"/>
      <c r="AZ271" s="170"/>
      <c r="BA271" s="170"/>
      <c r="BB271" s="170"/>
      <c r="BC271" s="170"/>
      <c r="BD271" s="170"/>
      <c r="BE271" s="170"/>
      <c r="BF271" s="170"/>
      <c r="BG271" s="170"/>
      <c r="BH271" s="170"/>
      <c r="BI271" s="170"/>
      <c r="BJ271" s="170"/>
      <c r="BK271" s="170"/>
      <c r="BL271" s="170"/>
      <c r="BM271" s="170"/>
      <c r="BN271" s="170"/>
      <c r="BO271" s="170"/>
      <c r="BP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c r="AB272" s="170"/>
      <c r="AC272" s="170"/>
      <c r="AD272" s="170"/>
      <c r="AE272" s="170"/>
      <c r="AF272" s="170"/>
      <c r="AG272" s="170"/>
      <c r="AH272" s="170"/>
      <c r="AI272" s="170"/>
      <c r="AJ272" s="170"/>
      <c r="AK272" s="170"/>
      <c r="AL272" s="170"/>
      <c r="AM272" s="170"/>
      <c r="AN272" s="170"/>
      <c r="AO272" s="170"/>
      <c r="AP272" s="170"/>
      <c r="AQ272" s="170"/>
      <c r="AR272" s="170"/>
      <c r="AS272" s="170"/>
      <c r="AT272" s="170"/>
      <c r="AU272" s="170"/>
      <c r="AV272" s="170"/>
      <c r="AW272" s="170"/>
      <c r="AX272" s="170"/>
      <c r="AY272" s="170"/>
      <c r="AZ272" s="170"/>
      <c r="BA272" s="170"/>
      <c r="BB272" s="170"/>
      <c r="BC272" s="170"/>
      <c r="BD272" s="170"/>
      <c r="BE272" s="170"/>
      <c r="BF272" s="170"/>
      <c r="BG272" s="170"/>
      <c r="BH272" s="170"/>
      <c r="BI272" s="170"/>
      <c r="BJ272" s="170"/>
      <c r="BK272" s="170"/>
      <c r="BL272" s="170"/>
      <c r="BM272" s="170"/>
      <c r="BN272" s="170"/>
      <c r="BO272" s="170"/>
      <c r="BP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c r="AB273" s="170"/>
      <c r="AC273" s="170"/>
      <c r="AD273" s="170"/>
      <c r="AE273" s="170"/>
      <c r="AF273" s="170"/>
      <c r="AG273" s="170"/>
      <c r="AH273" s="170"/>
      <c r="AI273" s="170"/>
      <c r="AJ273" s="170"/>
      <c r="AK273" s="170"/>
      <c r="AL273" s="170"/>
      <c r="AM273" s="170"/>
      <c r="AN273" s="170"/>
      <c r="AO273" s="170"/>
      <c r="AP273" s="170"/>
      <c r="AQ273" s="170"/>
      <c r="AR273" s="170"/>
      <c r="AS273" s="170"/>
      <c r="AT273" s="170"/>
      <c r="AU273" s="170"/>
      <c r="AV273" s="170"/>
      <c r="AW273" s="170"/>
      <c r="AX273" s="170"/>
      <c r="AY273" s="170"/>
      <c r="AZ273" s="170"/>
      <c r="BA273" s="170"/>
      <c r="BB273" s="170"/>
      <c r="BC273" s="170"/>
      <c r="BD273" s="170"/>
      <c r="BE273" s="170"/>
      <c r="BF273" s="170"/>
      <c r="BG273" s="170"/>
      <c r="BH273" s="170"/>
      <c r="BI273" s="170"/>
      <c r="BJ273" s="170"/>
      <c r="BK273" s="170"/>
      <c r="BL273" s="170"/>
      <c r="BM273" s="170"/>
      <c r="BN273" s="170"/>
      <c r="BO273" s="170"/>
      <c r="BP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c r="AB274" s="170"/>
      <c r="AC274" s="170"/>
      <c r="AD274" s="170"/>
      <c r="AE274" s="170"/>
      <c r="AF274" s="170"/>
      <c r="AG274" s="170"/>
      <c r="AH274" s="170"/>
      <c r="AI274" s="170"/>
      <c r="AJ274" s="170"/>
      <c r="AK274" s="170"/>
      <c r="AL274" s="170"/>
      <c r="AM274" s="170"/>
      <c r="AN274" s="170"/>
      <c r="AO274" s="170"/>
      <c r="AP274" s="170"/>
      <c r="AQ274" s="170"/>
      <c r="AR274" s="170"/>
      <c r="AS274" s="170"/>
      <c r="AT274" s="170"/>
      <c r="AU274" s="170"/>
      <c r="AV274" s="170"/>
      <c r="AW274" s="170"/>
      <c r="AX274" s="170"/>
      <c r="AY274" s="170"/>
      <c r="AZ274" s="170"/>
      <c r="BA274" s="170"/>
      <c r="BB274" s="170"/>
      <c r="BC274" s="170"/>
      <c r="BD274" s="170"/>
      <c r="BE274" s="170"/>
      <c r="BF274" s="170"/>
      <c r="BG274" s="170"/>
      <c r="BH274" s="170"/>
      <c r="BI274" s="170"/>
      <c r="BJ274" s="170"/>
      <c r="BK274" s="170"/>
      <c r="BL274" s="170"/>
      <c r="BM274" s="170"/>
      <c r="BN274" s="170"/>
      <c r="BO274" s="170"/>
      <c r="BP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c r="AB275" s="170"/>
      <c r="AC275" s="170"/>
      <c r="AD275" s="170"/>
      <c r="AE275" s="170"/>
      <c r="AF275" s="170"/>
      <c r="AG275" s="170"/>
      <c r="AH275" s="170"/>
      <c r="AI275" s="170"/>
      <c r="AJ275" s="170"/>
      <c r="AK275" s="170"/>
      <c r="AL275" s="170"/>
      <c r="AM275" s="170"/>
      <c r="AN275" s="170"/>
      <c r="AO275" s="170"/>
      <c r="AP275" s="170"/>
      <c r="AQ275" s="170"/>
      <c r="AR275" s="170"/>
      <c r="AS275" s="170"/>
      <c r="AT275" s="170"/>
      <c r="AU275" s="170"/>
      <c r="AV275" s="170"/>
      <c r="AW275" s="170"/>
      <c r="AX275" s="170"/>
      <c r="AY275" s="170"/>
      <c r="AZ275" s="170"/>
      <c r="BA275" s="170"/>
      <c r="BB275" s="170"/>
      <c r="BC275" s="170"/>
      <c r="BD275" s="170"/>
      <c r="BE275" s="170"/>
      <c r="BF275" s="170"/>
      <c r="BG275" s="170"/>
      <c r="BH275" s="170"/>
      <c r="BI275" s="170"/>
      <c r="BJ275" s="170"/>
      <c r="BK275" s="170"/>
      <c r="BL275" s="170"/>
      <c r="BM275" s="170"/>
      <c r="BN275" s="170"/>
      <c r="BO275" s="170"/>
      <c r="BP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c r="AB276" s="170"/>
      <c r="AC276" s="170"/>
      <c r="AD276" s="170"/>
      <c r="AE276" s="170"/>
      <c r="AF276" s="170"/>
      <c r="AG276" s="170"/>
      <c r="AH276" s="170"/>
      <c r="AI276" s="170"/>
      <c r="AJ276" s="170"/>
      <c r="AK276" s="170"/>
      <c r="AL276" s="170"/>
      <c r="AM276" s="170"/>
      <c r="AN276" s="170"/>
      <c r="AO276" s="170"/>
      <c r="AP276" s="170"/>
      <c r="AQ276" s="170"/>
      <c r="AR276" s="170"/>
      <c r="AS276" s="170"/>
      <c r="AT276" s="170"/>
      <c r="AU276" s="170"/>
      <c r="AV276" s="170"/>
      <c r="AW276" s="170"/>
      <c r="AX276" s="170"/>
      <c r="AY276" s="170"/>
      <c r="AZ276" s="170"/>
      <c r="BA276" s="170"/>
      <c r="BB276" s="170"/>
      <c r="BC276" s="170"/>
      <c r="BD276" s="170"/>
      <c r="BE276" s="170"/>
      <c r="BF276" s="170"/>
      <c r="BG276" s="170"/>
      <c r="BH276" s="170"/>
      <c r="BI276" s="170"/>
      <c r="BJ276" s="170"/>
      <c r="BK276" s="170"/>
      <c r="BL276" s="170"/>
      <c r="BM276" s="170"/>
      <c r="BN276" s="170"/>
      <c r="BO276" s="170"/>
      <c r="BP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c r="AB277" s="170"/>
      <c r="AC277" s="170"/>
      <c r="AD277" s="170"/>
      <c r="AE277" s="170"/>
      <c r="AF277" s="170"/>
      <c r="AG277" s="170"/>
      <c r="AH277" s="170"/>
      <c r="AI277" s="170"/>
      <c r="AJ277" s="170"/>
      <c r="AK277" s="170"/>
      <c r="AL277" s="170"/>
      <c r="AM277" s="170"/>
      <c r="AN277" s="170"/>
      <c r="AO277" s="170"/>
      <c r="AP277" s="170"/>
      <c r="AQ277" s="170"/>
      <c r="AR277" s="170"/>
      <c r="AS277" s="170"/>
      <c r="AT277" s="170"/>
      <c r="AU277" s="170"/>
      <c r="AV277" s="170"/>
      <c r="AW277" s="170"/>
      <c r="AX277" s="170"/>
      <c r="AY277" s="170"/>
      <c r="AZ277" s="170"/>
      <c r="BA277" s="170"/>
      <c r="BB277" s="170"/>
      <c r="BC277" s="170"/>
      <c r="BD277" s="170"/>
      <c r="BE277" s="170"/>
      <c r="BF277" s="170"/>
      <c r="BG277" s="170"/>
      <c r="BH277" s="170"/>
      <c r="BI277" s="170"/>
      <c r="BJ277" s="170"/>
      <c r="BK277" s="170"/>
      <c r="BL277" s="170"/>
      <c r="BM277" s="170"/>
      <c r="BN277" s="170"/>
      <c r="BO277" s="170"/>
      <c r="BP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c r="AB278" s="170"/>
      <c r="AC278" s="170"/>
      <c r="AD278" s="170"/>
      <c r="AE278" s="170"/>
      <c r="AF278" s="170"/>
      <c r="AG278" s="170"/>
      <c r="AH278" s="170"/>
      <c r="AI278" s="170"/>
      <c r="AJ278" s="170"/>
      <c r="AK278" s="170"/>
      <c r="AL278" s="170"/>
      <c r="AM278" s="170"/>
      <c r="AN278" s="170"/>
      <c r="AO278" s="170"/>
      <c r="AP278" s="170"/>
      <c r="AQ278" s="170"/>
      <c r="AR278" s="170"/>
      <c r="AS278" s="170"/>
      <c r="AT278" s="170"/>
      <c r="AU278" s="170"/>
      <c r="AV278" s="170"/>
      <c r="AW278" s="170"/>
      <c r="AX278" s="170"/>
      <c r="AY278" s="170"/>
      <c r="AZ278" s="170"/>
      <c r="BA278" s="170"/>
      <c r="BB278" s="170"/>
      <c r="BC278" s="170"/>
      <c r="BD278" s="170"/>
      <c r="BE278" s="170"/>
      <c r="BF278" s="170"/>
      <c r="BG278" s="170"/>
      <c r="BH278" s="170"/>
      <c r="BI278" s="170"/>
      <c r="BJ278" s="170"/>
      <c r="BK278" s="170"/>
      <c r="BL278" s="170"/>
      <c r="BM278" s="170"/>
      <c r="BN278" s="170"/>
      <c r="BO278" s="170"/>
      <c r="BP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c r="AB279" s="170"/>
      <c r="AC279" s="170"/>
      <c r="AD279" s="170"/>
      <c r="AE279" s="170"/>
      <c r="AF279" s="170"/>
      <c r="AG279" s="170"/>
      <c r="AH279" s="170"/>
      <c r="AI279" s="170"/>
      <c r="AJ279" s="170"/>
      <c r="AK279" s="170"/>
      <c r="AL279" s="170"/>
      <c r="AM279" s="170"/>
      <c r="AN279" s="170"/>
      <c r="AO279" s="170"/>
      <c r="AP279" s="170"/>
      <c r="AQ279" s="170"/>
      <c r="AR279" s="170"/>
      <c r="AS279" s="170"/>
      <c r="AT279" s="170"/>
      <c r="AU279" s="170"/>
      <c r="AV279" s="170"/>
      <c r="AW279" s="170"/>
      <c r="AX279" s="170"/>
      <c r="AY279" s="170"/>
      <c r="AZ279" s="170"/>
      <c r="BA279" s="170"/>
      <c r="BB279" s="170"/>
      <c r="BC279" s="170"/>
      <c r="BD279" s="170"/>
      <c r="BE279" s="170"/>
      <c r="BF279" s="170"/>
      <c r="BG279" s="170"/>
      <c r="BH279" s="170"/>
      <c r="BI279" s="170"/>
      <c r="BJ279" s="170"/>
      <c r="BK279" s="170"/>
      <c r="BL279" s="170"/>
      <c r="BM279" s="170"/>
      <c r="BN279" s="170"/>
      <c r="BO279" s="170"/>
      <c r="BP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c r="AB280" s="170"/>
      <c r="AC280" s="170"/>
      <c r="AD280" s="170"/>
      <c r="AE280" s="170"/>
      <c r="AF280" s="170"/>
      <c r="AG280" s="170"/>
      <c r="AH280" s="170"/>
      <c r="AI280" s="170"/>
      <c r="AJ280" s="170"/>
      <c r="AK280" s="170"/>
      <c r="AL280" s="170"/>
      <c r="AM280" s="170"/>
      <c r="AN280" s="170"/>
      <c r="AO280" s="170"/>
      <c r="AP280" s="170"/>
      <c r="AQ280" s="170"/>
      <c r="AR280" s="170"/>
      <c r="AS280" s="170"/>
      <c r="AT280" s="170"/>
      <c r="AU280" s="170"/>
      <c r="AV280" s="170"/>
      <c r="AW280" s="170"/>
      <c r="AX280" s="170"/>
      <c r="AY280" s="170"/>
      <c r="AZ280" s="170"/>
      <c r="BA280" s="170"/>
      <c r="BB280" s="170"/>
      <c r="BC280" s="170"/>
      <c r="BD280" s="170"/>
      <c r="BE280" s="170"/>
      <c r="BF280" s="170"/>
      <c r="BG280" s="170"/>
      <c r="BH280" s="170"/>
      <c r="BI280" s="170"/>
      <c r="BJ280" s="170"/>
      <c r="BK280" s="170"/>
      <c r="BL280" s="170"/>
      <c r="BM280" s="170"/>
      <c r="BN280" s="170"/>
      <c r="BO280" s="170"/>
      <c r="BP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c r="AB281" s="170"/>
      <c r="AC281" s="170"/>
      <c r="AD281" s="170"/>
      <c r="AE281" s="170"/>
      <c r="AF281" s="170"/>
      <c r="AG281" s="170"/>
      <c r="AH281" s="170"/>
      <c r="AI281" s="170"/>
      <c r="AJ281" s="170"/>
      <c r="AK281" s="170"/>
      <c r="AL281" s="170"/>
      <c r="AM281" s="170"/>
      <c r="AN281" s="170"/>
      <c r="AO281" s="170"/>
      <c r="AP281" s="170"/>
      <c r="AQ281" s="170"/>
      <c r="AR281" s="170"/>
      <c r="AS281" s="170"/>
      <c r="AT281" s="170"/>
      <c r="AU281" s="170"/>
      <c r="AV281" s="170"/>
      <c r="AW281" s="170"/>
      <c r="AX281" s="170"/>
      <c r="AY281" s="170"/>
      <c r="AZ281" s="170"/>
      <c r="BA281" s="170"/>
      <c r="BB281" s="170"/>
      <c r="BC281" s="170"/>
      <c r="BD281" s="170"/>
      <c r="BE281" s="170"/>
      <c r="BF281" s="170"/>
      <c r="BG281" s="170"/>
      <c r="BH281" s="170"/>
      <c r="BI281" s="170"/>
      <c r="BJ281" s="170"/>
      <c r="BK281" s="170"/>
      <c r="BL281" s="170"/>
      <c r="BM281" s="170"/>
      <c r="BN281" s="170"/>
      <c r="BO281" s="170"/>
      <c r="BP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c r="AB282" s="170"/>
      <c r="AC282" s="170"/>
      <c r="AD282" s="170"/>
      <c r="AE282" s="170"/>
      <c r="AF282" s="170"/>
      <c r="AG282" s="170"/>
      <c r="AH282" s="170"/>
      <c r="AI282" s="170"/>
      <c r="AJ282" s="170"/>
      <c r="AK282" s="170"/>
      <c r="AL282" s="170"/>
      <c r="AM282" s="170"/>
      <c r="AN282" s="170"/>
      <c r="AO282" s="170"/>
      <c r="AP282" s="170"/>
      <c r="AQ282" s="170"/>
      <c r="AR282" s="170"/>
      <c r="AS282" s="170"/>
      <c r="AT282" s="170"/>
      <c r="AU282" s="170"/>
      <c r="AV282" s="170"/>
      <c r="AW282" s="170"/>
      <c r="AX282" s="170"/>
      <c r="AY282" s="170"/>
      <c r="AZ282" s="170"/>
      <c r="BA282" s="170"/>
      <c r="BB282" s="170"/>
      <c r="BC282" s="170"/>
      <c r="BD282" s="170"/>
      <c r="BE282" s="170"/>
      <c r="BF282" s="170"/>
      <c r="BG282" s="170"/>
      <c r="BH282" s="170"/>
      <c r="BI282" s="170"/>
      <c r="BJ282" s="170"/>
      <c r="BK282" s="170"/>
      <c r="BL282" s="170"/>
      <c r="BM282" s="170"/>
      <c r="BN282" s="170"/>
      <c r="BO282" s="170"/>
      <c r="BP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c r="AB283" s="170"/>
      <c r="AC283" s="170"/>
      <c r="AD283" s="170"/>
      <c r="AE283" s="170"/>
      <c r="AF283" s="170"/>
      <c r="AG283" s="170"/>
      <c r="AH283" s="170"/>
      <c r="AI283" s="170"/>
      <c r="AJ283" s="170"/>
      <c r="AK283" s="170"/>
      <c r="AL283" s="170"/>
      <c r="AM283" s="170"/>
      <c r="AN283" s="170"/>
      <c r="AO283" s="170"/>
      <c r="AP283" s="170"/>
      <c r="AQ283" s="170"/>
      <c r="AR283" s="170"/>
      <c r="AS283" s="170"/>
      <c r="AT283" s="170"/>
      <c r="AU283" s="170"/>
      <c r="AV283" s="170"/>
      <c r="AW283" s="170"/>
      <c r="AX283" s="170"/>
      <c r="AY283" s="170"/>
      <c r="AZ283" s="170"/>
      <c r="BA283" s="170"/>
      <c r="BB283" s="170"/>
      <c r="BC283" s="170"/>
      <c r="BD283" s="170"/>
      <c r="BE283" s="170"/>
      <c r="BF283" s="170"/>
      <c r="BG283" s="170"/>
      <c r="BH283" s="170"/>
      <c r="BI283" s="170"/>
      <c r="BJ283" s="170"/>
      <c r="BK283" s="170"/>
      <c r="BL283" s="170"/>
      <c r="BM283" s="170"/>
      <c r="BN283" s="170"/>
      <c r="BO283" s="170"/>
      <c r="BP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c r="AB284" s="170"/>
      <c r="AC284" s="170"/>
      <c r="AD284" s="170"/>
      <c r="AE284" s="170"/>
      <c r="AF284" s="170"/>
      <c r="AG284" s="170"/>
      <c r="AH284" s="170"/>
      <c r="AI284" s="170"/>
      <c r="AJ284" s="170"/>
      <c r="AK284" s="170"/>
      <c r="AL284" s="170"/>
      <c r="AM284" s="170"/>
      <c r="AN284" s="170"/>
      <c r="AO284" s="170"/>
      <c r="AP284" s="170"/>
      <c r="AQ284" s="170"/>
      <c r="AR284" s="170"/>
      <c r="AS284" s="170"/>
      <c r="AT284" s="170"/>
      <c r="AU284" s="170"/>
      <c r="AV284" s="170"/>
      <c r="AW284" s="170"/>
      <c r="AX284" s="170"/>
      <c r="AY284" s="170"/>
      <c r="AZ284" s="170"/>
      <c r="BA284" s="170"/>
      <c r="BB284" s="170"/>
      <c r="BC284" s="170"/>
      <c r="BD284" s="170"/>
      <c r="BE284" s="170"/>
      <c r="BF284" s="170"/>
      <c r="BG284" s="170"/>
      <c r="BH284" s="170"/>
      <c r="BI284" s="170"/>
      <c r="BJ284" s="170"/>
      <c r="BK284" s="170"/>
      <c r="BL284" s="170"/>
      <c r="BM284" s="170"/>
      <c r="BN284" s="170"/>
      <c r="BO284" s="170"/>
      <c r="BP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c r="AB285" s="170"/>
      <c r="AC285" s="170"/>
      <c r="AD285" s="170"/>
      <c r="AE285" s="170"/>
      <c r="AF285" s="170"/>
      <c r="AG285" s="170"/>
      <c r="AH285" s="170"/>
      <c r="AI285" s="170"/>
      <c r="AJ285" s="170"/>
      <c r="AK285" s="170"/>
      <c r="AL285" s="170"/>
      <c r="AM285" s="170"/>
      <c r="AN285" s="170"/>
      <c r="AO285" s="170"/>
      <c r="AP285" s="170"/>
      <c r="AQ285" s="170"/>
      <c r="AR285" s="170"/>
      <c r="AS285" s="170"/>
      <c r="AT285" s="170"/>
      <c r="AU285" s="170"/>
      <c r="AV285" s="170"/>
      <c r="AW285" s="170"/>
      <c r="AX285" s="170"/>
      <c r="AY285" s="170"/>
      <c r="AZ285" s="170"/>
      <c r="BA285" s="170"/>
      <c r="BB285" s="170"/>
      <c r="BC285" s="170"/>
      <c r="BD285" s="170"/>
      <c r="BE285" s="170"/>
      <c r="BF285" s="170"/>
      <c r="BG285" s="170"/>
      <c r="BH285" s="170"/>
      <c r="BI285" s="170"/>
      <c r="BJ285" s="170"/>
      <c r="BK285" s="170"/>
      <c r="BL285" s="170"/>
      <c r="BM285" s="170"/>
      <c r="BN285" s="170"/>
      <c r="BO285" s="170"/>
      <c r="BP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70"/>
      <c r="BL286" s="170"/>
      <c r="BM286" s="170"/>
      <c r="BN286" s="170"/>
      <c r="BO286" s="170"/>
      <c r="BP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c r="AB287" s="170"/>
      <c r="AC287" s="170"/>
      <c r="AD287" s="170"/>
      <c r="AE287" s="170"/>
      <c r="AF287" s="170"/>
      <c r="AG287" s="170"/>
      <c r="AH287" s="170"/>
      <c r="AI287" s="170"/>
      <c r="AJ287" s="170"/>
      <c r="AK287" s="170"/>
      <c r="AL287" s="170"/>
      <c r="AM287" s="170"/>
      <c r="AN287" s="170"/>
      <c r="AO287" s="170"/>
      <c r="AP287" s="170"/>
      <c r="AQ287" s="170"/>
      <c r="AR287" s="170"/>
      <c r="AS287" s="170"/>
      <c r="AT287" s="170"/>
      <c r="AU287" s="170"/>
      <c r="AV287" s="170"/>
      <c r="AW287" s="170"/>
      <c r="AX287" s="170"/>
      <c r="AY287" s="170"/>
      <c r="AZ287" s="170"/>
      <c r="BA287" s="170"/>
      <c r="BB287" s="170"/>
      <c r="BC287" s="170"/>
      <c r="BD287" s="170"/>
      <c r="BE287" s="170"/>
      <c r="BF287" s="170"/>
      <c r="BG287" s="170"/>
      <c r="BH287" s="170"/>
      <c r="BI287" s="170"/>
      <c r="BJ287" s="170"/>
      <c r="BK287" s="170"/>
      <c r="BL287" s="170"/>
      <c r="BM287" s="170"/>
      <c r="BN287" s="170"/>
      <c r="BO287" s="170"/>
      <c r="BP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c r="AB288" s="170"/>
      <c r="AC288" s="170"/>
      <c r="AD288" s="170"/>
      <c r="AE288" s="170"/>
      <c r="AF288" s="170"/>
      <c r="AG288" s="170"/>
      <c r="AH288" s="170"/>
      <c r="AI288" s="170"/>
      <c r="AJ288" s="170"/>
      <c r="AK288" s="170"/>
      <c r="AL288" s="170"/>
      <c r="AM288" s="170"/>
      <c r="AN288" s="170"/>
      <c r="AO288" s="170"/>
      <c r="AP288" s="170"/>
      <c r="AQ288" s="170"/>
      <c r="AR288" s="170"/>
      <c r="AS288" s="170"/>
      <c r="AT288" s="170"/>
      <c r="AU288" s="170"/>
      <c r="AV288" s="170"/>
      <c r="AW288" s="170"/>
      <c r="AX288" s="170"/>
      <c r="AY288" s="170"/>
      <c r="AZ288" s="170"/>
      <c r="BA288" s="170"/>
      <c r="BB288" s="170"/>
      <c r="BC288" s="170"/>
      <c r="BD288" s="170"/>
      <c r="BE288" s="170"/>
      <c r="BF288" s="170"/>
      <c r="BG288" s="170"/>
      <c r="BH288" s="170"/>
      <c r="BI288" s="170"/>
      <c r="BJ288" s="170"/>
      <c r="BK288" s="170"/>
      <c r="BL288" s="170"/>
      <c r="BM288" s="170"/>
      <c r="BN288" s="170"/>
      <c r="BO288" s="170"/>
      <c r="BP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c r="AB289" s="170"/>
      <c r="AC289" s="170"/>
      <c r="AD289" s="170"/>
      <c r="AE289" s="170"/>
      <c r="AF289" s="170"/>
      <c r="AG289" s="170"/>
      <c r="AH289" s="170"/>
      <c r="AI289" s="170"/>
      <c r="AJ289" s="170"/>
      <c r="AK289" s="170"/>
      <c r="AL289" s="170"/>
      <c r="AM289" s="170"/>
      <c r="AN289" s="170"/>
      <c r="AO289" s="170"/>
      <c r="AP289" s="170"/>
      <c r="AQ289" s="170"/>
      <c r="AR289" s="170"/>
      <c r="AS289" s="170"/>
      <c r="AT289" s="170"/>
      <c r="AU289" s="170"/>
      <c r="AV289" s="170"/>
      <c r="AW289" s="170"/>
      <c r="AX289" s="170"/>
      <c r="AY289" s="170"/>
      <c r="AZ289" s="170"/>
      <c r="BA289" s="170"/>
      <c r="BB289" s="170"/>
      <c r="BC289" s="170"/>
      <c r="BD289" s="170"/>
      <c r="BE289" s="170"/>
      <c r="BF289" s="170"/>
      <c r="BG289" s="170"/>
      <c r="BH289" s="170"/>
      <c r="BI289" s="170"/>
      <c r="BJ289" s="170"/>
      <c r="BK289" s="170"/>
      <c r="BL289" s="170"/>
      <c r="BM289" s="170"/>
      <c r="BN289" s="170"/>
      <c r="BO289" s="170"/>
      <c r="BP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c r="AB290" s="170"/>
      <c r="AC290" s="170"/>
      <c r="AD290" s="170"/>
      <c r="AE290" s="170"/>
      <c r="AF290" s="170"/>
      <c r="AG290" s="170"/>
      <c r="AH290" s="170"/>
      <c r="AI290" s="170"/>
      <c r="AJ290" s="170"/>
      <c r="AK290" s="170"/>
      <c r="AL290" s="170"/>
      <c r="AM290" s="170"/>
      <c r="AN290" s="170"/>
      <c r="AO290" s="170"/>
      <c r="AP290" s="170"/>
      <c r="AQ290" s="170"/>
      <c r="AR290" s="170"/>
      <c r="AS290" s="170"/>
      <c r="AT290" s="170"/>
      <c r="AU290" s="170"/>
      <c r="AV290" s="170"/>
      <c r="AW290" s="170"/>
      <c r="AX290" s="170"/>
      <c r="AY290" s="170"/>
      <c r="AZ290" s="170"/>
      <c r="BA290" s="170"/>
      <c r="BB290" s="170"/>
      <c r="BC290" s="170"/>
      <c r="BD290" s="170"/>
      <c r="BE290" s="170"/>
      <c r="BF290" s="170"/>
      <c r="BG290" s="170"/>
      <c r="BH290" s="170"/>
      <c r="BI290" s="170"/>
      <c r="BJ290" s="170"/>
      <c r="BK290" s="170"/>
      <c r="BL290" s="170"/>
      <c r="BM290" s="170"/>
      <c r="BN290" s="170"/>
      <c r="BO290" s="170"/>
      <c r="BP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c r="AB291" s="170"/>
      <c r="AC291" s="170"/>
      <c r="AD291" s="170"/>
      <c r="AE291" s="170"/>
      <c r="AF291" s="170"/>
      <c r="AG291" s="170"/>
      <c r="AH291" s="170"/>
      <c r="AI291" s="170"/>
      <c r="AJ291" s="170"/>
      <c r="AK291" s="170"/>
      <c r="AL291" s="170"/>
      <c r="AM291" s="170"/>
      <c r="AN291" s="170"/>
      <c r="AO291" s="170"/>
      <c r="AP291" s="170"/>
      <c r="AQ291" s="170"/>
      <c r="AR291" s="170"/>
      <c r="AS291" s="170"/>
      <c r="AT291" s="170"/>
      <c r="AU291" s="170"/>
      <c r="AV291" s="170"/>
      <c r="AW291" s="170"/>
      <c r="AX291" s="170"/>
      <c r="AY291" s="170"/>
      <c r="AZ291" s="170"/>
      <c r="BA291" s="170"/>
      <c r="BB291" s="170"/>
      <c r="BC291" s="170"/>
      <c r="BD291" s="170"/>
      <c r="BE291" s="170"/>
      <c r="BF291" s="170"/>
      <c r="BG291" s="170"/>
      <c r="BH291" s="170"/>
      <c r="BI291" s="170"/>
      <c r="BJ291" s="170"/>
      <c r="BK291" s="170"/>
      <c r="BL291" s="170"/>
      <c r="BM291" s="170"/>
      <c r="BN291" s="170"/>
      <c r="BO291" s="170"/>
      <c r="BP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c r="AB292" s="170"/>
      <c r="AC292" s="170"/>
      <c r="AD292" s="170"/>
      <c r="AE292" s="170"/>
      <c r="AF292" s="170"/>
      <c r="AG292" s="170"/>
      <c r="AH292" s="170"/>
      <c r="AI292" s="170"/>
      <c r="AJ292" s="170"/>
      <c r="AK292" s="170"/>
      <c r="AL292" s="170"/>
      <c r="AM292" s="170"/>
      <c r="AN292" s="170"/>
      <c r="AO292" s="170"/>
      <c r="AP292" s="170"/>
      <c r="AQ292" s="170"/>
      <c r="AR292" s="170"/>
      <c r="AS292" s="170"/>
      <c r="AT292" s="170"/>
      <c r="AU292" s="170"/>
      <c r="AV292" s="170"/>
      <c r="AW292" s="170"/>
      <c r="AX292" s="170"/>
      <c r="AY292" s="170"/>
      <c r="AZ292" s="170"/>
      <c r="BA292" s="170"/>
      <c r="BB292" s="170"/>
      <c r="BC292" s="170"/>
      <c r="BD292" s="170"/>
      <c r="BE292" s="170"/>
      <c r="BF292" s="170"/>
      <c r="BG292" s="170"/>
      <c r="BH292" s="170"/>
      <c r="BI292" s="170"/>
      <c r="BJ292" s="170"/>
      <c r="BK292" s="170"/>
      <c r="BL292" s="170"/>
      <c r="BM292" s="170"/>
      <c r="BN292" s="170"/>
      <c r="BO292" s="170"/>
      <c r="BP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c r="AB293" s="170"/>
      <c r="AC293" s="170"/>
      <c r="AD293" s="170"/>
      <c r="AE293" s="170"/>
      <c r="AF293" s="170"/>
      <c r="AG293" s="170"/>
      <c r="AH293" s="170"/>
      <c r="AI293" s="170"/>
      <c r="AJ293" s="170"/>
      <c r="AK293" s="170"/>
      <c r="AL293" s="170"/>
      <c r="AM293" s="170"/>
      <c r="AN293" s="170"/>
      <c r="AO293" s="170"/>
      <c r="AP293" s="170"/>
      <c r="AQ293" s="170"/>
      <c r="AR293" s="170"/>
      <c r="AS293" s="170"/>
      <c r="AT293" s="170"/>
      <c r="AU293" s="170"/>
      <c r="AV293" s="170"/>
      <c r="AW293" s="170"/>
      <c r="AX293" s="170"/>
      <c r="AY293" s="170"/>
      <c r="AZ293" s="170"/>
      <c r="BA293" s="170"/>
      <c r="BB293" s="170"/>
      <c r="BC293" s="170"/>
      <c r="BD293" s="170"/>
      <c r="BE293" s="170"/>
      <c r="BF293" s="170"/>
      <c r="BG293" s="170"/>
      <c r="BH293" s="170"/>
      <c r="BI293" s="170"/>
      <c r="BJ293" s="170"/>
      <c r="BK293" s="170"/>
      <c r="BL293" s="170"/>
      <c r="BM293" s="170"/>
      <c r="BN293" s="170"/>
      <c r="BO293" s="170"/>
      <c r="BP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c r="AB294" s="170"/>
      <c r="AC294" s="170"/>
      <c r="AD294" s="170"/>
      <c r="AE294" s="170"/>
      <c r="AF294" s="170"/>
      <c r="AG294" s="170"/>
      <c r="AH294" s="170"/>
      <c r="AI294" s="170"/>
      <c r="AJ294" s="170"/>
      <c r="AK294" s="170"/>
      <c r="AL294" s="170"/>
      <c r="AM294" s="170"/>
      <c r="AN294" s="170"/>
      <c r="AO294" s="170"/>
      <c r="AP294" s="170"/>
      <c r="AQ294" s="170"/>
      <c r="AR294" s="170"/>
      <c r="AS294" s="170"/>
      <c r="AT294" s="170"/>
      <c r="AU294" s="170"/>
      <c r="AV294" s="170"/>
      <c r="AW294" s="170"/>
      <c r="AX294" s="170"/>
      <c r="AY294" s="170"/>
      <c r="AZ294" s="170"/>
      <c r="BA294" s="170"/>
      <c r="BB294" s="170"/>
      <c r="BC294" s="170"/>
      <c r="BD294" s="170"/>
      <c r="BE294" s="170"/>
      <c r="BF294" s="170"/>
      <c r="BG294" s="170"/>
      <c r="BH294" s="170"/>
      <c r="BI294" s="170"/>
      <c r="BJ294" s="170"/>
      <c r="BK294" s="170"/>
      <c r="BL294" s="170"/>
      <c r="BM294" s="170"/>
      <c r="BN294" s="170"/>
      <c r="BO294" s="170"/>
      <c r="BP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c r="AB295" s="170"/>
      <c r="AC295" s="170"/>
      <c r="AD295" s="170"/>
      <c r="AE295" s="170"/>
      <c r="AF295" s="170"/>
      <c r="AG295" s="170"/>
      <c r="AH295" s="170"/>
      <c r="AI295" s="170"/>
      <c r="AJ295" s="170"/>
      <c r="AK295" s="170"/>
      <c r="AL295" s="170"/>
      <c r="AM295" s="170"/>
      <c r="AN295" s="170"/>
      <c r="AO295" s="170"/>
      <c r="AP295" s="170"/>
      <c r="AQ295" s="170"/>
      <c r="AR295" s="170"/>
      <c r="AS295" s="170"/>
      <c r="AT295" s="170"/>
      <c r="AU295" s="170"/>
      <c r="AV295" s="170"/>
      <c r="AW295" s="170"/>
      <c r="AX295" s="170"/>
      <c r="AY295" s="170"/>
      <c r="AZ295" s="170"/>
      <c r="BA295" s="170"/>
      <c r="BB295" s="170"/>
      <c r="BC295" s="170"/>
      <c r="BD295" s="170"/>
      <c r="BE295" s="170"/>
      <c r="BF295" s="170"/>
      <c r="BG295" s="170"/>
      <c r="BH295" s="170"/>
      <c r="BI295" s="170"/>
      <c r="BJ295" s="170"/>
      <c r="BK295" s="170"/>
      <c r="BL295" s="170"/>
      <c r="BM295" s="170"/>
      <c r="BN295" s="170"/>
      <c r="BO295" s="170"/>
      <c r="BP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c r="AB296" s="170"/>
      <c r="AC296" s="170"/>
      <c r="AD296" s="170"/>
      <c r="AE296" s="170"/>
      <c r="AF296" s="170"/>
      <c r="AG296" s="170"/>
      <c r="AH296" s="170"/>
      <c r="AI296" s="170"/>
      <c r="AJ296" s="170"/>
      <c r="AK296" s="170"/>
      <c r="AL296" s="170"/>
      <c r="AM296" s="170"/>
      <c r="AN296" s="170"/>
      <c r="AO296" s="170"/>
      <c r="AP296" s="170"/>
      <c r="AQ296" s="170"/>
      <c r="AR296" s="170"/>
      <c r="AS296" s="170"/>
      <c r="AT296" s="170"/>
      <c r="AU296" s="170"/>
      <c r="AV296" s="170"/>
      <c r="AW296" s="170"/>
      <c r="AX296" s="170"/>
      <c r="AY296" s="170"/>
      <c r="AZ296" s="170"/>
      <c r="BA296" s="170"/>
      <c r="BB296" s="170"/>
      <c r="BC296" s="170"/>
      <c r="BD296" s="170"/>
      <c r="BE296" s="170"/>
      <c r="BF296" s="170"/>
      <c r="BG296" s="170"/>
      <c r="BH296" s="170"/>
      <c r="BI296" s="170"/>
      <c r="BJ296" s="170"/>
      <c r="BK296" s="170"/>
      <c r="BL296" s="170"/>
      <c r="BM296" s="170"/>
      <c r="BN296" s="170"/>
      <c r="BO296" s="170"/>
      <c r="BP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c r="AB297" s="170"/>
      <c r="AC297" s="170"/>
      <c r="AD297" s="170"/>
      <c r="AE297" s="170"/>
      <c r="AF297" s="170"/>
      <c r="AG297" s="170"/>
      <c r="AH297" s="170"/>
      <c r="AI297" s="170"/>
      <c r="AJ297" s="170"/>
      <c r="AK297" s="170"/>
      <c r="AL297" s="170"/>
      <c r="AM297" s="170"/>
      <c r="AN297" s="170"/>
      <c r="AO297" s="170"/>
      <c r="AP297" s="170"/>
      <c r="AQ297" s="170"/>
      <c r="AR297" s="170"/>
      <c r="AS297" s="170"/>
      <c r="AT297" s="170"/>
      <c r="AU297" s="170"/>
      <c r="AV297" s="170"/>
      <c r="AW297" s="170"/>
      <c r="AX297" s="170"/>
      <c r="AY297" s="170"/>
      <c r="AZ297" s="170"/>
      <c r="BA297" s="170"/>
      <c r="BB297" s="170"/>
      <c r="BC297" s="170"/>
      <c r="BD297" s="170"/>
      <c r="BE297" s="170"/>
      <c r="BF297" s="170"/>
      <c r="BG297" s="170"/>
      <c r="BH297" s="170"/>
      <c r="BI297" s="170"/>
      <c r="BJ297" s="170"/>
      <c r="BK297" s="170"/>
      <c r="BL297" s="170"/>
      <c r="BM297" s="170"/>
      <c r="BN297" s="170"/>
      <c r="BO297" s="170"/>
      <c r="BP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c r="AB298" s="170"/>
      <c r="AC298" s="170"/>
      <c r="AD298" s="170"/>
      <c r="AE298" s="170"/>
      <c r="AF298" s="170"/>
      <c r="AG298" s="170"/>
      <c r="AH298" s="170"/>
      <c r="AI298" s="170"/>
      <c r="AJ298" s="170"/>
      <c r="AK298" s="170"/>
      <c r="AL298" s="170"/>
      <c r="AM298" s="170"/>
      <c r="AN298" s="170"/>
      <c r="AO298" s="170"/>
      <c r="AP298" s="170"/>
      <c r="AQ298" s="170"/>
      <c r="AR298" s="170"/>
      <c r="AS298" s="170"/>
      <c r="AT298" s="170"/>
      <c r="AU298" s="170"/>
      <c r="AV298" s="170"/>
      <c r="AW298" s="170"/>
      <c r="AX298" s="170"/>
      <c r="AY298" s="170"/>
      <c r="AZ298" s="170"/>
      <c r="BA298" s="170"/>
      <c r="BB298" s="170"/>
      <c r="BC298" s="170"/>
      <c r="BD298" s="170"/>
      <c r="BE298" s="170"/>
      <c r="BF298" s="170"/>
      <c r="BG298" s="170"/>
      <c r="BH298" s="170"/>
      <c r="BI298" s="170"/>
      <c r="BJ298" s="170"/>
      <c r="BK298" s="170"/>
      <c r="BL298" s="170"/>
      <c r="BM298" s="170"/>
      <c r="BN298" s="170"/>
      <c r="BO298" s="170"/>
      <c r="BP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c r="AB299" s="170"/>
      <c r="AC299" s="170"/>
      <c r="AD299" s="170"/>
      <c r="AE299" s="170"/>
      <c r="AF299" s="170"/>
      <c r="AG299" s="170"/>
      <c r="AH299" s="170"/>
      <c r="AI299" s="170"/>
      <c r="AJ299" s="170"/>
      <c r="AK299" s="170"/>
      <c r="AL299" s="170"/>
      <c r="AM299" s="170"/>
      <c r="AN299" s="170"/>
      <c r="AO299" s="170"/>
      <c r="AP299" s="170"/>
      <c r="AQ299" s="170"/>
      <c r="AR299" s="170"/>
      <c r="AS299" s="170"/>
      <c r="AT299" s="170"/>
      <c r="AU299" s="170"/>
      <c r="AV299" s="170"/>
      <c r="AW299" s="170"/>
      <c r="AX299" s="170"/>
      <c r="AY299" s="170"/>
      <c r="AZ299" s="170"/>
      <c r="BA299" s="170"/>
      <c r="BB299" s="170"/>
      <c r="BC299" s="170"/>
      <c r="BD299" s="170"/>
      <c r="BE299" s="170"/>
      <c r="BF299" s="170"/>
      <c r="BG299" s="170"/>
      <c r="BH299" s="170"/>
      <c r="BI299" s="170"/>
      <c r="BJ299" s="170"/>
      <c r="BK299" s="170"/>
      <c r="BL299" s="170"/>
      <c r="BM299" s="170"/>
      <c r="BN299" s="170"/>
      <c r="BO299" s="170"/>
      <c r="BP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c r="AB300" s="170"/>
      <c r="AC300" s="170"/>
      <c r="AD300" s="170"/>
      <c r="AE300" s="170"/>
      <c r="AF300" s="170"/>
      <c r="AG300" s="170"/>
      <c r="AH300" s="170"/>
      <c r="AI300" s="170"/>
      <c r="AJ300" s="170"/>
      <c r="AK300" s="170"/>
      <c r="AL300" s="170"/>
      <c r="AM300" s="170"/>
      <c r="AN300" s="170"/>
      <c r="AO300" s="170"/>
      <c r="AP300" s="170"/>
      <c r="AQ300" s="170"/>
      <c r="AR300" s="170"/>
      <c r="AS300" s="170"/>
      <c r="AT300" s="170"/>
      <c r="AU300" s="170"/>
      <c r="AV300" s="170"/>
      <c r="AW300" s="170"/>
      <c r="AX300" s="170"/>
      <c r="AY300" s="170"/>
      <c r="AZ300" s="170"/>
      <c r="BA300" s="170"/>
      <c r="BB300" s="170"/>
      <c r="BC300" s="170"/>
      <c r="BD300" s="170"/>
      <c r="BE300" s="170"/>
      <c r="BF300" s="170"/>
      <c r="BG300" s="170"/>
      <c r="BH300" s="170"/>
      <c r="BI300" s="170"/>
      <c r="BJ300" s="170"/>
      <c r="BK300" s="170"/>
      <c r="BL300" s="170"/>
      <c r="BM300" s="170"/>
      <c r="BN300" s="170"/>
      <c r="BO300" s="170"/>
      <c r="BP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c r="AB301" s="170"/>
      <c r="AC301" s="170"/>
      <c r="AD301" s="170"/>
      <c r="AE301" s="170"/>
      <c r="AF301" s="170"/>
      <c r="AG301" s="170"/>
      <c r="AH301" s="170"/>
      <c r="AI301" s="170"/>
      <c r="AJ301" s="170"/>
      <c r="AK301" s="170"/>
      <c r="AL301" s="170"/>
      <c r="AM301" s="170"/>
      <c r="AN301" s="170"/>
      <c r="AO301" s="170"/>
      <c r="AP301" s="170"/>
      <c r="AQ301" s="170"/>
      <c r="AR301" s="170"/>
      <c r="AS301" s="170"/>
      <c r="AT301" s="170"/>
      <c r="AU301" s="170"/>
      <c r="AV301" s="170"/>
      <c r="AW301" s="170"/>
      <c r="AX301" s="170"/>
      <c r="AY301" s="170"/>
      <c r="AZ301" s="170"/>
      <c r="BA301" s="170"/>
      <c r="BB301" s="170"/>
      <c r="BC301" s="170"/>
      <c r="BD301" s="170"/>
      <c r="BE301" s="170"/>
      <c r="BF301" s="170"/>
      <c r="BG301" s="170"/>
      <c r="BH301" s="170"/>
      <c r="BI301" s="170"/>
      <c r="BJ301" s="170"/>
      <c r="BK301" s="170"/>
      <c r="BL301" s="170"/>
      <c r="BM301" s="170"/>
      <c r="BN301" s="170"/>
      <c r="BO301" s="170"/>
      <c r="BP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c r="AB302" s="170"/>
      <c r="AC302" s="170"/>
      <c r="AD302" s="170"/>
      <c r="AE302" s="170"/>
      <c r="AF302" s="170"/>
      <c r="AG302" s="170"/>
      <c r="AH302" s="170"/>
      <c r="AI302" s="170"/>
      <c r="AJ302" s="170"/>
      <c r="AK302" s="170"/>
      <c r="AL302" s="170"/>
      <c r="AM302" s="170"/>
      <c r="AN302" s="170"/>
      <c r="AO302" s="170"/>
      <c r="AP302" s="170"/>
      <c r="AQ302" s="170"/>
      <c r="AR302" s="170"/>
      <c r="AS302" s="170"/>
      <c r="AT302" s="170"/>
      <c r="AU302" s="170"/>
      <c r="AV302" s="170"/>
      <c r="AW302" s="170"/>
      <c r="AX302" s="170"/>
      <c r="AY302" s="170"/>
      <c r="AZ302" s="170"/>
      <c r="BA302" s="170"/>
      <c r="BB302" s="170"/>
      <c r="BC302" s="170"/>
      <c r="BD302" s="170"/>
      <c r="BE302" s="170"/>
      <c r="BF302" s="170"/>
      <c r="BG302" s="170"/>
      <c r="BH302" s="170"/>
      <c r="BI302" s="170"/>
      <c r="BJ302" s="170"/>
      <c r="BK302" s="170"/>
      <c r="BL302" s="170"/>
      <c r="BM302" s="170"/>
      <c r="BN302" s="170"/>
      <c r="BO302" s="170"/>
      <c r="BP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c r="AB303" s="170"/>
      <c r="AC303" s="170"/>
      <c r="AD303" s="170"/>
      <c r="AE303" s="170"/>
      <c r="AF303" s="170"/>
      <c r="AG303" s="170"/>
      <c r="AH303" s="170"/>
      <c r="AI303" s="170"/>
      <c r="AJ303" s="170"/>
      <c r="AK303" s="170"/>
      <c r="AL303" s="170"/>
      <c r="AM303" s="170"/>
      <c r="AN303" s="170"/>
      <c r="AO303" s="170"/>
      <c r="AP303" s="170"/>
      <c r="AQ303" s="170"/>
      <c r="AR303" s="170"/>
      <c r="AS303" s="170"/>
      <c r="AT303" s="170"/>
      <c r="AU303" s="170"/>
      <c r="AV303" s="170"/>
      <c r="AW303" s="170"/>
      <c r="AX303" s="170"/>
      <c r="AY303" s="170"/>
      <c r="AZ303" s="170"/>
      <c r="BA303" s="170"/>
      <c r="BB303" s="170"/>
      <c r="BC303" s="170"/>
      <c r="BD303" s="170"/>
      <c r="BE303" s="170"/>
      <c r="BF303" s="170"/>
      <c r="BG303" s="170"/>
      <c r="BH303" s="170"/>
      <c r="BI303" s="170"/>
      <c r="BJ303" s="170"/>
      <c r="BK303" s="170"/>
      <c r="BL303" s="170"/>
      <c r="BM303" s="170"/>
      <c r="BN303" s="170"/>
      <c r="BO303" s="170"/>
      <c r="BP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0"/>
      <c r="BF304" s="170"/>
      <c r="BG304" s="170"/>
      <c r="BH304" s="170"/>
      <c r="BI304" s="170"/>
      <c r="BJ304" s="170"/>
      <c r="BK304" s="170"/>
      <c r="BL304" s="170"/>
      <c r="BM304" s="170"/>
      <c r="BN304" s="170"/>
      <c r="BO304" s="170"/>
      <c r="BP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0"/>
      <c r="BF305" s="170"/>
      <c r="BG305" s="170"/>
      <c r="BH305" s="170"/>
      <c r="BI305" s="170"/>
      <c r="BJ305" s="170"/>
      <c r="BK305" s="170"/>
      <c r="BL305" s="170"/>
      <c r="BM305" s="170"/>
      <c r="BN305" s="170"/>
      <c r="BO305" s="170"/>
      <c r="BP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c r="AB306" s="170"/>
      <c r="AC306" s="170"/>
      <c r="AD306" s="170"/>
      <c r="AE306" s="170"/>
      <c r="AF306" s="170"/>
      <c r="AG306" s="170"/>
      <c r="AH306" s="170"/>
      <c r="AI306" s="170"/>
      <c r="AJ306" s="170"/>
      <c r="AK306" s="170"/>
      <c r="AL306" s="170"/>
      <c r="AM306" s="170"/>
      <c r="AN306" s="170"/>
      <c r="AO306" s="170"/>
      <c r="AP306" s="170"/>
      <c r="AQ306" s="170"/>
      <c r="AR306" s="170"/>
      <c r="AS306" s="170"/>
      <c r="AT306" s="170"/>
      <c r="AU306" s="170"/>
      <c r="AV306" s="170"/>
      <c r="AW306" s="170"/>
      <c r="AX306" s="170"/>
      <c r="AY306" s="170"/>
      <c r="AZ306" s="170"/>
      <c r="BA306" s="170"/>
      <c r="BB306" s="170"/>
      <c r="BC306" s="170"/>
      <c r="BD306" s="170"/>
      <c r="BE306" s="170"/>
      <c r="BF306" s="170"/>
      <c r="BG306" s="170"/>
      <c r="BH306" s="170"/>
      <c r="BI306" s="170"/>
      <c r="BJ306" s="170"/>
      <c r="BK306" s="170"/>
      <c r="BL306" s="170"/>
      <c r="BM306" s="170"/>
      <c r="BN306" s="170"/>
      <c r="BO306" s="170"/>
      <c r="BP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c r="AB307" s="170"/>
      <c r="AC307" s="170"/>
      <c r="AD307" s="170"/>
      <c r="AE307" s="170"/>
      <c r="AF307" s="170"/>
      <c r="AG307" s="170"/>
      <c r="AH307" s="170"/>
      <c r="AI307" s="170"/>
      <c r="AJ307" s="170"/>
      <c r="AK307" s="170"/>
      <c r="AL307" s="170"/>
      <c r="AM307" s="170"/>
      <c r="AN307" s="170"/>
      <c r="AO307" s="170"/>
      <c r="AP307" s="170"/>
      <c r="AQ307" s="170"/>
      <c r="AR307" s="170"/>
      <c r="AS307" s="170"/>
      <c r="AT307" s="170"/>
      <c r="AU307" s="170"/>
      <c r="AV307" s="170"/>
      <c r="AW307" s="170"/>
      <c r="AX307" s="170"/>
      <c r="AY307" s="170"/>
      <c r="AZ307" s="170"/>
      <c r="BA307" s="170"/>
      <c r="BB307" s="170"/>
      <c r="BC307" s="170"/>
      <c r="BD307" s="170"/>
      <c r="BE307" s="170"/>
      <c r="BF307" s="170"/>
      <c r="BG307" s="170"/>
      <c r="BH307" s="170"/>
      <c r="BI307" s="170"/>
      <c r="BJ307" s="170"/>
      <c r="BK307" s="170"/>
      <c r="BL307" s="170"/>
      <c r="BM307" s="170"/>
      <c r="BN307" s="170"/>
      <c r="BO307" s="170"/>
      <c r="BP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c r="AB308" s="170"/>
      <c r="AC308" s="170"/>
      <c r="AD308" s="170"/>
      <c r="AE308" s="170"/>
      <c r="AF308" s="170"/>
      <c r="AG308" s="170"/>
      <c r="AH308" s="170"/>
      <c r="AI308" s="170"/>
      <c r="AJ308" s="170"/>
      <c r="AK308" s="170"/>
      <c r="AL308" s="170"/>
      <c r="AM308" s="170"/>
      <c r="AN308" s="170"/>
      <c r="AO308" s="170"/>
      <c r="AP308" s="170"/>
      <c r="AQ308" s="170"/>
      <c r="AR308" s="170"/>
      <c r="AS308" s="170"/>
      <c r="AT308" s="170"/>
      <c r="AU308" s="170"/>
      <c r="AV308" s="170"/>
      <c r="AW308" s="170"/>
      <c r="AX308" s="170"/>
      <c r="AY308" s="170"/>
      <c r="AZ308" s="170"/>
      <c r="BA308" s="170"/>
      <c r="BB308" s="170"/>
      <c r="BC308" s="170"/>
      <c r="BD308" s="170"/>
      <c r="BE308" s="170"/>
      <c r="BF308" s="170"/>
      <c r="BG308" s="170"/>
      <c r="BH308" s="170"/>
      <c r="BI308" s="170"/>
      <c r="BJ308" s="170"/>
      <c r="BK308" s="170"/>
      <c r="BL308" s="170"/>
      <c r="BM308" s="170"/>
      <c r="BN308" s="170"/>
      <c r="BO308" s="170"/>
      <c r="BP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c r="AB309" s="170"/>
      <c r="AC309" s="170"/>
      <c r="AD309" s="170"/>
      <c r="AE309" s="170"/>
      <c r="AF309" s="170"/>
      <c r="AG309" s="170"/>
      <c r="AH309" s="170"/>
      <c r="AI309" s="170"/>
      <c r="AJ309" s="170"/>
      <c r="AK309" s="170"/>
      <c r="AL309" s="170"/>
      <c r="AM309" s="170"/>
      <c r="AN309" s="170"/>
      <c r="AO309" s="170"/>
      <c r="AP309" s="170"/>
      <c r="AQ309" s="170"/>
      <c r="AR309" s="170"/>
      <c r="AS309" s="170"/>
      <c r="AT309" s="170"/>
      <c r="AU309" s="170"/>
      <c r="AV309" s="170"/>
      <c r="AW309" s="170"/>
      <c r="AX309" s="170"/>
      <c r="AY309" s="170"/>
      <c r="AZ309" s="170"/>
      <c r="BA309" s="170"/>
      <c r="BB309" s="170"/>
      <c r="BC309" s="170"/>
      <c r="BD309" s="170"/>
      <c r="BE309" s="170"/>
      <c r="BF309" s="170"/>
      <c r="BG309" s="170"/>
      <c r="BH309" s="170"/>
      <c r="BI309" s="170"/>
      <c r="BJ309" s="170"/>
      <c r="BK309" s="170"/>
      <c r="BL309" s="170"/>
      <c r="BM309" s="170"/>
      <c r="BN309" s="170"/>
      <c r="BO309" s="170"/>
      <c r="BP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c r="AB310" s="170"/>
      <c r="AC310" s="170"/>
      <c r="AD310" s="170"/>
      <c r="AE310" s="170"/>
      <c r="AF310" s="170"/>
      <c r="AG310" s="170"/>
      <c r="AH310" s="170"/>
      <c r="AI310" s="170"/>
      <c r="AJ310" s="170"/>
      <c r="AK310" s="170"/>
      <c r="AL310" s="170"/>
      <c r="AM310" s="170"/>
      <c r="AN310" s="170"/>
      <c r="AO310" s="170"/>
      <c r="AP310" s="170"/>
      <c r="AQ310" s="170"/>
      <c r="AR310" s="170"/>
      <c r="AS310" s="170"/>
      <c r="AT310" s="170"/>
      <c r="AU310" s="170"/>
      <c r="AV310" s="170"/>
      <c r="AW310" s="170"/>
      <c r="AX310" s="170"/>
      <c r="AY310" s="170"/>
      <c r="AZ310" s="170"/>
      <c r="BA310" s="170"/>
      <c r="BB310" s="170"/>
      <c r="BC310" s="170"/>
      <c r="BD310" s="170"/>
      <c r="BE310" s="170"/>
      <c r="BF310" s="170"/>
      <c r="BG310" s="170"/>
      <c r="BH310" s="170"/>
      <c r="BI310" s="170"/>
      <c r="BJ310" s="170"/>
      <c r="BK310" s="170"/>
      <c r="BL310" s="170"/>
      <c r="BM310" s="170"/>
      <c r="BN310" s="170"/>
      <c r="BO310" s="170"/>
      <c r="BP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c r="AB311" s="170"/>
      <c r="AC311" s="170"/>
      <c r="AD311" s="170"/>
      <c r="AE311" s="170"/>
      <c r="AF311" s="170"/>
      <c r="AG311" s="170"/>
      <c r="AH311" s="170"/>
      <c r="AI311" s="170"/>
      <c r="AJ311" s="170"/>
      <c r="AK311" s="170"/>
      <c r="AL311" s="170"/>
      <c r="AM311" s="170"/>
      <c r="AN311" s="170"/>
      <c r="AO311" s="170"/>
      <c r="AP311" s="170"/>
      <c r="AQ311" s="170"/>
      <c r="AR311" s="170"/>
      <c r="AS311" s="170"/>
      <c r="AT311" s="170"/>
      <c r="AU311" s="170"/>
      <c r="AV311" s="170"/>
      <c r="AW311" s="170"/>
      <c r="AX311" s="170"/>
      <c r="AY311" s="170"/>
      <c r="AZ311" s="170"/>
      <c r="BA311" s="170"/>
      <c r="BB311" s="170"/>
      <c r="BC311" s="170"/>
      <c r="BD311" s="170"/>
      <c r="BE311" s="170"/>
      <c r="BF311" s="170"/>
      <c r="BG311" s="170"/>
      <c r="BH311" s="170"/>
      <c r="BI311" s="170"/>
      <c r="BJ311" s="170"/>
      <c r="BK311" s="170"/>
      <c r="BL311" s="170"/>
      <c r="BM311" s="170"/>
      <c r="BN311" s="170"/>
      <c r="BO311" s="170"/>
      <c r="BP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c r="AB312" s="170"/>
      <c r="AC312" s="170"/>
      <c r="AD312" s="170"/>
      <c r="AE312" s="170"/>
      <c r="AF312" s="170"/>
      <c r="AG312" s="170"/>
      <c r="AH312" s="170"/>
      <c r="AI312" s="170"/>
      <c r="AJ312" s="170"/>
      <c r="AK312" s="170"/>
      <c r="AL312" s="170"/>
      <c r="AM312" s="170"/>
      <c r="AN312" s="170"/>
      <c r="AO312" s="170"/>
      <c r="AP312" s="170"/>
      <c r="AQ312" s="170"/>
      <c r="AR312" s="170"/>
      <c r="AS312" s="170"/>
      <c r="AT312" s="170"/>
      <c r="AU312" s="170"/>
      <c r="AV312" s="170"/>
      <c r="AW312" s="170"/>
      <c r="AX312" s="170"/>
      <c r="AY312" s="170"/>
      <c r="AZ312" s="170"/>
      <c r="BA312" s="170"/>
      <c r="BB312" s="170"/>
      <c r="BC312" s="170"/>
      <c r="BD312" s="170"/>
      <c r="BE312" s="170"/>
      <c r="BF312" s="170"/>
      <c r="BG312" s="170"/>
      <c r="BH312" s="170"/>
      <c r="BI312" s="170"/>
      <c r="BJ312" s="170"/>
      <c r="BK312" s="170"/>
      <c r="BL312" s="170"/>
      <c r="BM312" s="170"/>
      <c r="BN312" s="170"/>
      <c r="BO312" s="170"/>
      <c r="BP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c r="AB313" s="170"/>
      <c r="AC313" s="170"/>
      <c r="AD313" s="170"/>
      <c r="AE313" s="170"/>
      <c r="AF313" s="170"/>
      <c r="AG313" s="170"/>
      <c r="AH313" s="170"/>
      <c r="AI313" s="170"/>
      <c r="AJ313" s="170"/>
      <c r="AK313" s="170"/>
      <c r="AL313" s="170"/>
      <c r="AM313" s="170"/>
      <c r="AN313" s="170"/>
      <c r="AO313" s="170"/>
      <c r="AP313" s="170"/>
      <c r="AQ313" s="170"/>
      <c r="AR313" s="170"/>
      <c r="AS313" s="170"/>
      <c r="AT313" s="170"/>
      <c r="AU313" s="170"/>
      <c r="AV313" s="170"/>
      <c r="AW313" s="170"/>
      <c r="AX313" s="170"/>
      <c r="AY313" s="170"/>
      <c r="AZ313" s="170"/>
      <c r="BA313" s="170"/>
      <c r="BB313" s="170"/>
      <c r="BC313" s="170"/>
      <c r="BD313" s="170"/>
      <c r="BE313" s="170"/>
      <c r="BF313" s="170"/>
      <c r="BG313" s="170"/>
      <c r="BH313" s="170"/>
      <c r="BI313" s="170"/>
      <c r="BJ313" s="170"/>
      <c r="BK313" s="170"/>
      <c r="BL313" s="170"/>
      <c r="BM313" s="170"/>
      <c r="BN313" s="170"/>
      <c r="BO313" s="170"/>
      <c r="BP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c r="AB314" s="170"/>
      <c r="AC314" s="170"/>
      <c r="AD314" s="170"/>
      <c r="AE314" s="170"/>
      <c r="AF314" s="170"/>
      <c r="AG314" s="170"/>
      <c r="AH314" s="170"/>
      <c r="AI314" s="170"/>
      <c r="AJ314" s="170"/>
      <c r="AK314" s="170"/>
      <c r="AL314" s="170"/>
      <c r="AM314" s="170"/>
      <c r="AN314" s="170"/>
      <c r="AO314" s="170"/>
      <c r="AP314" s="170"/>
      <c r="AQ314" s="170"/>
      <c r="AR314" s="170"/>
      <c r="AS314" s="170"/>
      <c r="AT314" s="170"/>
      <c r="AU314" s="170"/>
      <c r="AV314" s="170"/>
      <c r="AW314" s="170"/>
      <c r="AX314" s="170"/>
      <c r="AY314" s="170"/>
      <c r="AZ314" s="170"/>
      <c r="BA314" s="170"/>
      <c r="BB314" s="170"/>
      <c r="BC314" s="170"/>
      <c r="BD314" s="170"/>
      <c r="BE314" s="170"/>
      <c r="BF314" s="170"/>
      <c r="BG314" s="170"/>
      <c r="BH314" s="170"/>
      <c r="BI314" s="170"/>
      <c r="BJ314" s="170"/>
      <c r="BK314" s="170"/>
      <c r="BL314" s="170"/>
      <c r="BM314" s="170"/>
      <c r="BN314" s="170"/>
      <c r="BO314" s="170"/>
      <c r="BP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c r="AB315" s="170"/>
      <c r="AC315" s="170"/>
      <c r="AD315" s="170"/>
      <c r="AE315" s="170"/>
      <c r="AF315" s="170"/>
      <c r="AG315" s="170"/>
      <c r="AH315" s="170"/>
      <c r="AI315" s="170"/>
      <c r="AJ315" s="170"/>
      <c r="AK315" s="170"/>
      <c r="AL315" s="170"/>
      <c r="AM315" s="170"/>
      <c r="AN315" s="170"/>
      <c r="AO315" s="170"/>
      <c r="AP315" s="170"/>
      <c r="AQ315" s="170"/>
      <c r="AR315" s="170"/>
      <c r="AS315" s="170"/>
      <c r="AT315" s="170"/>
      <c r="AU315" s="170"/>
      <c r="AV315" s="170"/>
      <c r="AW315" s="170"/>
      <c r="AX315" s="170"/>
      <c r="AY315" s="170"/>
      <c r="AZ315" s="170"/>
      <c r="BA315" s="170"/>
      <c r="BB315" s="170"/>
      <c r="BC315" s="170"/>
      <c r="BD315" s="170"/>
      <c r="BE315" s="170"/>
      <c r="BF315" s="170"/>
      <c r="BG315" s="170"/>
      <c r="BH315" s="170"/>
      <c r="BI315" s="170"/>
      <c r="BJ315" s="170"/>
      <c r="BK315" s="170"/>
      <c r="BL315" s="170"/>
      <c r="BM315" s="170"/>
      <c r="BN315" s="170"/>
      <c r="BO315" s="170"/>
      <c r="BP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c r="AB316" s="170"/>
      <c r="AC316" s="170"/>
      <c r="AD316" s="170"/>
      <c r="AE316" s="170"/>
      <c r="AF316" s="170"/>
      <c r="AG316" s="170"/>
      <c r="AH316" s="170"/>
      <c r="AI316" s="170"/>
      <c r="AJ316" s="170"/>
      <c r="AK316" s="170"/>
      <c r="AL316" s="170"/>
      <c r="AM316" s="170"/>
      <c r="AN316" s="170"/>
      <c r="AO316" s="170"/>
      <c r="AP316" s="170"/>
      <c r="AQ316" s="170"/>
      <c r="AR316" s="170"/>
      <c r="AS316" s="170"/>
      <c r="AT316" s="170"/>
      <c r="AU316" s="170"/>
      <c r="AV316" s="170"/>
      <c r="AW316" s="170"/>
      <c r="AX316" s="170"/>
      <c r="AY316" s="170"/>
      <c r="AZ316" s="170"/>
      <c r="BA316" s="170"/>
      <c r="BB316" s="170"/>
      <c r="BC316" s="170"/>
      <c r="BD316" s="170"/>
      <c r="BE316" s="170"/>
      <c r="BF316" s="170"/>
      <c r="BG316" s="170"/>
      <c r="BH316" s="170"/>
      <c r="BI316" s="170"/>
      <c r="BJ316" s="170"/>
      <c r="BK316" s="170"/>
      <c r="BL316" s="170"/>
      <c r="BM316" s="170"/>
      <c r="BN316" s="170"/>
      <c r="BO316" s="170"/>
      <c r="BP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c r="AB317" s="170"/>
      <c r="AC317" s="170"/>
      <c r="AD317" s="170"/>
      <c r="AE317" s="170"/>
      <c r="AF317" s="170"/>
      <c r="AG317" s="170"/>
      <c r="AH317" s="170"/>
      <c r="AI317" s="170"/>
      <c r="AJ317" s="170"/>
      <c r="AK317" s="170"/>
      <c r="AL317" s="170"/>
      <c r="AM317" s="170"/>
      <c r="AN317" s="170"/>
      <c r="AO317" s="170"/>
      <c r="AP317" s="170"/>
      <c r="AQ317" s="170"/>
      <c r="AR317" s="170"/>
      <c r="AS317" s="170"/>
      <c r="AT317" s="170"/>
      <c r="AU317" s="170"/>
      <c r="AV317" s="170"/>
      <c r="AW317" s="170"/>
      <c r="AX317" s="170"/>
      <c r="AY317" s="170"/>
      <c r="AZ317" s="170"/>
      <c r="BA317" s="170"/>
      <c r="BB317" s="170"/>
      <c r="BC317" s="170"/>
      <c r="BD317" s="170"/>
      <c r="BE317" s="170"/>
      <c r="BF317" s="170"/>
      <c r="BG317" s="170"/>
      <c r="BH317" s="170"/>
      <c r="BI317" s="170"/>
      <c r="BJ317" s="170"/>
      <c r="BK317" s="170"/>
      <c r="BL317" s="170"/>
      <c r="BM317" s="170"/>
      <c r="BN317" s="170"/>
      <c r="BO317" s="170"/>
      <c r="BP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c r="AB318" s="170"/>
      <c r="AC318" s="170"/>
      <c r="AD318" s="170"/>
      <c r="AE318" s="170"/>
      <c r="AF318" s="170"/>
      <c r="AG318" s="170"/>
      <c r="AH318" s="170"/>
      <c r="AI318" s="170"/>
      <c r="AJ318" s="170"/>
      <c r="AK318" s="170"/>
      <c r="AL318" s="170"/>
      <c r="AM318" s="170"/>
      <c r="AN318" s="170"/>
      <c r="AO318" s="170"/>
      <c r="AP318" s="170"/>
      <c r="AQ318" s="170"/>
      <c r="AR318" s="170"/>
      <c r="AS318" s="170"/>
      <c r="AT318" s="170"/>
      <c r="AU318" s="170"/>
      <c r="AV318" s="170"/>
      <c r="AW318" s="170"/>
      <c r="AX318" s="170"/>
      <c r="AY318" s="170"/>
      <c r="AZ318" s="170"/>
      <c r="BA318" s="170"/>
      <c r="BB318" s="170"/>
      <c r="BC318" s="170"/>
      <c r="BD318" s="170"/>
      <c r="BE318" s="170"/>
      <c r="BF318" s="170"/>
      <c r="BG318" s="170"/>
      <c r="BH318" s="170"/>
      <c r="BI318" s="170"/>
      <c r="BJ318" s="170"/>
      <c r="BK318" s="170"/>
      <c r="BL318" s="170"/>
      <c r="BM318" s="170"/>
      <c r="BN318" s="170"/>
      <c r="BO318" s="170"/>
      <c r="BP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c r="AB319" s="170"/>
      <c r="AC319" s="170"/>
      <c r="AD319" s="170"/>
      <c r="AE319" s="170"/>
      <c r="AF319" s="170"/>
      <c r="AG319" s="170"/>
      <c r="AH319" s="170"/>
      <c r="AI319" s="170"/>
      <c r="AJ319" s="170"/>
      <c r="AK319" s="170"/>
      <c r="AL319" s="170"/>
      <c r="AM319" s="170"/>
      <c r="AN319" s="170"/>
      <c r="AO319" s="170"/>
      <c r="AP319" s="170"/>
      <c r="AQ319" s="170"/>
      <c r="AR319" s="170"/>
      <c r="AS319" s="170"/>
      <c r="AT319" s="170"/>
      <c r="AU319" s="170"/>
      <c r="AV319" s="170"/>
      <c r="AW319" s="170"/>
      <c r="AX319" s="170"/>
      <c r="AY319" s="170"/>
      <c r="AZ319" s="170"/>
      <c r="BA319" s="170"/>
      <c r="BB319" s="170"/>
      <c r="BC319" s="170"/>
      <c r="BD319" s="170"/>
      <c r="BE319" s="170"/>
      <c r="BF319" s="170"/>
      <c r="BG319" s="170"/>
      <c r="BH319" s="170"/>
      <c r="BI319" s="170"/>
      <c r="BJ319" s="170"/>
      <c r="BK319" s="170"/>
      <c r="BL319" s="170"/>
      <c r="BM319" s="170"/>
      <c r="BN319" s="170"/>
      <c r="BO319" s="170"/>
      <c r="BP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c r="AB320" s="170"/>
      <c r="AC320" s="170"/>
      <c r="AD320" s="170"/>
      <c r="AE320" s="170"/>
      <c r="AF320" s="170"/>
      <c r="AG320" s="170"/>
      <c r="AH320" s="170"/>
      <c r="AI320" s="170"/>
      <c r="AJ320" s="170"/>
      <c r="AK320" s="170"/>
      <c r="AL320" s="170"/>
      <c r="AM320" s="170"/>
      <c r="AN320" s="170"/>
      <c r="AO320" s="170"/>
      <c r="AP320" s="170"/>
      <c r="AQ320" s="170"/>
      <c r="AR320" s="170"/>
      <c r="AS320" s="170"/>
      <c r="AT320" s="170"/>
      <c r="AU320" s="170"/>
      <c r="AV320" s="170"/>
      <c r="AW320" s="170"/>
      <c r="AX320" s="170"/>
      <c r="AY320" s="170"/>
      <c r="AZ320" s="170"/>
      <c r="BA320" s="170"/>
      <c r="BB320" s="170"/>
      <c r="BC320" s="170"/>
      <c r="BD320" s="170"/>
      <c r="BE320" s="170"/>
      <c r="BF320" s="170"/>
      <c r="BG320" s="170"/>
      <c r="BH320" s="170"/>
      <c r="BI320" s="170"/>
      <c r="BJ320" s="170"/>
      <c r="BK320" s="170"/>
      <c r="BL320" s="170"/>
      <c r="BM320" s="170"/>
      <c r="BN320" s="170"/>
      <c r="BO320" s="170"/>
      <c r="BP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c r="AB321" s="170"/>
      <c r="AC321" s="170"/>
      <c r="AD321" s="170"/>
      <c r="AE321" s="170"/>
      <c r="AF321" s="170"/>
      <c r="AG321" s="170"/>
      <c r="AH321" s="170"/>
      <c r="AI321" s="170"/>
      <c r="AJ321" s="170"/>
      <c r="AK321" s="170"/>
      <c r="AL321" s="170"/>
      <c r="AM321" s="170"/>
      <c r="AN321" s="170"/>
      <c r="AO321" s="170"/>
      <c r="AP321" s="170"/>
      <c r="AQ321" s="170"/>
      <c r="AR321" s="170"/>
      <c r="AS321" s="170"/>
      <c r="AT321" s="170"/>
      <c r="AU321" s="170"/>
      <c r="AV321" s="170"/>
      <c r="AW321" s="170"/>
      <c r="AX321" s="170"/>
      <c r="AY321" s="170"/>
      <c r="AZ321" s="170"/>
      <c r="BA321" s="170"/>
      <c r="BB321" s="170"/>
      <c r="BC321" s="170"/>
      <c r="BD321" s="170"/>
      <c r="BE321" s="170"/>
      <c r="BF321" s="170"/>
      <c r="BG321" s="170"/>
      <c r="BH321" s="170"/>
      <c r="BI321" s="170"/>
      <c r="BJ321" s="170"/>
      <c r="BK321" s="170"/>
      <c r="BL321" s="170"/>
      <c r="BM321" s="170"/>
      <c r="BN321" s="170"/>
      <c r="BO321" s="170"/>
      <c r="BP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c r="AB322" s="170"/>
      <c r="AC322" s="170"/>
      <c r="AD322" s="170"/>
      <c r="AE322" s="170"/>
      <c r="AF322" s="170"/>
      <c r="AG322" s="170"/>
      <c r="AH322" s="170"/>
      <c r="AI322" s="170"/>
      <c r="AJ322" s="170"/>
      <c r="AK322" s="170"/>
      <c r="AL322" s="170"/>
      <c r="AM322" s="170"/>
      <c r="AN322" s="170"/>
      <c r="AO322" s="170"/>
      <c r="AP322" s="170"/>
      <c r="AQ322" s="170"/>
      <c r="AR322" s="170"/>
      <c r="AS322" s="170"/>
      <c r="AT322" s="170"/>
      <c r="AU322" s="170"/>
      <c r="AV322" s="170"/>
      <c r="AW322" s="170"/>
      <c r="AX322" s="170"/>
      <c r="AY322" s="170"/>
      <c r="AZ322" s="170"/>
      <c r="BA322" s="170"/>
      <c r="BB322" s="170"/>
      <c r="BC322" s="170"/>
      <c r="BD322" s="170"/>
      <c r="BE322" s="170"/>
      <c r="BF322" s="170"/>
      <c r="BG322" s="170"/>
      <c r="BH322" s="170"/>
      <c r="BI322" s="170"/>
      <c r="BJ322" s="170"/>
      <c r="BK322" s="170"/>
      <c r="BL322" s="170"/>
      <c r="BM322" s="170"/>
      <c r="BN322" s="170"/>
      <c r="BO322" s="170"/>
      <c r="BP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c r="AB323" s="170"/>
      <c r="AC323" s="170"/>
      <c r="AD323" s="170"/>
      <c r="AE323" s="170"/>
      <c r="AF323" s="170"/>
      <c r="AG323" s="170"/>
      <c r="AH323" s="170"/>
      <c r="AI323" s="170"/>
      <c r="AJ323" s="170"/>
      <c r="AK323" s="170"/>
      <c r="AL323" s="170"/>
      <c r="AM323" s="170"/>
      <c r="AN323" s="170"/>
      <c r="AO323" s="170"/>
      <c r="AP323" s="170"/>
      <c r="AQ323" s="170"/>
      <c r="AR323" s="170"/>
      <c r="AS323" s="170"/>
      <c r="AT323" s="170"/>
      <c r="AU323" s="170"/>
      <c r="AV323" s="170"/>
      <c r="AW323" s="170"/>
      <c r="AX323" s="170"/>
      <c r="AY323" s="170"/>
      <c r="AZ323" s="170"/>
      <c r="BA323" s="170"/>
      <c r="BB323" s="170"/>
      <c r="BC323" s="170"/>
      <c r="BD323" s="170"/>
      <c r="BE323" s="170"/>
      <c r="BF323" s="170"/>
      <c r="BG323" s="170"/>
      <c r="BH323" s="170"/>
      <c r="BI323" s="170"/>
      <c r="BJ323" s="170"/>
      <c r="BK323" s="170"/>
      <c r="BL323" s="170"/>
      <c r="BM323" s="170"/>
      <c r="BN323" s="170"/>
      <c r="BO323" s="170"/>
      <c r="BP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c r="AB324" s="170"/>
      <c r="AC324" s="170"/>
      <c r="AD324" s="170"/>
      <c r="AE324" s="170"/>
      <c r="AF324" s="170"/>
      <c r="AG324" s="170"/>
      <c r="AH324" s="170"/>
      <c r="AI324" s="170"/>
      <c r="AJ324" s="170"/>
      <c r="AK324" s="170"/>
      <c r="AL324" s="170"/>
      <c r="AM324" s="170"/>
      <c r="AN324" s="170"/>
      <c r="AO324" s="170"/>
      <c r="AP324" s="170"/>
      <c r="AQ324" s="170"/>
      <c r="AR324" s="170"/>
      <c r="AS324" s="170"/>
      <c r="AT324" s="170"/>
      <c r="AU324" s="170"/>
      <c r="AV324" s="170"/>
      <c r="AW324" s="170"/>
      <c r="AX324" s="170"/>
      <c r="AY324" s="170"/>
      <c r="AZ324" s="170"/>
      <c r="BA324" s="170"/>
      <c r="BB324" s="170"/>
      <c r="BC324" s="170"/>
      <c r="BD324" s="170"/>
      <c r="BE324" s="170"/>
      <c r="BF324" s="170"/>
      <c r="BG324" s="170"/>
      <c r="BH324" s="170"/>
      <c r="BI324" s="170"/>
      <c r="BJ324" s="170"/>
      <c r="BK324" s="170"/>
      <c r="BL324" s="170"/>
      <c r="BM324" s="170"/>
      <c r="BN324" s="170"/>
      <c r="BO324" s="170"/>
      <c r="BP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c r="AB325" s="170"/>
      <c r="AC325" s="170"/>
      <c r="AD325" s="170"/>
      <c r="AE325" s="170"/>
      <c r="AF325" s="170"/>
      <c r="AG325" s="170"/>
      <c r="AH325" s="170"/>
      <c r="AI325" s="170"/>
      <c r="AJ325" s="170"/>
      <c r="AK325" s="170"/>
      <c r="AL325" s="170"/>
      <c r="AM325" s="170"/>
      <c r="AN325" s="170"/>
      <c r="AO325" s="170"/>
      <c r="AP325" s="170"/>
      <c r="AQ325" s="170"/>
      <c r="AR325" s="170"/>
      <c r="AS325" s="170"/>
      <c r="AT325" s="170"/>
      <c r="AU325" s="170"/>
      <c r="AV325" s="170"/>
      <c r="AW325" s="170"/>
      <c r="AX325" s="170"/>
      <c r="AY325" s="170"/>
      <c r="AZ325" s="170"/>
      <c r="BA325" s="170"/>
      <c r="BB325" s="170"/>
      <c r="BC325" s="170"/>
      <c r="BD325" s="170"/>
      <c r="BE325" s="170"/>
      <c r="BF325" s="170"/>
      <c r="BG325" s="170"/>
      <c r="BH325" s="170"/>
      <c r="BI325" s="170"/>
      <c r="BJ325" s="170"/>
      <c r="BK325" s="170"/>
      <c r="BL325" s="170"/>
      <c r="BM325" s="170"/>
      <c r="BN325" s="170"/>
      <c r="BO325" s="170"/>
      <c r="BP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c r="AB326" s="170"/>
      <c r="AC326" s="170"/>
      <c r="AD326" s="170"/>
      <c r="AE326" s="170"/>
      <c r="AF326" s="170"/>
      <c r="AG326" s="170"/>
      <c r="AH326" s="170"/>
      <c r="AI326" s="170"/>
      <c r="AJ326" s="170"/>
      <c r="AK326" s="170"/>
      <c r="AL326" s="170"/>
      <c r="AM326" s="170"/>
      <c r="AN326" s="170"/>
      <c r="AO326" s="170"/>
      <c r="AP326" s="170"/>
      <c r="AQ326" s="170"/>
      <c r="AR326" s="170"/>
      <c r="AS326" s="170"/>
      <c r="AT326" s="170"/>
      <c r="AU326" s="170"/>
      <c r="AV326" s="170"/>
      <c r="AW326" s="170"/>
      <c r="AX326" s="170"/>
      <c r="AY326" s="170"/>
      <c r="AZ326" s="170"/>
      <c r="BA326" s="170"/>
      <c r="BB326" s="170"/>
      <c r="BC326" s="170"/>
      <c r="BD326" s="170"/>
      <c r="BE326" s="170"/>
      <c r="BF326" s="170"/>
      <c r="BG326" s="170"/>
      <c r="BH326" s="170"/>
      <c r="BI326" s="170"/>
      <c r="BJ326" s="170"/>
      <c r="BK326" s="170"/>
      <c r="BL326" s="170"/>
      <c r="BM326" s="170"/>
      <c r="BN326" s="170"/>
      <c r="BO326" s="170"/>
      <c r="BP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c r="AB327" s="170"/>
      <c r="AC327" s="170"/>
      <c r="AD327" s="170"/>
      <c r="AE327" s="170"/>
      <c r="AF327" s="170"/>
      <c r="AG327" s="170"/>
      <c r="AH327" s="170"/>
      <c r="AI327" s="170"/>
      <c r="AJ327" s="170"/>
      <c r="AK327" s="170"/>
      <c r="AL327" s="170"/>
      <c r="AM327" s="170"/>
      <c r="AN327" s="170"/>
      <c r="AO327" s="170"/>
      <c r="AP327" s="170"/>
      <c r="AQ327" s="170"/>
      <c r="AR327" s="170"/>
      <c r="AS327" s="170"/>
      <c r="AT327" s="170"/>
      <c r="AU327" s="170"/>
      <c r="AV327" s="170"/>
      <c r="AW327" s="170"/>
      <c r="AX327" s="170"/>
      <c r="AY327" s="170"/>
      <c r="AZ327" s="170"/>
      <c r="BA327" s="170"/>
      <c r="BB327" s="170"/>
      <c r="BC327" s="170"/>
      <c r="BD327" s="170"/>
      <c r="BE327" s="170"/>
      <c r="BF327" s="170"/>
      <c r="BG327" s="170"/>
      <c r="BH327" s="170"/>
      <c r="BI327" s="170"/>
      <c r="BJ327" s="170"/>
      <c r="BK327" s="170"/>
      <c r="BL327" s="170"/>
      <c r="BM327" s="170"/>
      <c r="BN327" s="170"/>
      <c r="BO327" s="170"/>
      <c r="BP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c r="AB328" s="170"/>
      <c r="AC328" s="170"/>
      <c r="AD328" s="170"/>
      <c r="AE328" s="170"/>
      <c r="AF328" s="170"/>
      <c r="AG328" s="170"/>
      <c r="AH328" s="170"/>
      <c r="AI328" s="170"/>
      <c r="AJ328" s="170"/>
      <c r="AK328" s="170"/>
      <c r="AL328" s="170"/>
      <c r="AM328" s="170"/>
      <c r="AN328" s="170"/>
      <c r="AO328" s="170"/>
      <c r="AP328" s="170"/>
      <c r="AQ328" s="170"/>
      <c r="AR328" s="170"/>
      <c r="AS328" s="170"/>
      <c r="AT328" s="170"/>
      <c r="AU328" s="170"/>
      <c r="AV328" s="170"/>
      <c r="AW328" s="170"/>
      <c r="AX328" s="170"/>
      <c r="AY328" s="170"/>
      <c r="AZ328" s="170"/>
      <c r="BA328" s="170"/>
      <c r="BB328" s="170"/>
      <c r="BC328" s="170"/>
      <c r="BD328" s="170"/>
      <c r="BE328" s="170"/>
      <c r="BF328" s="170"/>
      <c r="BG328" s="170"/>
      <c r="BH328" s="170"/>
      <c r="BI328" s="170"/>
      <c r="BJ328" s="170"/>
      <c r="BK328" s="170"/>
      <c r="BL328" s="170"/>
      <c r="BM328" s="170"/>
      <c r="BN328" s="170"/>
      <c r="BO328" s="170"/>
      <c r="BP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c r="AB329" s="170"/>
      <c r="AC329" s="170"/>
      <c r="AD329" s="170"/>
      <c r="AE329" s="170"/>
      <c r="AF329" s="170"/>
      <c r="AG329" s="170"/>
      <c r="AH329" s="170"/>
      <c r="AI329" s="170"/>
      <c r="AJ329" s="170"/>
      <c r="AK329" s="170"/>
      <c r="AL329" s="170"/>
      <c r="AM329" s="170"/>
      <c r="AN329" s="170"/>
      <c r="AO329" s="170"/>
      <c r="AP329" s="170"/>
      <c r="AQ329" s="170"/>
      <c r="AR329" s="170"/>
      <c r="AS329" s="170"/>
      <c r="AT329" s="170"/>
      <c r="AU329" s="170"/>
      <c r="AV329" s="170"/>
      <c r="AW329" s="170"/>
      <c r="AX329" s="170"/>
      <c r="AY329" s="170"/>
      <c r="AZ329" s="170"/>
      <c r="BA329" s="170"/>
      <c r="BB329" s="170"/>
      <c r="BC329" s="170"/>
      <c r="BD329" s="170"/>
      <c r="BE329" s="170"/>
      <c r="BF329" s="170"/>
      <c r="BG329" s="170"/>
      <c r="BH329" s="170"/>
      <c r="BI329" s="170"/>
      <c r="BJ329" s="170"/>
      <c r="BK329" s="170"/>
      <c r="BL329" s="170"/>
      <c r="BM329" s="170"/>
      <c r="BN329" s="170"/>
      <c r="BO329" s="170"/>
      <c r="BP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c r="AB330" s="170"/>
      <c r="AC330" s="170"/>
      <c r="AD330" s="170"/>
      <c r="AE330" s="170"/>
      <c r="AF330" s="170"/>
      <c r="AG330" s="170"/>
      <c r="AH330" s="170"/>
      <c r="AI330" s="170"/>
      <c r="AJ330" s="170"/>
      <c r="AK330" s="170"/>
      <c r="AL330" s="170"/>
      <c r="AM330" s="170"/>
      <c r="AN330" s="170"/>
      <c r="AO330" s="170"/>
      <c r="AP330" s="170"/>
      <c r="AQ330" s="170"/>
      <c r="AR330" s="170"/>
      <c r="AS330" s="170"/>
      <c r="AT330" s="170"/>
      <c r="AU330" s="170"/>
      <c r="AV330" s="170"/>
      <c r="AW330" s="170"/>
      <c r="AX330" s="170"/>
      <c r="AY330" s="170"/>
      <c r="AZ330" s="170"/>
      <c r="BA330" s="170"/>
      <c r="BB330" s="170"/>
      <c r="BC330" s="170"/>
      <c r="BD330" s="170"/>
      <c r="BE330" s="170"/>
      <c r="BF330" s="170"/>
      <c r="BG330" s="170"/>
      <c r="BH330" s="170"/>
      <c r="BI330" s="170"/>
      <c r="BJ330" s="170"/>
      <c r="BK330" s="170"/>
      <c r="BL330" s="170"/>
      <c r="BM330" s="170"/>
      <c r="BN330" s="170"/>
      <c r="BO330" s="170"/>
      <c r="BP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c r="AB331" s="170"/>
      <c r="AC331" s="170"/>
      <c r="AD331" s="170"/>
      <c r="AE331" s="170"/>
      <c r="AF331" s="170"/>
      <c r="AG331" s="170"/>
      <c r="AH331" s="170"/>
      <c r="AI331" s="170"/>
      <c r="AJ331" s="170"/>
      <c r="AK331" s="170"/>
      <c r="AL331" s="170"/>
      <c r="AM331" s="170"/>
      <c r="AN331" s="170"/>
      <c r="AO331" s="170"/>
      <c r="AP331" s="170"/>
      <c r="AQ331" s="170"/>
      <c r="AR331" s="170"/>
      <c r="AS331" s="170"/>
      <c r="AT331" s="170"/>
      <c r="AU331" s="170"/>
      <c r="AV331" s="170"/>
      <c r="AW331" s="170"/>
      <c r="AX331" s="170"/>
      <c r="AY331" s="170"/>
      <c r="AZ331" s="170"/>
      <c r="BA331" s="170"/>
      <c r="BB331" s="170"/>
      <c r="BC331" s="170"/>
      <c r="BD331" s="170"/>
      <c r="BE331" s="170"/>
      <c r="BF331" s="170"/>
      <c r="BG331" s="170"/>
      <c r="BH331" s="170"/>
      <c r="BI331" s="170"/>
      <c r="BJ331" s="170"/>
      <c r="BK331" s="170"/>
      <c r="BL331" s="170"/>
      <c r="BM331" s="170"/>
      <c r="BN331" s="170"/>
      <c r="BO331" s="170"/>
      <c r="BP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c r="AB332" s="170"/>
      <c r="AC332" s="170"/>
      <c r="AD332" s="170"/>
      <c r="AE332" s="170"/>
      <c r="AF332" s="170"/>
      <c r="AG332" s="170"/>
      <c r="AH332" s="170"/>
      <c r="AI332" s="170"/>
      <c r="AJ332" s="170"/>
      <c r="AK332" s="170"/>
      <c r="AL332" s="170"/>
      <c r="AM332" s="170"/>
      <c r="AN332" s="170"/>
      <c r="AO332" s="170"/>
      <c r="AP332" s="170"/>
      <c r="AQ332" s="170"/>
      <c r="AR332" s="170"/>
      <c r="AS332" s="170"/>
      <c r="AT332" s="170"/>
      <c r="AU332" s="170"/>
      <c r="AV332" s="170"/>
      <c r="AW332" s="170"/>
      <c r="AX332" s="170"/>
      <c r="AY332" s="170"/>
      <c r="AZ332" s="170"/>
      <c r="BA332" s="170"/>
      <c r="BB332" s="170"/>
      <c r="BC332" s="170"/>
      <c r="BD332" s="170"/>
      <c r="BE332" s="170"/>
      <c r="BF332" s="170"/>
      <c r="BG332" s="170"/>
      <c r="BH332" s="170"/>
      <c r="BI332" s="170"/>
      <c r="BJ332" s="170"/>
      <c r="BK332" s="170"/>
      <c r="BL332" s="170"/>
      <c r="BM332" s="170"/>
      <c r="BN332" s="170"/>
      <c r="BO332" s="170"/>
      <c r="BP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c r="AB333" s="170"/>
      <c r="AC333" s="170"/>
      <c r="AD333" s="170"/>
      <c r="AE333" s="170"/>
      <c r="AF333" s="170"/>
      <c r="AG333" s="170"/>
      <c r="AH333" s="170"/>
      <c r="AI333" s="170"/>
      <c r="AJ333" s="170"/>
      <c r="AK333" s="170"/>
      <c r="AL333" s="170"/>
      <c r="AM333" s="170"/>
      <c r="AN333" s="170"/>
      <c r="AO333" s="170"/>
      <c r="AP333" s="170"/>
      <c r="AQ333" s="170"/>
      <c r="AR333" s="170"/>
      <c r="AS333" s="170"/>
      <c r="AT333" s="170"/>
      <c r="AU333" s="170"/>
      <c r="AV333" s="170"/>
      <c r="AW333" s="170"/>
      <c r="AX333" s="170"/>
      <c r="AY333" s="170"/>
      <c r="AZ333" s="170"/>
      <c r="BA333" s="170"/>
      <c r="BB333" s="170"/>
      <c r="BC333" s="170"/>
      <c r="BD333" s="170"/>
      <c r="BE333" s="170"/>
      <c r="BF333" s="170"/>
      <c r="BG333" s="170"/>
      <c r="BH333" s="170"/>
      <c r="BI333" s="170"/>
      <c r="BJ333" s="170"/>
      <c r="BK333" s="170"/>
      <c r="BL333" s="170"/>
      <c r="BM333" s="170"/>
      <c r="BN333" s="170"/>
      <c r="BO333" s="170"/>
      <c r="BP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c r="AB334" s="170"/>
      <c r="AC334" s="170"/>
      <c r="AD334" s="170"/>
      <c r="AE334" s="170"/>
      <c r="AF334" s="170"/>
      <c r="AG334" s="170"/>
      <c r="AH334" s="170"/>
      <c r="AI334" s="170"/>
      <c r="AJ334" s="170"/>
      <c r="AK334" s="170"/>
      <c r="AL334" s="170"/>
      <c r="AM334" s="170"/>
      <c r="AN334" s="170"/>
      <c r="AO334" s="170"/>
      <c r="AP334" s="170"/>
      <c r="AQ334" s="170"/>
      <c r="AR334" s="170"/>
      <c r="AS334" s="170"/>
      <c r="AT334" s="170"/>
      <c r="AU334" s="170"/>
      <c r="AV334" s="170"/>
      <c r="AW334" s="170"/>
      <c r="AX334" s="170"/>
      <c r="AY334" s="170"/>
      <c r="AZ334" s="170"/>
      <c r="BA334" s="170"/>
      <c r="BB334" s="170"/>
      <c r="BC334" s="170"/>
      <c r="BD334" s="170"/>
      <c r="BE334" s="170"/>
      <c r="BF334" s="170"/>
      <c r="BG334" s="170"/>
      <c r="BH334" s="170"/>
      <c r="BI334" s="170"/>
      <c r="BJ334" s="170"/>
      <c r="BK334" s="170"/>
      <c r="BL334" s="170"/>
      <c r="BM334" s="170"/>
      <c r="BN334" s="170"/>
      <c r="BO334" s="170"/>
      <c r="BP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c r="AB335" s="170"/>
      <c r="AC335" s="170"/>
      <c r="AD335" s="170"/>
      <c r="AE335" s="170"/>
      <c r="AF335" s="170"/>
      <c r="AG335" s="170"/>
      <c r="AH335" s="170"/>
      <c r="AI335" s="170"/>
      <c r="AJ335" s="170"/>
      <c r="AK335" s="170"/>
      <c r="AL335" s="170"/>
      <c r="AM335" s="170"/>
      <c r="AN335" s="170"/>
      <c r="AO335" s="170"/>
      <c r="AP335" s="170"/>
      <c r="AQ335" s="170"/>
      <c r="AR335" s="170"/>
      <c r="AS335" s="170"/>
      <c r="AT335" s="170"/>
      <c r="AU335" s="170"/>
      <c r="AV335" s="170"/>
      <c r="AW335" s="170"/>
      <c r="AX335" s="170"/>
      <c r="AY335" s="170"/>
      <c r="AZ335" s="170"/>
      <c r="BA335" s="170"/>
      <c r="BB335" s="170"/>
      <c r="BC335" s="170"/>
      <c r="BD335" s="170"/>
      <c r="BE335" s="170"/>
      <c r="BF335" s="170"/>
      <c r="BG335" s="170"/>
      <c r="BH335" s="170"/>
      <c r="BI335" s="170"/>
      <c r="BJ335" s="170"/>
      <c r="BK335" s="170"/>
      <c r="BL335" s="170"/>
      <c r="BM335" s="170"/>
      <c r="BN335" s="170"/>
      <c r="BO335" s="170"/>
      <c r="BP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c r="AB336" s="170"/>
      <c r="AC336" s="170"/>
      <c r="AD336" s="170"/>
      <c r="AE336" s="170"/>
      <c r="AF336" s="170"/>
      <c r="AG336" s="170"/>
      <c r="AH336" s="170"/>
      <c r="AI336" s="170"/>
      <c r="AJ336" s="170"/>
      <c r="AK336" s="170"/>
      <c r="AL336" s="170"/>
      <c r="AM336" s="170"/>
      <c r="AN336" s="170"/>
      <c r="AO336" s="170"/>
      <c r="AP336" s="170"/>
      <c r="AQ336" s="170"/>
      <c r="AR336" s="170"/>
      <c r="AS336" s="170"/>
      <c r="AT336" s="170"/>
      <c r="AU336" s="170"/>
      <c r="AV336" s="170"/>
      <c r="AW336" s="170"/>
      <c r="AX336" s="170"/>
      <c r="AY336" s="170"/>
      <c r="AZ336" s="170"/>
      <c r="BA336" s="170"/>
      <c r="BB336" s="170"/>
      <c r="BC336" s="170"/>
      <c r="BD336" s="170"/>
      <c r="BE336" s="170"/>
      <c r="BF336" s="170"/>
      <c r="BG336" s="170"/>
      <c r="BH336" s="170"/>
      <c r="BI336" s="170"/>
      <c r="BJ336" s="170"/>
      <c r="BK336" s="170"/>
      <c r="BL336" s="170"/>
      <c r="BM336" s="170"/>
      <c r="BN336" s="170"/>
      <c r="BO336" s="170"/>
      <c r="BP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c r="AB337" s="170"/>
      <c r="AC337" s="170"/>
      <c r="AD337" s="170"/>
      <c r="AE337" s="170"/>
      <c r="AF337" s="170"/>
      <c r="AG337" s="170"/>
      <c r="AH337" s="170"/>
      <c r="AI337" s="170"/>
      <c r="AJ337" s="170"/>
      <c r="AK337" s="170"/>
      <c r="AL337" s="170"/>
      <c r="AM337" s="170"/>
      <c r="AN337" s="170"/>
      <c r="AO337" s="170"/>
      <c r="AP337" s="170"/>
      <c r="AQ337" s="170"/>
      <c r="AR337" s="170"/>
      <c r="AS337" s="170"/>
      <c r="AT337" s="170"/>
      <c r="AU337" s="170"/>
      <c r="AV337" s="170"/>
      <c r="AW337" s="170"/>
      <c r="AX337" s="170"/>
      <c r="AY337" s="170"/>
      <c r="AZ337" s="170"/>
      <c r="BA337" s="170"/>
      <c r="BB337" s="170"/>
      <c r="BC337" s="170"/>
      <c r="BD337" s="170"/>
      <c r="BE337" s="170"/>
      <c r="BF337" s="170"/>
      <c r="BG337" s="170"/>
      <c r="BH337" s="170"/>
      <c r="BI337" s="170"/>
      <c r="BJ337" s="170"/>
      <c r="BK337" s="170"/>
      <c r="BL337" s="170"/>
      <c r="BM337" s="170"/>
      <c r="BN337" s="170"/>
      <c r="BO337" s="170"/>
      <c r="BP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c r="AB338" s="170"/>
      <c r="AC338" s="170"/>
      <c r="AD338" s="170"/>
      <c r="AE338" s="170"/>
      <c r="AF338" s="170"/>
      <c r="AG338" s="170"/>
      <c r="AH338" s="170"/>
      <c r="AI338" s="170"/>
      <c r="AJ338" s="170"/>
      <c r="AK338" s="170"/>
      <c r="AL338" s="170"/>
      <c r="AM338" s="170"/>
      <c r="AN338" s="170"/>
      <c r="AO338" s="170"/>
      <c r="AP338" s="170"/>
      <c r="AQ338" s="170"/>
      <c r="AR338" s="170"/>
      <c r="AS338" s="170"/>
      <c r="AT338" s="170"/>
      <c r="AU338" s="170"/>
      <c r="AV338" s="170"/>
      <c r="AW338" s="170"/>
      <c r="AX338" s="170"/>
      <c r="AY338" s="170"/>
      <c r="AZ338" s="170"/>
      <c r="BA338" s="170"/>
      <c r="BB338" s="170"/>
      <c r="BC338" s="170"/>
      <c r="BD338" s="170"/>
      <c r="BE338" s="170"/>
      <c r="BF338" s="170"/>
      <c r="BG338" s="170"/>
      <c r="BH338" s="170"/>
      <c r="BI338" s="170"/>
      <c r="BJ338" s="170"/>
      <c r="BK338" s="170"/>
      <c r="BL338" s="170"/>
      <c r="BM338" s="170"/>
      <c r="BN338" s="170"/>
      <c r="BO338" s="170"/>
      <c r="BP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c r="AB339" s="170"/>
      <c r="AC339" s="170"/>
      <c r="AD339" s="170"/>
      <c r="AE339" s="170"/>
      <c r="AF339" s="170"/>
      <c r="AG339" s="170"/>
      <c r="AH339" s="170"/>
      <c r="AI339" s="170"/>
      <c r="AJ339" s="170"/>
      <c r="AK339" s="170"/>
      <c r="AL339" s="170"/>
      <c r="AM339" s="170"/>
      <c r="AN339" s="170"/>
      <c r="AO339" s="170"/>
      <c r="AP339" s="170"/>
      <c r="AQ339" s="170"/>
      <c r="AR339" s="170"/>
      <c r="AS339" s="170"/>
      <c r="AT339" s="170"/>
      <c r="AU339" s="170"/>
      <c r="AV339" s="170"/>
      <c r="AW339" s="170"/>
      <c r="AX339" s="170"/>
      <c r="AY339" s="170"/>
      <c r="AZ339" s="170"/>
      <c r="BA339" s="170"/>
      <c r="BB339" s="170"/>
      <c r="BC339" s="170"/>
      <c r="BD339" s="170"/>
      <c r="BE339" s="170"/>
      <c r="BF339" s="170"/>
      <c r="BG339" s="170"/>
      <c r="BH339" s="170"/>
      <c r="BI339" s="170"/>
      <c r="BJ339" s="170"/>
      <c r="BK339" s="170"/>
      <c r="BL339" s="170"/>
      <c r="BM339" s="170"/>
      <c r="BN339" s="170"/>
      <c r="BO339" s="170"/>
      <c r="BP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c r="AB340" s="170"/>
      <c r="AC340" s="170"/>
      <c r="AD340" s="170"/>
      <c r="AE340" s="170"/>
      <c r="AF340" s="170"/>
      <c r="AG340" s="170"/>
      <c r="AH340" s="170"/>
      <c r="AI340" s="170"/>
      <c r="AJ340" s="170"/>
      <c r="AK340" s="170"/>
      <c r="AL340" s="170"/>
      <c r="AM340" s="170"/>
      <c r="AN340" s="170"/>
      <c r="AO340" s="170"/>
      <c r="AP340" s="170"/>
      <c r="AQ340" s="170"/>
      <c r="AR340" s="170"/>
      <c r="AS340" s="170"/>
      <c r="AT340" s="170"/>
      <c r="AU340" s="170"/>
      <c r="AV340" s="170"/>
      <c r="AW340" s="170"/>
      <c r="AX340" s="170"/>
      <c r="AY340" s="170"/>
      <c r="AZ340" s="170"/>
      <c r="BA340" s="170"/>
      <c r="BB340" s="170"/>
      <c r="BC340" s="170"/>
      <c r="BD340" s="170"/>
      <c r="BE340" s="170"/>
      <c r="BF340" s="170"/>
      <c r="BG340" s="170"/>
      <c r="BH340" s="170"/>
      <c r="BI340" s="170"/>
      <c r="BJ340" s="170"/>
      <c r="BK340" s="170"/>
      <c r="BL340" s="170"/>
      <c r="BM340" s="170"/>
      <c r="BN340" s="170"/>
      <c r="BO340" s="170"/>
      <c r="BP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c r="AB341" s="170"/>
      <c r="AC341" s="170"/>
      <c r="AD341" s="170"/>
      <c r="AE341" s="170"/>
      <c r="AF341" s="170"/>
      <c r="AG341" s="170"/>
      <c r="AH341" s="170"/>
      <c r="AI341" s="170"/>
      <c r="AJ341" s="170"/>
      <c r="AK341" s="170"/>
      <c r="AL341" s="170"/>
      <c r="AM341" s="170"/>
      <c r="AN341" s="170"/>
      <c r="AO341" s="170"/>
      <c r="AP341" s="170"/>
      <c r="AQ341" s="170"/>
      <c r="AR341" s="170"/>
      <c r="AS341" s="170"/>
      <c r="AT341" s="170"/>
      <c r="AU341" s="170"/>
      <c r="AV341" s="170"/>
      <c r="AW341" s="170"/>
      <c r="AX341" s="170"/>
      <c r="AY341" s="170"/>
      <c r="AZ341" s="170"/>
      <c r="BA341" s="170"/>
      <c r="BB341" s="170"/>
      <c r="BC341" s="170"/>
      <c r="BD341" s="170"/>
      <c r="BE341" s="170"/>
      <c r="BF341" s="170"/>
      <c r="BG341" s="170"/>
      <c r="BH341" s="170"/>
      <c r="BI341" s="170"/>
      <c r="BJ341" s="170"/>
      <c r="BK341" s="170"/>
      <c r="BL341" s="170"/>
      <c r="BM341" s="170"/>
      <c r="BN341" s="170"/>
      <c r="BO341" s="170"/>
      <c r="BP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70"/>
      <c r="BL342" s="170"/>
      <c r="BM342" s="170"/>
      <c r="BN342" s="170"/>
      <c r="BO342" s="170"/>
      <c r="BP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c r="AB343" s="170"/>
      <c r="AC343" s="170"/>
      <c r="AD343" s="170"/>
      <c r="AE343" s="170"/>
      <c r="AF343" s="170"/>
      <c r="AG343" s="170"/>
      <c r="AH343" s="170"/>
      <c r="AI343" s="170"/>
      <c r="AJ343" s="170"/>
      <c r="AK343" s="170"/>
      <c r="AL343" s="170"/>
      <c r="AM343" s="170"/>
      <c r="AN343" s="170"/>
      <c r="AO343" s="170"/>
      <c r="AP343" s="170"/>
      <c r="AQ343" s="170"/>
      <c r="AR343" s="170"/>
      <c r="AS343" s="170"/>
      <c r="AT343" s="170"/>
      <c r="AU343" s="170"/>
      <c r="AV343" s="170"/>
      <c r="AW343" s="170"/>
      <c r="AX343" s="170"/>
      <c r="AY343" s="170"/>
      <c r="AZ343" s="170"/>
      <c r="BA343" s="170"/>
      <c r="BB343" s="170"/>
      <c r="BC343" s="170"/>
      <c r="BD343" s="170"/>
      <c r="BE343" s="170"/>
      <c r="BF343" s="170"/>
      <c r="BG343" s="170"/>
      <c r="BH343" s="170"/>
      <c r="BI343" s="170"/>
      <c r="BJ343" s="170"/>
      <c r="BK343" s="170"/>
      <c r="BL343" s="170"/>
      <c r="BM343" s="170"/>
      <c r="BN343" s="170"/>
      <c r="BO343" s="170"/>
      <c r="BP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c r="AB344" s="170"/>
      <c r="AC344" s="170"/>
      <c r="AD344" s="170"/>
      <c r="AE344" s="170"/>
      <c r="AF344" s="170"/>
      <c r="AG344" s="170"/>
      <c r="AH344" s="170"/>
      <c r="AI344" s="170"/>
      <c r="AJ344" s="170"/>
      <c r="AK344" s="170"/>
      <c r="AL344" s="170"/>
      <c r="AM344" s="170"/>
      <c r="AN344" s="170"/>
      <c r="AO344" s="170"/>
      <c r="AP344" s="170"/>
      <c r="AQ344" s="170"/>
      <c r="AR344" s="170"/>
      <c r="AS344" s="170"/>
      <c r="AT344" s="170"/>
      <c r="AU344" s="170"/>
      <c r="AV344" s="170"/>
      <c r="AW344" s="170"/>
      <c r="AX344" s="170"/>
      <c r="AY344" s="170"/>
      <c r="AZ344" s="170"/>
      <c r="BA344" s="170"/>
      <c r="BB344" s="170"/>
      <c r="BC344" s="170"/>
      <c r="BD344" s="170"/>
      <c r="BE344" s="170"/>
      <c r="BF344" s="170"/>
      <c r="BG344" s="170"/>
      <c r="BH344" s="170"/>
      <c r="BI344" s="170"/>
      <c r="BJ344" s="170"/>
      <c r="BK344" s="170"/>
      <c r="BL344" s="170"/>
      <c r="BM344" s="170"/>
      <c r="BN344" s="170"/>
      <c r="BO344" s="170"/>
      <c r="BP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c r="AB345" s="170"/>
      <c r="AC345" s="170"/>
      <c r="AD345" s="170"/>
      <c r="AE345" s="170"/>
      <c r="AF345" s="170"/>
      <c r="AG345" s="170"/>
      <c r="AH345" s="170"/>
      <c r="AI345" s="170"/>
      <c r="AJ345" s="170"/>
      <c r="AK345" s="170"/>
      <c r="AL345" s="170"/>
      <c r="AM345" s="170"/>
      <c r="AN345" s="170"/>
      <c r="AO345" s="170"/>
      <c r="AP345" s="170"/>
      <c r="AQ345" s="170"/>
      <c r="AR345" s="170"/>
      <c r="AS345" s="170"/>
      <c r="AT345" s="170"/>
      <c r="AU345" s="170"/>
      <c r="AV345" s="170"/>
      <c r="AW345" s="170"/>
      <c r="AX345" s="170"/>
      <c r="AY345" s="170"/>
      <c r="AZ345" s="170"/>
      <c r="BA345" s="170"/>
      <c r="BB345" s="170"/>
      <c r="BC345" s="170"/>
      <c r="BD345" s="170"/>
      <c r="BE345" s="170"/>
      <c r="BF345" s="170"/>
      <c r="BG345" s="170"/>
      <c r="BH345" s="170"/>
      <c r="BI345" s="170"/>
      <c r="BJ345" s="170"/>
      <c r="BK345" s="170"/>
      <c r="BL345" s="170"/>
      <c r="BM345" s="170"/>
      <c r="BN345" s="170"/>
      <c r="BO345" s="170"/>
      <c r="BP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c r="AB346" s="170"/>
      <c r="AC346" s="170"/>
      <c r="AD346" s="170"/>
      <c r="AE346" s="170"/>
      <c r="AF346" s="170"/>
      <c r="AG346" s="170"/>
      <c r="AH346" s="170"/>
      <c r="AI346" s="170"/>
      <c r="AJ346" s="170"/>
      <c r="AK346" s="170"/>
      <c r="AL346" s="170"/>
      <c r="AM346" s="170"/>
      <c r="AN346" s="170"/>
      <c r="AO346" s="170"/>
      <c r="AP346" s="170"/>
      <c r="AQ346" s="170"/>
      <c r="AR346" s="170"/>
      <c r="AS346" s="170"/>
      <c r="AT346" s="170"/>
      <c r="AU346" s="170"/>
      <c r="AV346" s="170"/>
      <c r="AW346" s="170"/>
      <c r="AX346" s="170"/>
      <c r="AY346" s="170"/>
      <c r="AZ346" s="170"/>
      <c r="BA346" s="170"/>
      <c r="BB346" s="170"/>
      <c r="BC346" s="170"/>
      <c r="BD346" s="170"/>
      <c r="BE346" s="170"/>
      <c r="BF346" s="170"/>
      <c r="BG346" s="170"/>
      <c r="BH346" s="170"/>
      <c r="BI346" s="170"/>
      <c r="BJ346" s="170"/>
      <c r="BK346" s="170"/>
      <c r="BL346" s="170"/>
      <c r="BM346" s="170"/>
      <c r="BN346" s="170"/>
      <c r="BO346" s="170"/>
      <c r="BP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c r="AB347" s="170"/>
      <c r="AC347" s="170"/>
      <c r="AD347" s="170"/>
      <c r="AE347" s="170"/>
      <c r="AF347" s="170"/>
      <c r="AG347" s="170"/>
      <c r="AH347" s="170"/>
      <c r="AI347" s="170"/>
      <c r="AJ347" s="170"/>
      <c r="AK347" s="170"/>
      <c r="AL347" s="170"/>
      <c r="AM347" s="170"/>
      <c r="AN347" s="170"/>
      <c r="AO347" s="170"/>
      <c r="AP347" s="170"/>
      <c r="AQ347" s="170"/>
      <c r="AR347" s="170"/>
      <c r="AS347" s="170"/>
      <c r="AT347" s="170"/>
      <c r="AU347" s="170"/>
      <c r="AV347" s="170"/>
      <c r="AW347" s="170"/>
      <c r="AX347" s="170"/>
      <c r="AY347" s="170"/>
      <c r="AZ347" s="170"/>
      <c r="BA347" s="170"/>
      <c r="BB347" s="170"/>
      <c r="BC347" s="170"/>
      <c r="BD347" s="170"/>
      <c r="BE347" s="170"/>
      <c r="BF347" s="170"/>
      <c r="BG347" s="170"/>
      <c r="BH347" s="170"/>
      <c r="BI347" s="170"/>
      <c r="BJ347" s="170"/>
      <c r="BK347" s="170"/>
      <c r="BL347" s="170"/>
      <c r="BM347" s="170"/>
      <c r="BN347" s="170"/>
      <c r="BO347" s="170"/>
      <c r="BP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c r="AB348" s="170"/>
      <c r="AC348" s="170"/>
      <c r="AD348" s="170"/>
      <c r="AE348" s="170"/>
      <c r="AF348" s="170"/>
      <c r="AG348" s="170"/>
      <c r="AH348" s="170"/>
      <c r="AI348" s="170"/>
      <c r="AJ348" s="170"/>
      <c r="AK348" s="170"/>
      <c r="AL348" s="170"/>
      <c r="AM348" s="170"/>
      <c r="AN348" s="170"/>
      <c r="AO348" s="170"/>
      <c r="AP348" s="170"/>
      <c r="AQ348" s="170"/>
      <c r="AR348" s="170"/>
      <c r="AS348" s="170"/>
      <c r="AT348" s="170"/>
      <c r="AU348" s="170"/>
      <c r="AV348" s="170"/>
      <c r="AW348" s="170"/>
      <c r="AX348" s="170"/>
      <c r="AY348" s="170"/>
      <c r="AZ348" s="170"/>
      <c r="BA348" s="170"/>
      <c r="BB348" s="170"/>
      <c r="BC348" s="170"/>
      <c r="BD348" s="170"/>
      <c r="BE348" s="170"/>
      <c r="BF348" s="170"/>
      <c r="BG348" s="170"/>
      <c r="BH348" s="170"/>
      <c r="BI348" s="170"/>
      <c r="BJ348" s="170"/>
      <c r="BK348" s="170"/>
      <c r="BL348" s="170"/>
      <c r="BM348" s="170"/>
      <c r="BN348" s="170"/>
      <c r="BO348" s="170"/>
      <c r="BP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c r="AB349" s="170"/>
      <c r="AC349" s="170"/>
      <c r="AD349" s="170"/>
      <c r="AE349" s="170"/>
      <c r="AF349" s="170"/>
      <c r="AG349" s="170"/>
      <c r="AH349" s="170"/>
      <c r="AI349" s="170"/>
      <c r="AJ349" s="170"/>
      <c r="AK349" s="170"/>
      <c r="AL349" s="170"/>
      <c r="AM349" s="170"/>
      <c r="AN349" s="170"/>
      <c r="AO349" s="170"/>
      <c r="AP349" s="170"/>
      <c r="AQ349" s="170"/>
      <c r="AR349" s="170"/>
      <c r="AS349" s="170"/>
      <c r="AT349" s="170"/>
      <c r="AU349" s="170"/>
      <c r="AV349" s="170"/>
      <c r="AW349" s="170"/>
      <c r="AX349" s="170"/>
      <c r="AY349" s="170"/>
      <c r="AZ349" s="170"/>
      <c r="BA349" s="170"/>
      <c r="BB349" s="170"/>
      <c r="BC349" s="170"/>
      <c r="BD349" s="170"/>
      <c r="BE349" s="170"/>
      <c r="BF349" s="170"/>
      <c r="BG349" s="170"/>
      <c r="BH349" s="170"/>
      <c r="BI349" s="170"/>
      <c r="BJ349" s="170"/>
      <c r="BK349" s="170"/>
      <c r="BL349" s="170"/>
      <c r="BM349" s="170"/>
      <c r="BN349" s="170"/>
      <c r="BO349" s="170"/>
      <c r="BP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c r="AB350" s="170"/>
      <c r="AC350" s="170"/>
      <c r="AD350" s="170"/>
      <c r="AE350" s="170"/>
      <c r="AF350" s="170"/>
      <c r="AG350" s="170"/>
      <c r="AH350" s="170"/>
      <c r="AI350" s="170"/>
      <c r="AJ350" s="170"/>
      <c r="AK350" s="170"/>
      <c r="AL350" s="170"/>
      <c r="AM350" s="170"/>
      <c r="AN350" s="170"/>
      <c r="AO350" s="170"/>
      <c r="AP350" s="170"/>
      <c r="AQ350" s="170"/>
      <c r="AR350" s="170"/>
      <c r="AS350" s="170"/>
      <c r="AT350" s="170"/>
      <c r="AU350" s="170"/>
      <c r="AV350" s="170"/>
      <c r="AW350" s="170"/>
      <c r="AX350" s="170"/>
      <c r="AY350" s="170"/>
      <c r="AZ350" s="170"/>
      <c r="BA350" s="170"/>
      <c r="BB350" s="170"/>
      <c r="BC350" s="170"/>
      <c r="BD350" s="170"/>
      <c r="BE350" s="170"/>
      <c r="BF350" s="170"/>
      <c r="BG350" s="170"/>
      <c r="BH350" s="170"/>
      <c r="BI350" s="170"/>
      <c r="BJ350" s="170"/>
      <c r="BK350" s="170"/>
      <c r="BL350" s="170"/>
      <c r="BM350" s="170"/>
      <c r="BN350" s="170"/>
      <c r="BO350" s="170"/>
      <c r="BP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c r="AB351" s="170"/>
      <c r="AC351" s="170"/>
      <c r="AD351" s="170"/>
      <c r="AE351" s="170"/>
      <c r="AF351" s="170"/>
      <c r="AG351" s="170"/>
      <c r="AH351" s="170"/>
      <c r="AI351" s="170"/>
      <c r="AJ351" s="170"/>
      <c r="AK351" s="170"/>
      <c r="AL351" s="170"/>
      <c r="AM351" s="170"/>
      <c r="AN351" s="170"/>
      <c r="AO351" s="170"/>
      <c r="AP351" s="170"/>
      <c r="AQ351" s="170"/>
      <c r="AR351" s="170"/>
      <c r="AS351" s="170"/>
      <c r="AT351" s="170"/>
      <c r="AU351" s="170"/>
      <c r="AV351" s="170"/>
      <c r="AW351" s="170"/>
      <c r="AX351" s="170"/>
      <c r="AY351" s="170"/>
      <c r="AZ351" s="170"/>
      <c r="BA351" s="170"/>
      <c r="BB351" s="170"/>
      <c r="BC351" s="170"/>
      <c r="BD351" s="170"/>
      <c r="BE351" s="170"/>
      <c r="BF351" s="170"/>
      <c r="BG351" s="170"/>
      <c r="BH351" s="170"/>
      <c r="BI351" s="170"/>
      <c r="BJ351" s="170"/>
      <c r="BK351" s="170"/>
      <c r="BL351" s="170"/>
      <c r="BM351" s="170"/>
      <c r="BN351" s="170"/>
      <c r="BO351" s="170"/>
      <c r="BP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c r="AB352" s="170"/>
      <c r="AC352" s="170"/>
      <c r="AD352" s="170"/>
      <c r="AE352" s="170"/>
      <c r="AF352" s="170"/>
      <c r="AG352" s="170"/>
      <c r="AH352" s="170"/>
      <c r="AI352" s="170"/>
      <c r="AJ352" s="170"/>
      <c r="AK352" s="170"/>
      <c r="AL352" s="170"/>
      <c r="AM352" s="170"/>
      <c r="AN352" s="170"/>
      <c r="AO352" s="170"/>
      <c r="AP352" s="170"/>
      <c r="AQ352" s="170"/>
      <c r="AR352" s="170"/>
      <c r="AS352" s="170"/>
      <c r="AT352" s="170"/>
      <c r="AU352" s="170"/>
      <c r="AV352" s="170"/>
      <c r="AW352" s="170"/>
      <c r="AX352" s="170"/>
      <c r="AY352" s="170"/>
      <c r="AZ352" s="170"/>
      <c r="BA352" s="170"/>
      <c r="BB352" s="170"/>
      <c r="BC352" s="170"/>
      <c r="BD352" s="170"/>
      <c r="BE352" s="170"/>
      <c r="BF352" s="170"/>
      <c r="BG352" s="170"/>
      <c r="BH352" s="170"/>
      <c r="BI352" s="170"/>
      <c r="BJ352" s="170"/>
      <c r="BK352" s="170"/>
      <c r="BL352" s="170"/>
      <c r="BM352" s="170"/>
      <c r="BN352" s="170"/>
      <c r="BO352" s="170"/>
      <c r="BP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c r="AB353" s="170"/>
      <c r="AC353" s="170"/>
      <c r="AD353" s="170"/>
      <c r="AE353" s="170"/>
      <c r="AF353" s="170"/>
      <c r="AG353" s="170"/>
      <c r="AH353" s="170"/>
      <c r="AI353" s="170"/>
      <c r="AJ353" s="170"/>
      <c r="AK353" s="170"/>
      <c r="AL353" s="170"/>
      <c r="AM353" s="170"/>
      <c r="AN353" s="170"/>
      <c r="AO353" s="170"/>
      <c r="AP353" s="170"/>
      <c r="AQ353" s="170"/>
      <c r="AR353" s="170"/>
      <c r="AS353" s="170"/>
      <c r="AT353" s="170"/>
      <c r="AU353" s="170"/>
      <c r="AV353" s="170"/>
      <c r="AW353" s="170"/>
      <c r="AX353" s="170"/>
      <c r="AY353" s="170"/>
      <c r="AZ353" s="170"/>
      <c r="BA353" s="170"/>
      <c r="BB353" s="170"/>
      <c r="BC353" s="170"/>
      <c r="BD353" s="170"/>
      <c r="BE353" s="170"/>
      <c r="BF353" s="170"/>
      <c r="BG353" s="170"/>
      <c r="BH353" s="170"/>
      <c r="BI353" s="170"/>
      <c r="BJ353" s="170"/>
      <c r="BK353" s="170"/>
      <c r="BL353" s="170"/>
      <c r="BM353" s="170"/>
      <c r="BN353" s="170"/>
      <c r="BO353" s="170"/>
      <c r="BP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c r="AB354" s="170"/>
      <c r="AC354" s="170"/>
      <c r="AD354" s="170"/>
      <c r="AE354" s="170"/>
      <c r="AF354" s="170"/>
      <c r="AG354" s="170"/>
      <c r="AH354" s="170"/>
      <c r="AI354" s="170"/>
      <c r="AJ354" s="170"/>
      <c r="AK354" s="170"/>
      <c r="AL354" s="170"/>
      <c r="AM354" s="170"/>
      <c r="AN354" s="170"/>
      <c r="AO354" s="170"/>
      <c r="AP354" s="170"/>
      <c r="AQ354" s="170"/>
      <c r="AR354" s="170"/>
      <c r="AS354" s="170"/>
      <c r="AT354" s="170"/>
      <c r="AU354" s="170"/>
      <c r="AV354" s="170"/>
      <c r="AW354" s="170"/>
      <c r="AX354" s="170"/>
      <c r="AY354" s="170"/>
      <c r="AZ354" s="170"/>
      <c r="BA354" s="170"/>
      <c r="BB354" s="170"/>
      <c r="BC354" s="170"/>
      <c r="BD354" s="170"/>
      <c r="BE354" s="170"/>
      <c r="BF354" s="170"/>
      <c r="BG354" s="170"/>
      <c r="BH354" s="170"/>
      <c r="BI354" s="170"/>
      <c r="BJ354" s="170"/>
      <c r="BK354" s="170"/>
      <c r="BL354" s="170"/>
      <c r="BM354" s="170"/>
      <c r="BN354" s="170"/>
      <c r="BO354" s="170"/>
      <c r="BP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c r="AB355" s="170"/>
      <c r="AC355" s="170"/>
      <c r="AD355" s="170"/>
      <c r="AE355" s="170"/>
      <c r="AF355" s="170"/>
      <c r="AG355" s="170"/>
      <c r="AH355" s="170"/>
      <c r="AI355" s="170"/>
      <c r="AJ355" s="170"/>
      <c r="AK355" s="170"/>
      <c r="AL355" s="170"/>
      <c r="AM355" s="170"/>
      <c r="AN355" s="170"/>
      <c r="AO355" s="170"/>
      <c r="AP355" s="170"/>
      <c r="AQ355" s="170"/>
      <c r="AR355" s="170"/>
      <c r="AS355" s="170"/>
      <c r="AT355" s="170"/>
      <c r="AU355" s="170"/>
      <c r="AV355" s="170"/>
      <c r="AW355" s="170"/>
      <c r="AX355" s="170"/>
      <c r="AY355" s="170"/>
      <c r="AZ355" s="170"/>
      <c r="BA355" s="170"/>
      <c r="BB355" s="170"/>
      <c r="BC355" s="170"/>
      <c r="BD355" s="170"/>
      <c r="BE355" s="170"/>
      <c r="BF355" s="170"/>
      <c r="BG355" s="170"/>
      <c r="BH355" s="170"/>
      <c r="BI355" s="170"/>
      <c r="BJ355" s="170"/>
      <c r="BK355" s="170"/>
      <c r="BL355" s="170"/>
      <c r="BM355" s="170"/>
      <c r="BN355" s="170"/>
      <c r="BO355" s="170"/>
      <c r="BP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c r="AB356" s="170"/>
      <c r="AC356" s="170"/>
      <c r="AD356" s="170"/>
      <c r="AE356" s="170"/>
      <c r="AF356" s="170"/>
      <c r="AG356" s="170"/>
      <c r="AH356" s="170"/>
      <c r="AI356" s="170"/>
      <c r="AJ356" s="170"/>
      <c r="AK356" s="170"/>
      <c r="AL356" s="170"/>
      <c r="AM356" s="170"/>
      <c r="AN356" s="170"/>
      <c r="AO356" s="170"/>
      <c r="AP356" s="170"/>
      <c r="AQ356" s="170"/>
      <c r="AR356" s="170"/>
      <c r="AS356" s="170"/>
      <c r="AT356" s="170"/>
      <c r="AU356" s="170"/>
      <c r="AV356" s="170"/>
      <c r="AW356" s="170"/>
      <c r="AX356" s="170"/>
      <c r="AY356" s="170"/>
      <c r="AZ356" s="170"/>
      <c r="BA356" s="170"/>
      <c r="BB356" s="170"/>
      <c r="BC356" s="170"/>
      <c r="BD356" s="170"/>
      <c r="BE356" s="170"/>
      <c r="BF356" s="170"/>
      <c r="BG356" s="170"/>
      <c r="BH356" s="170"/>
      <c r="BI356" s="170"/>
      <c r="BJ356" s="170"/>
      <c r="BK356" s="170"/>
      <c r="BL356" s="170"/>
      <c r="BM356" s="170"/>
      <c r="BN356" s="170"/>
      <c r="BO356" s="170"/>
      <c r="BP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c r="AB357" s="170"/>
      <c r="AC357" s="170"/>
      <c r="AD357" s="170"/>
      <c r="AE357" s="170"/>
      <c r="AF357" s="170"/>
      <c r="AG357" s="170"/>
      <c r="AH357" s="170"/>
      <c r="AI357" s="170"/>
      <c r="AJ357" s="170"/>
      <c r="AK357" s="170"/>
      <c r="AL357" s="170"/>
      <c r="AM357" s="170"/>
      <c r="AN357" s="170"/>
      <c r="AO357" s="170"/>
      <c r="AP357" s="170"/>
      <c r="AQ357" s="170"/>
      <c r="AR357" s="170"/>
      <c r="AS357" s="170"/>
      <c r="AT357" s="170"/>
      <c r="AU357" s="170"/>
      <c r="AV357" s="170"/>
      <c r="AW357" s="170"/>
      <c r="AX357" s="170"/>
      <c r="AY357" s="170"/>
      <c r="AZ357" s="170"/>
      <c r="BA357" s="170"/>
      <c r="BB357" s="170"/>
      <c r="BC357" s="170"/>
      <c r="BD357" s="170"/>
      <c r="BE357" s="170"/>
      <c r="BF357" s="170"/>
      <c r="BG357" s="170"/>
      <c r="BH357" s="170"/>
      <c r="BI357" s="170"/>
      <c r="BJ357" s="170"/>
      <c r="BK357" s="170"/>
      <c r="BL357" s="170"/>
      <c r="BM357" s="170"/>
      <c r="BN357" s="170"/>
      <c r="BO357" s="170"/>
      <c r="BP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c r="AB358" s="170"/>
      <c r="AC358" s="170"/>
      <c r="AD358" s="170"/>
      <c r="AE358" s="170"/>
      <c r="AF358" s="170"/>
      <c r="AG358" s="170"/>
      <c r="AH358" s="170"/>
      <c r="AI358" s="170"/>
      <c r="AJ358" s="170"/>
      <c r="AK358" s="170"/>
      <c r="AL358" s="170"/>
      <c r="AM358" s="170"/>
      <c r="AN358" s="170"/>
      <c r="AO358" s="170"/>
      <c r="AP358" s="170"/>
      <c r="AQ358" s="170"/>
      <c r="AR358" s="170"/>
      <c r="AS358" s="170"/>
      <c r="AT358" s="170"/>
      <c r="AU358" s="170"/>
      <c r="AV358" s="170"/>
      <c r="AW358" s="170"/>
      <c r="AX358" s="170"/>
      <c r="AY358" s="170"/>
      <c r="AZ358" s="170"/>
      <c r="BA358" s="170"/>
      <c r="BB358" s="170"/>
      <c r="BC358" s="170"/>
      <c r="BD358" s="170"/>
      <c r="BE358" s="170"/>
      <c r="BF358" s="170"/>
      <c r="BG358" s="170"/>
      <c r="BH358" s="170"/>
      <c r="BI358" s="170"/>
      <c r="BJ358" s="170"/>
      <c r="BK358" s="170"/>
      <c r="BL358" s="170"/>
      <c r="BM358" s="170"/>
      <c r="BN358" s="170"/>
      <c r="BO358" s="170"/>
      <c r="BP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c r="AB359" s="170"/>
      <c r="AC359" s="170"/>
      <c r="AD359" s="170"/>
      <c r="AE359" s="170"/>
      <c r="AF359" s="170"/>
      <c r="AG359" s="170"/>
      <c r="AH359" s="170"/>
      <c r="AI359" s="170"/>
      <c r="AJ359" s="170"/>
      <c r="AK359" s="170"/>
      <c r="AL359" s="170"/>
      <c r="AM359" s="170"/>
      <c r="AN359" s="170"/>
      <c r="AO359" s="170"/>
      <c r="AP359" s="170"/>
      <c r="AQ359" s="170"/>
      <c r="AR359" s="170"/>
      <c r="AS359" s="170"/>
      <c r="AT359" s="170"/>
      <c r="AU359" s="170"/>
      <c r="AV359" s="170"/>
      <c r="AW359" s="170"/>
      <c r="AX359" s="170"/>
      <c r="AY359" s="170"/>
      <c r="AZ359" s="170"/>
      <c r="BA359" s="170"/>
      <c r="BB359" s="170"/>
      <c r="BC359" s="170"/>
      <c r="BD359" s="170"/>
      <c r="BE359" s="170"/>
      <c r="BF359" s="170"/>
      <c r="BG359" s="170"/>
      <c r="BH359" s="170"/>
      <c r="BI359" s="170"/>
      <c r="BJ359" s="170"/>
      <c r="BK359" s="170"/>
      <c r="BL359" s="170"/>
      <c r="BM359" s="170"/>
      <c r="BN359" s="170"/>
      <c r="BO359" s="170"/>
      <c r="BP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c r="AB360" s="170"/>
      <c r="AC360" s="170"/>
      <c r="AD360" s="170"/>
      <c r="AE360" s="170"/>
      <c r="AF360" s="170"/>
      <c r="AG360" s="170"/>
      <c r="AH360" s="170"/>
      <c r="AI360" s="170"/>
      <c r="AJ360" s="170"/>
      <c r="AK360" s="170"/>
      <c r="AL360" s="170"/>
      <c r="AM360" s="170"/>
      <c r="AN360" s="170"/>
      <c r="AO360" s="170"/>
      <c r="AP360" s="170"/>
      <c r="AQ360" s="170"/>
      <c r="AR360" s="170"/>
      <c r="AS360" s="170"/>
      <c r="AT360" s="170"/>
      <c r="AU360" s="170"/>
      <c r="AV360" s="170"/>
      <c r="AW360" s="170"/>
      <c r="AX360" s="170"/>
      <c r="AY360" s="170"/>
      <c r="AZ360" s="170"/>
      <c r="BA360" s="170"/>
      <c r="BB360" s="170"/>
      <c r="BC360" s="170"/>
      <c r="BD360" s="170"/>
      <c r="BE360" s="170"/>
      <c r="BF360" s="170"/>
      <c r="BG360" s="170"/>
      <c r="BH360" s="170"/>
      <c r="BI360" s="170"/>
      <c r="BJ360" s="170"/>
      <c r="BK360" s="170"/>
      <c r="BL360" s="170"/>
      <c r="BM360" s="170"/>
      <c r="BN360" s="170"/>
      <c r="BO360" s="170"/>
      <c r="BP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c r="AB361" s="170"/>
      <c r="AC361" s="170"/>
      <c r="AD361" s="170"/>
      <c r="AE361" s="170"/>
      <c r="AF361" s="170"/>
      <c r="AG361" s="170"/>
      <c r="AH361" s="170"/>
      <c r="AI361" s="170"/>
      <c r="AJ361" s="170"/>
      <c r="AK361" s="170"/>
      <c r="AL361" s="170"/>
      <c r="AM361" s="170"/>
      <c r="AN361" s="170"/>
      <c r="AO361" s="170"/>
      <c r="AP361" s="170"/>
      <c r="AQ361" s="170"/>
      <c r="AR361" s="170"/>
      <c r="AS361" s="170"/>
      <c r="AT361" s="170"/>
      <c r="AU361" s="170"/>
      <c r="AV361" s="170"/>
      <c r="AW361" s="170"/>
      <c r="AX361" s="170"/>
      <c r="AY361" s="170"/>
      <c r="AZ361" s="170"/>
      <c r="BA361" s="170"/>
      <c r="BB361" s="170"/>
      <c r="BC361" s="170"/>
      <c r="BD361" s="170"/>
      <c r="BE361" s="170"/>
      <c r="BF361" s="170"/>
      <c r="BG361" s="170"/>
      <c r="BH361" s="170"/>
      <c r="BI361" s="170"/>
      <c r="BJ361" s="170"/>
      <c r="BK361" s="170"/>
      <c r="BL361" s="170"/>
      <c r="BM361" s="170"/>
      <c r="BN361" s="170"/>
      <c r="BO361" s="170"/>
      <c r="BP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c r="AB362" s="170"/>
      <c r="AC362" s="170"/>
      <c r="AD362" s="170"/>
      <c r="AE362" s="170"/>
      <c r="AF362" s="170"/>
      <c r="AG362" s="170"/>
      <c r="AH362" s="170"/>
      <c r="AI362" s="170"/>
      <c r="AJ362" s="170"/>
      <c r="AK362" s="170"/>
      <c r="AL362" s="170"/>
      <c r="AM362" s="170"/>
      <c r="AN362" s="170"/>
      <c r="AO362" s="170"/>
      <c r="AP362" s="170"/>
      <c r="AQ362" s="170"/>
      <c r="AR362" s="170"/>
      <c r="AS362" s="170"/>
      <c r="AT362" s="170"/>
      <c r="AU362" s="170"/>
      <c r="AV362" s="170"/>
      <c r="AW362" s="170"/>
      <c r="AX362" s="170"/>
      <c r="AY362" s="170"/>
      <c r="AZ362" s="170"/>
      <c r="BA362" s="170"/>
      <c r="BB362" s="170"/>
      <c r="BC362" s="170"/>
      <c r="BD362" s="170"/>
      <c r="BE362" s="170"/>
      <c r="BF362" s="170"/>
      <c r="BG362" s="170"/>
      <c r="BH362" s="170"/>
      <c r="BI362" s="170"/>
      <c r="BJ362" s="170"/>
      <c r="BK362" s="170"/>
      <c r="BL362" s="170"/>
      <c r="BM362" s="170"/>
      <c r="BN362" s="170"/>
      <c r="BO362" s="170"/>
      <c r="BP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c r="AB363" s="170"/>
      <c r="AC363" s="170"/>
      <c r="AD363" s="170"/>
      <c r="AE363" s="170"/>
      <c r="AF363" s="170"/>
      <c r="AG363" s="170"/>
      <c r="AH363" s="170"/>
      <c r="AI363" s="170"/>
      <c r="AJ363" s="170"/>
      <c r="AK363" s="170"/>
      <c r="AL363" s="170"/>
      <c r="AM363" s="170"/>
      <c r="AN363" s="170"/>
      <c r="AO363" s="170"/>
      <c r="AP363" s="170"/>
      <c r="AQ363" s="170"/>
      <c r="AR363" s="170"/>
      <c r="AS363" s="170"/>
      <c r="AT363" s="170"/>
      <c r="AU363" s="170"/>
      <c r="AV363" s="170"/>
      <c r="AW363" s="170"/>
      <c r="AX363" s="170"/>
      <c r="AY363" s="170"/>
      <c r="AZ363" s="170"/>
      <c r="BA363" s="170"/>
      <c r="BB363" s="170"/>
      <c r="BC363" s="170"/>
      <c r="BD363" s="170"/>
      <c r="BE363" s="170"/>
      <c r="BF363" s="170"/>
      <c r="BG363" s="170"/>
      <c r="BH363" s="170"/>
      <c r="BI363" s="170"/>
      <c r="BJ363" s="170"/>
      <c r="BK363" s="170"/>
      <c r="BL363" s="170"/>
      <c r="BM363" s="170"/>
      <c r="BN363" s="170"/>
      <c r="BO363" s="170"/>
      <c r="BP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c r="AB364" s="170"/>
      <c r="AC364" s="170"/>
      <c r="AD364" s="170"/>
      <c r="AE364" s="170"/>
      <c r="AF364" s="170"/>
      <c r="AG364" s="170"/>
      <c r="AH364" s="170"/>
      <c r="AI364" s="170"/>
      <c r="AJ364" s="170"/>
      <c r="AK364" s="170"/>
      <c r="AL364" s="170"/>
      <c r="AM364" s="170"/>
      <c r="AN364" s="170"/>
      <c r="AO364" s="170"/>
      <c r="AP364" s="170"/>
      <c r="AQ364" s="170"/>
      <c r="AR364" s="170"/>
      <c r="AS364" s="170"/>
      <c r="AT364" s="170"/>
      <c r="AU364" s="170"/>
      <c r="AV364" s="170"/>
      <c r="AW364" s="170"/>
      <c r="AX364" s="170"/>
      <c r="AY364" s="170"/>
      <c r="AZ364" s="170"/>
      <c r="BA364" s="170"/>
      <c r="BB364" s="170"/>
      <c r="BC364" s="170"/>
      <c r="BD364" s="170"/>
      <c r="BE364" s="170"/>
      <c r="BF364" s="170"/>
      <c r="BG364" s="170"/>
      <c r="BH364" s="170"/>
      <c r="BI364" s="170"/>
      <c r="BJ364" s="170"/>
      <c r="BK364" s="170"/>
      <c r="BL364" s="170"/>
      <c r="BM364" s="170"/>
      <c r="BN364" s="170"/>
      <c r="BO364" s="170"/>
      <c r="BP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c r="AB365" s="170"/>
      <c r="AC365" s="170"/>
      <c r="AD365" s="170"/>
      <c r="AE365" s="170"/>
      <c r="AF365" s="170"/>
      <c r="AG365" s="170"/>
      <c r="AH365" s="170"/>
      <c r="AI365" s="170"/>
      <c r="AJ365" s="170"/>
      <c r="AK365" s="170"/>
      <c r="AL365" s="170"/>
      <c r="AM365" s="170"/>
      <c r="AN365" s="170"/>
      <c r="AO365" s="170"/>
      <c r="AP365" s="170"/>
      <c r="AQ365" s="170"/>
      <c r="AR365" s="170"/>
      <c r="AS365" s="170"/>
      <c r="AT365" s="170"/>
      <c r="AU365" s="170"/>
      <c r="AV365" s="170"/>
      <c r="AW365" s="170"/>
      <c r="AX365" s="170"/>
      <c r="AY365" s="170"/>
      <c r="AZ365" s="170"/>
      <c r="BA365" s="170"/>
      <c r="BB365" s="170"/>
      <c r="BC365" s="170"/>
      <c r="BD365" s="170"/>
      <c r="BE365" s="170"/>
      <c r="BF365" s="170"/>
      <c r="BG365" s="170"/>
      <c r="BH365" s="170"/>
      <c r="BI365" s="170"/>
      <c r="BJ365" s="170"/>
      <c r="BK365" s="170"/>
      <c r="BL365" s="170"/>
      <c r="BM365" s="170"/>
      <c r="BN365" s="170"/>
      <c r="BO365" s="170"/>
      <c r="BP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c r="AB366" s="170"/>
      <c r="AC366" s="170"/>
      <c r="AD366" s="170"/>
      <c r="AE366" s="170"/>
      <c r="AF366" s="170"/>
      <c r="AG366" s="170"/>
      <c r="AH366" s="170"/>
      <c r="AI366" s="170"/>
      <c r="AJ366" s="170"/>
      <c r="AK366" s="170"/>
      <c r="AL366" s="170"/>
      <c r="AM366" s="170"/>
      <c r="AN366" s="170"/>
      <c r="AO366" s="170"/>
      <c r="AP366" s="170"/>
      <c r="AQ366" s="170"/>
      <c r="AR366" s="170"/>
      <c r="AS366" s="170"/>
      <c r="AT366" s="170"/>
      <c r="AU366" s="170"/>
      <c r="AV366" s="170"/>
      <c r="AW366" s="170"/>
      <c r="AX366" s="170"/>
      <c r="AY366" s="170"/>
      <c r="AZ366" s="170"/>
      <c r="BA366" s="170"/>
      <c r="BB366" s="170"/>
      <c r="BC366" s="170"/>
      <c r="BD366" s="170"/>
      <c r="BE366" s="170"/>
      <c r="BF366" s="170"/>
      <c r="BG366" s="170"/>
      <c r="BH366" s="170"/>
      <c r="BI366" s="170"/>
      <c r="BJ366" s="170"/>
      <c r="BK366" s="170"/>
      <c r="BL366" s="170"/>
      <c r="BM366" s="170"/>
      <c r="BN366" s="170"/>
      <c r="BO366" s="170"/>
      <c r="BP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c r="AB367" s="170"/>
      <c r="AC367" s="170"/>
      <c r="AD367" s="170"/>
      <c r="AE367" s="170"/>
      <c r="AF367" s="170"/>
      <c r="AG367" s="170"/>
      <c r="AH367" s="170"/>
      <c r="AI367" s="170"/>
      <c r="AJ367" s="170"/>
      <c r="AK367" s="170"/>
      <c r="AL367" s="170"/>
      <c r="AM367" s="170"/>
      <c r="AN367" s="170"/>
      <c r="AO367" s="170"/>
      <c r="AP367" s="170"/>
      <c r="AQ367" s="170"/>
      <c r="AR367" s="170"/>
      <c r="AS367" s="170"/>
      <c r="AT367" s="170"/>
      <c r="AU367" s="170"/>
      <c r="AV367" s="170"/>
      <c r="AW367" s="170"/>
      <c r="AX367" s="170"/>
      <c r="AY367" s="170"/>
      <c r="AZ367" s="170"/>
      <c r="BA367" s="170"/>
      <c r="BB367" s="170"/>
      <c r="BC367" s="170"/>
      <c r="BD367" s="170"/>
      <c r="BE367" s="170"/>
      <c r="BF367" s="170"/>
      <c r="BG367" s="170"/>
      <c r="BH367" s="170"/>
      <c r="BI367" s="170"/>
      <c r="BJ367" s="170"/>
      <c r="BK367" s="170"/>
      <c r="BL367" s="170"/>
      <c r="BM367" s="170"/>
      <c r="BN367" s="170"/>
      <c r="BO367" s="170"/>
      <c r="BP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c r="AB368" s="170"/>
      <c r="AC368" s="170"/>
      <c r="AD368" s="170"/>
      <c r="AE368" s="170"/>
      <c r="AF368" s="170"/>
      <c r="AG368" s="170"/>
      <c r="AH368" s="170"/>
      <c r="AI368" s="170"/>
      <c r="AJ368" s="170"/>
      <c r="AK368" s="170"/>
      <c r="AL368" s="170"/>
      <c r="AM368" s="170"/>
      <c r="AN368" s="170"/>
      <c r="AO368" s="170"/>
      <c r="AP368" s="170"/>
      <c r="AQ368" s="170"/>
      <c r="AR368" s="170"/>
      <c r="AS368" s="170"/>
      <c r="AT368" s="170"/>
      <c r="AU368" s="170"/>
      <c r="AV368" s="170"/>
      <c r="AW368" s="170"/>
      <c r="AX368" s="170"/>
      <c r="AY368" s="170"/>
      <c r="AZ368" s="170"/>
      <c r="BA368" s="170"/>
      <c r="BB368" s="170"/>
      <c r="BC368" s="170"/>
      <c r="BD368" s="170"/>
      <c r="BE368" s="170"/>
      <c r="BF368" s="170"/>
      <c r="BG368" s="170"/>
      <c r="BH368" s="170"/>
      <c r="BI368" s="170"/>
      <c r="BJ368" s="170"/>
      <c r="BK368" s="170"/>
      <c r="BL368" s="170"/>
      <c r="BM368" s="170"/>
      <c r="BN368" s="170"/>
      <c r="BO368" s="170"/>
      <c r="BP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c r="AB369" s="170"/>
      <c r="AC369" s="170"/>
      <c r="AD369" s="170"/>
      <c r="AE369" s="170"/>
      <c r="AF369" s="170"/>
      <c r="AG369" s="170"/>
      <c r="AH369" s="170"/>
      <c r="AI369" s="170"/>
      <c r="AJ369" s="170"/>
      <c r="AK369" s="170"/>
      <c r="AL369" s="170"/>
      <c r="AM369" s="170"/>
      <c r="AN369" s="170"/>
      <c r="AO369" s="170"/>
      <c r="AP369" s="170"/>
      <c r="AQ369" s="170"/>
      <c r="AR369" s="170"/>
      <c r="AS369" s="170"/>
      <c r="AT369" s="170"/>
      <c r="AU369" s="170"/>
      <c r="AV369" s="170"/>
      <c r="AW369" s="170"/>
      <c r="AX369" s="170"/>
      <c r="AY369" s="170"/>
      <c r="AZ369" s="170"/>
      <c r="BA369" s="170"/>
      <c r="BB369" s="170"/>
      <c r="BC369" s="170"/>
      <c r="BD369" s="170"/>
      <c r="BE369" s="170"/>
      <c r="BF369" s="170"/>
      <c r="BG369" s="170"/>
      <c r="BH369" s="170"/>
      <c r="BI369" s="170"/>
      <c r="BJ369" s="170"/>
      <c r="BK369" s="170"/>
      <c r="BL369" s="170"/>
      <c r="BM369" s="170"/>
      <c r="BN369" s="170"/>
      <c r="BO369" s="170"/>
      <c r="BP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c r="AB370" s="170"/>
      <c r="AC370" s="170"/>
      <c r="AD370" s="170"/>
      <c r="AE370" s="170"/>
      <c r="AF370" s="170"/>
      <c r="AG370" s="170"/>
      <c r="AH370" s="170"/>
      <c r="AI370" s="170"/>
      <c r="AJ370" s="170"/>
      <c r="AK370" s="170"/>
      <c r="AL370" s="170"/>
      <c r="AM370" s="170"/>
      <c r="AN370" s="170"/>
      <c r="AO370" s="170"/>
      <c r="AP370" s="170"/>
      <c r="AQ370" s="170"/>
      <c r="AR370" s="170"/>
      <c r="AS370" s="170"/>
      <c r="AT370" s="170"/>
      <c r="AU370" s="170"/>
      <c r="AV370" s="170"/>
      <c r="AW370" s="170"/>
      <c r="AX370" s="170"/>
      <c r="AY370" s="170"/>
      <c r="AZ370" s="170"/>
      <c r="BA370" s="170"/>
      <c r="BB370" s="170"/>
      <c r="BC370" s="170"/>
      <c r="BD370" s="170"/>
      <c r="BE370" s="170"/>
      <c r="BF370" s="170"/>
      <c r="BG370" s="170"/>
      <c r="BH370" s="170"/>
      <c r="BI370" s="170"/>
      <c r="BJ370" s="170"/>
      <c r="BK370" s="170"/>
      <c r="BL370" s="170"/>
      <c r="BM370" s="170"/>
      <c r="BN370" s="170"/>
      <c r="BO370" s="170"/>
      <c r="BP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c r="AB371" s="170"/>
      <c r="AC371" s="170"/>
      <c r="AD371" s="170"/>
      <c r="AE371" s="170"/>
      <c r="AF371" s="170"/>
      <c r="AG371" s="170"/>
      <c r="AH371" s="170"/>
      <c r="AI371" s="170"/>
      <c r="AJ371" s="170"/>
      <c r="AK371" s="170"/>
      <c r="AL371" s="170"/>
      <c r="AM371" s="170"/>
      <c r="AN371" s="170"/>
      <c r="AO371" s="170"/>
      <c r="AP371" s="170"/>
      <c r="AQ371" s="170"/>
      <c r="AR371" s="170"/>
      <c r="AS371" s="170"/>
      <c r="AT371" s="170"/>
      <c r="AU371" s="170"/>
      <c r="AV371" s="170"/>
      <c r="AW371" s="170"/>
      <c r="AX371" s="170"/>
      <c r="AY371" s="170"/>
      <c r="AZ371" s="170"/>
      <c r="BA371" s="170"/>
      <c r="BB371" s="170"/>
      <c r="BC371" s="170"/>
      <c r="BD371" s="170"/>
      <c r="BE371" s="170"/>
      <c r="BF371" s="170"/>
      <c r="BG371" s="170"/>
      <c r="BH371" s="170"/>
      <c r="BI371" s="170"/>
      <c r="BJ371" s="170"/>
      <c r="BK371" s="170"/>
      <c r="BL371" s="170"/>
      <c r="BM371" s="170"/>
      <c r="BN371" s="170"/>
      <c r="BO371" s="170"/>
      <c r="BP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c r="AB372" s="170"/>
      <c r="AC372" s="170"/>
      <c r="AD372" s="170"/>
      <c r="AE372" s="170"/>
      <c r="AF372" s="170"/>
      <c r="AG372" s="170"/>
      <c r="AH372" s="170"/>
      <c r="AI372" s="170"/>
      <c r="AJ372" s="170"/>
      <c r="AK372" s="170"/>
      <c r="AL372" s="170"/>
      <c r="AM372" s="170"/>
      <c r="AN372" s="170"/>
      <c r="AO372" s="170"/>
      <c r="AP372" s="170"/>
      <c r="AQ372" s="170"/>
      <c r="AR372" s="170"/>
      <c r="AS372" s="170"/>
      <c r="AT372" s="170"/>
      <c r="AU372" s="170"/>
      <c r="AV372" s="170"/>
      <c r="AW372" s="170"/>
      <c r="AX372" s="170"/>
      <c r="AY372" s="170"/>
      <c r="AZ372" s="170"/>
      <c r="BA372" s="170"/>
      <c r="BB372" s="170"/>
      <c r="BC372" s="170"/>
      <c r="BD372" s="170"/>
      <c r="BE372" s="170"/>
      <c r="BF372" s="170"/>
      <c r="BG372" s="170"/>
      <c r="BH372" s="170"/>
      <c r="BI372" s="170"/>
      <c r="BJ372" s="170"/>
      <c r="BK372" s="170"/>
      <c r="BL372" s="170"/>
      <c r="BM372" s="170"/>
      <c r="BN372" s="170"/>
      <c r="BO372" s="170"/>
      <c r="BP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c r="AB373" s="170"/>
      <c r="AC373" s="170"/>
      <c r="AD373" s="170"/>
      <c r="AE373" s="170"/>
      <c r="AF373" s="170"/>
      <c r="AG373" s="170"/>
      <c r="AH373" s="170"/>
      <c r="AI373" s="170"/>
      <c r="AJ373" s="170"/>
      <c r="AK373" s="170"/>
      <c r="AL373" s="170"/>
      <c r="AM373" s="170"/>
      <c r="AN373" s="170"/>
      <c r="AO373" s="170"/>
      <c r="AP373" s="170"/>
      <c r="AQ373" s="170"/>
      <c r="AR373" s="170"/>
      <c r="AS373" s="170"/>
      <c r="AT373" s="170"/>
      <c r="AU373" s="170"/>
      <c r="AV373" s="170"/>
      <c r="AW373" s="170"/>
      <c r="AX373" s="170"/>
      <c r="AY373" s="170"/>
      <c r="AZ373" s="170"/>
      <c r="BA373" s="170"/>
      <c r="BB373" s="170"/>
      <c r="BC373" s="170"/>
      <c r="BD373" s="170"/>
      <c r="BE373" s="170"/>
      <c r="BF373" s="170"/>
      <c r="BG373" s="170"/>
      <c r="BH373" s="170"/>
      <c r="BI373" s="170"/>
      <c r="BJ373" s="170"/>
      <c r="BK373" s="170"/>
      <c r="BL373" s="170"/>
      <c r="BM373" s="170"/>
      <c r="BN373" s="170"/>
      <c r="BO373" s="170"/>
      <c r="BP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c r="AB374" s="170"/>
      <c r="AC374" s="170"/>
      <c r="AD374" s="170"/>
      <c r="AE374" s="170"/>
      <c r="AF374" s="170"/>
      <c r="AG374" s="170"/>
      <c r="AH374" s="170"/>
      <c r="AI374" s="170"/>
      <c r="AJ374" s="170"/>
      <c r="AK374" s="170"/>
      <c r="AL374" s="170"/>
      <c r="AM374" s="170"/>
      <c r="AN374" s="170"/>
      <c r="AO374" s="170"/>
      <c r="AP374" s="170"/>
      <c r="AQ374" s="170"/>
      <c r="AR374" s="170"/>
      <c r="AS374" s="170"/>
      <c r="AT374" s="170"/>
      <c r="AU374" s="170"/>
      <c r="AV374" s="170"/>
      <c r="AW374" s="170"/>
      <c r="AX374" s="170"/>
      <c r="AY374" s="170"/>
      <c r="AZ374" s="170"/>
      <c r="BA374" s="170"/>
      <c r="BB374" s="170"/>
      <c r="BC374" s="170"/>
      <c r="BD374" s="170"/>
      <c r="BE374" s="170"/>
      <c r="BF374" s="170"/>
      <c r="BG374" s="170"/>
      <c r="BH374" s="170"/>
      <c r="BI374" s="170"/>
      <c r="BJ374" s="170"/>
      <c r="BK374" s="170"/>
      <c r="BL374" s="170"/>
      <c r="BM374" s="170"/>
      <c r="BN374" s="170"/>
      <c r="BO374" s="170"/>
      <c r="BP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c r="AB375" s="170"/>
      <c r="AC375" s="170"/>
      <c r="AD375" s="170"/>
      <c r="AE375" s="170"/>
      <c r="AF375" s="170"/>
      <c r="AG375" s="170"/>
      <c r="AH375" s="170"/>
      <c r="AI375" s="170"/>
      <c r="AJ375" s="170"/>
      <c r="AK375" s="170"/>
      <c r="AL375" s="170"/>
      <c r="AM375" s="170"/>
      <c r="AN375" s="170"/>
      <c r="AO375" s="170"/>
      <c r="AP375" s="170"/>
      <c r="AQ375" s="170"/>
      <c r="AR375" s="170"/>
      <c r="AS375" s="170"/>
      <c r="AT375" s="170"/>
      <c r="AU375" s="170"/>
      <c r="AV375" s="170"/>
      <c r="AW375" s="170"/>
      <c r="AX375" s="170"/>
      <c r="AY375" s="170"/>
      <c r="AZ375" s="170"/>
      <c r="BA375" s="170"/>
      <c r="BB375" s="170"/>
      <c r="BC375" s="170"/>
      <c r="BD375" s="170"/>
      <c r="BE375" s="170"/>
      <c r="BF375" s="170"/>
      <c r="BG375" s="170"/>
      <c r="BH375" s="170"/>
      <c r="BI375" s="170"/>
      <c r="BJ375" s="170"/>
      <c r="BK375" s="170"/>
      <c r="BL375" s="170"/>
      <c r="BM375" s="170"/>
      <c r="BN375" s="170"/>
      <c r="BO375" s="170"/>
      <c r="BP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c r="AB376" s="170"/>
      <c r="AC376" s="170"/>
      <c r="AD376" s="170"/>
      <c r="AE376" s="170"/>
      <c r="AF376" s="170"/>
      <c r="AG376" s="170"/>
      <c r="AH376" s="170"/>
      <c r="AI376" s="170"/>
      <c r="AJ376" s="170"/>
      <c r="AK376" s="170"/>
      <c r="AL376" s="170"/>
      <c r="AM376" s="170"/>
      <c r="AN376" s="170"/>
      <c r="AO376" s="170"/>
      <c r="AP376" s="170"/>
      <c r="AQ376" s="170"/>
      <c r="AR376" s="170"/>
      <c r="AS376" s="170"/>
      <c r="AT376" s="170"/>
      <c r="AU376" s="170"/>
      <c r="AV376" s="170"/>
      <c r="AW376" s="170"/>
      <c r="AX376" s="170"/>
      <c r="AY376" s="170"/>
      <c r="AZ376" s="170"/>
      <c r="BA376" s="170"/>
      <c r="BB376" s="170"/>
      <c r="BC376" s="170"/>
      <c r="BD376" s="170"/>
      <c r="BE376" s="170"/>
      <c r="BF376" s="170"/>
      <c r="BG376" s="170"/>
      <c r="BH376" s="170"/>
      <c r="BI376" s="170"/>
      <c r="BJ376" s="170"/>
      <c r="BK376" s="170"/>
      <c r="BL376" s="170"/>
      <c r="BM376" s="170"/>
      <c r="BN376" s="170"/>
      <c r="BO376" s="170"/>
      <c r="BP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c r="AB377" s="170"/>
      <c r="AC377" s="170"/>
      <c r="AD377" s="170"/>
      <c r="AE377" s="170"/>
      <c r="AF377" s="170"/>
      <c r="AG377" s="170"/>
      <c r="AH377" s="170"/>
      <c r="AI377" s="170"/>
      <c r="AJ377" s="170"/>
      <c r="AK377" s="170"/>
      <c r="AL377" s="170"/>
      <c r="AM377" s="170"/>
      <c r="AN377" s="170"/>
      <c r="AO377" s="170"/>
      <c r="AP377" s="170"/>
      <c r="AQ377" s="170"/>
      <c r="AR377" s="170"/>
      <c r="AS377" s="170"/>
      <c r="AT377" s="170"/>
      <c r="AU377" s="170"/>
      <c r="AV377" s="170"/>
      <c r="AW377" s="170"/>
      <c r="AX377" s="170"/>
      <c r="AY377" s="170"/>
      <c r="AZ377" s="170"/>
      <c r="BA377" s="170"/>
      <c r="BB377" s="170"/>
      <c r="BC377" s="170"/>
      <c r="BD377" s="170"/>
      <c r="BE377" s="170"/>
      <c r="BF377" s="170"/>
      <c r="BG377" s="170"/>
      <c r="BH377" s="170"/>
      <c r="BI377" s="170"/>
      <c r="BJ377" s="170"/>
      <c r="BK377" s="170"/>
      <c r="BL377" s="170"/>
      <c r="BM377" s="170"/>
      <c r="BN377" s="170"/>
      <c r="BO377" s="170"/>
      <c r="BP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c r="AB378" s="170"/>
      <c r="AC378" s="170"/>
      <c r="AD378" s="170"/>
      <c r="AE378" s="170"/>
      <c r="AF378" s="170"/>
      <c r="AG378" s="170"/>
      <c r="AH378" s="170"/>
      <c r="AI378" s="170"/>
      <c r="AJ378" s="170"/>
      <c r="AK378" s="170"/>
      <c r="AL378" s="170"/>
      <c r="AM378" s="170"/>
      <c r="AN378" s="170"/>
      <c r="AO378" s="170"/>
      <c r="AP378" s="170"/>
      <c r="AQ378" s="170"/>
      <c r="AR378" s="170"/>
      <c r="AS378" s="170"/>
      <c r="AT378" s="170"/>
      <c r="AU378" s="170"/>
      <c r="AV378" s="170"/>
      <c r="AW378" s="170"/>
      <c r="AX378" s="170"/>
      <c r="AY378" s="170"/>
      <c r="AZ378" s="170"/>
      <c r="BA378" s="170"/>
      <c r="BB378" s="170"/>
      <c r="BC378" s="170"/>
      <c r="BD378" s="170"/>
      <c r="BE378" s="170"/>
      <c r="BF378" s="170"/>
      <c r="BG378" s="170"/>
      <c r="BH378" s="170"/>
      <c r="BI378" s="170"/>
      <c r="BJ378" s="170"/>
      <c r="BK378" s="170"/>
      <c r="BL378" s="170"/>
      <c r="BM378" s="170"/>
      <c r="BN378" s="170"/>
      <c r="BO378" s="170"/>
      <c r="BP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c r="AB379" s="170"/>
      <c r="AC379" s="170"/>
      <c r="AD379" s="170"/>
      <c r="AE379" s="170"/>
      <c r="AF379" s="170"/>
      <c r="AG379" s="170"/>
      <c r="AH379" s="170"/>
      <c r="AI379" s="170"/>
      <c r="AJ379" s="170"/>
      <c r="AK379" s="170"/>
      <c r="AL379" s="170"/>
      <c r="AM379" s="170"/>
      <c r="AN379" s="170"/>
      <c r="AO379" s="170"/>
      <c r="AP379" s="170"/>
      <c r="AQ379" s="170"/>
      <c r="AR379" s="170"/>
      <c r="AS379" s="170"/>
      <c r="AT379" s="170"/>
      <c r="AU379" s="170"/>
      <c r="AV379" s="170"/>
      <c r="AW379" s="170"/>
      <c r="AX379" s="170"/>
      <c r="AY379" s="170"/>
      <c r="AZ379" s="170"/>
      <c r="BA379" s="170"/>
      <c r="BB379" s="170"/>
      <c r="BC379" s="170"/>
      <c r="BD379" s="170"/>
      <c r="BE379" s="170"/>
      <c r="BF379" s="170"/>
      <c r="BG379" s="170"/>
      <c r="BH379" s="170"/>
      <c r="BI379" s="170"/>
      <c r="BJ379" s="170"/>
      <c r="BK379" s="170"/>
      <c r="BL379" s="170"/>
      <c r="BM379" s="170"/>
      <c r="BN379" s="170"/>
      <c r="BO379" s="170"/>
      <c r="BP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c r="AB380" s="170"/>
      <c r="AC380" s="170"/>
      <c r="AD380" s="170"/>
      <c r="AE380" s="170"/>
      <c r="AF380" s="170"/>
      <c r="AG380" s="170"/>
      <c r="AH380" s="170"/>
      <c r="AI380" s="170"/>
      <c r="AJ380" s="170"/>
      <c r="AK380" s="170"/>
      <c r="AL380" s="170"/>
      <c r="AM380" s="170"/>
      <c r="AN380" s="170"/>
      <c r="AO380" s="170"/>
      <c r="AP380" s="170"/>
      <c r="AQ380" s="170"/>
      <c r="AR380" s="170"/>
      <c r="AS380" s="170"/>
      <c r="AT380" s="170"/>
      <c r="AU380" s="170"/>
      <c r="AV380" s="170"/>
      <c r="AW380" s="170"/>
      <c r="AX380" s="170"/>
      <c r="AY380" s="170"/>
      <c r="AZ380" s="170"/>
      <c r="BA380" s="170"/>
      <c r="BB380" s="170"/>
      <c r="BC380" s="170"/>
      <c r="BD380" s="170"/>
      <c r="BE380" s="170"/>
      <c r="BF380" s="170"/>
      <c r="BG380" s="170"/>
      <c r="BH380" s="170"/>
      <c r="BI380" s="170"/>
      <c r="BJ380" s="170"/>
      <c r="BK380" s="170"/>
      <c r="BL380" s="170"/>
      <c r="BM380" s="170"/>
      <c r="BN380" s="170"/>
      <c r="BO380" s="170"/>
      <c r="BP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c r="AB381" s="170"/>
      <c r="AC381" s="170"/>
      <c r="AD381" s="170"/>
      <c r="AE381" s="170"/>
      <c r="AF381" s="170"/>
      <c r="AG381" s="170"/>
      <c r="AH381" s="170"/>
      <c r="AI381" s="170"/>
      <c r="AJ381" s="170"/>
      <c r="AK381" s="170"/>
      <c r="AL381" s="170"/>
      <c r="AM381" s="170"/>
      <c r="AN381" s="170"/>
      <c r="AO381" s="170"/>
      <c r="AP381" s="170"/>
      <c r="AQ381" s="170"/>
      <c r="AR381" s="170"/>
      <c r="AS381" s="170"/>
      <c r="AT381" s="170"/>
      <c r="AU381" s="170"/>
      <c r="AV381" s="170"/>
      <c r="AW381" s="170"/>
      <c r="AX381" s="170"/>
      <c r="AY381" s="170"/>
      <c r="AZ381" s="170"/>
      <c r="BA381" s="170"/>
      <c r="BB381" s="170"/>
      <c r="BC381" s="170"/>
      <c r="BD381" s="170"/>
      <c r="BE381" s="170"/>
      <c r="BF381" s="170"/>
      <c r="BG381" s="170"/>
      <c r="BH381" s="170"/>
      <c r="BI381" s="170"/>
      <c r="BJ381" s="170"/>
      <c r="BK381" s="170"/>
      <c r="BL381" s="170"/>
      <c r="BM381" s="170"/>
      <c r="BN381" s="170"/>
      <c r="BO381" s="170"/>
      <c r="BP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c r="AB382" s="170"/>
      <c r="AC382" s="170"/>
      <c r="AD382" s="170"/>
      <c r="AE382" s="170"/>
      <c r="AF382" s="170"/>
      <c r="AG382" s="170"/>
      <c r="AH382" s="170"/>
      <c r="AI382" s="170"/>
      <c r="AJ382" s="170"/>
      <c r="AK382" s="170"/>
      <c r="AL382" s="170"/>
      <c r="AM382" s="170"/>
      <c r="AN382" s="170"/>
      <c r="AO382" s="170"/>
      <c r="AP382" s="170"/>
      <c r="AQ382" s="170"/>
      <c r="AR382" s="170"/>
      <c r="AS382" s="170"/>
      <c r="AT382" s="170"/>
      <c r="AU382" s="170"/>
      <c r="AV382" s="170"/>
      <c r="AW382" s="170"/>
      <c r="AX382" s="170"/>
      <c r="AY382" s="170"/>
      <c r="AZ382" s="170"/>
      <c r="BA382" s="170"/>
      <c r="BB382" s="170"/>
      <c r="BC382" s="170"/>
      <c r="BD382" s="170"/>
      <c r="BE382" s="170"/>
      <c r="BF382" s="170"/>
      <c r="BG382" s="170"/>
      <c r="BH382" s="170"/>
      <c r="BI382" s="170"/>
      <c r="BJ382" s="170"/>
      <c r="BK382" s="170"/>
      <c r="BL382" s="170"/>
      <c r="BM382" s="170"/>
      <c r="BN382" s="170"/>
      <c r="BO382" s="170"/>
      <c r="BP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c r="AB383" s="170"/>
      <c r="AC383" s="170"/>
      <c r="AD383" s="170"/>
      <c r="AE383" s="170"/>
      <c r="AF383" s="170"/>
      <c r="AG383" s="170"/>
      <c r="AH383" s="170"/>
      <c r="AI383" s="170"/>
      <c r="AJ383" s="170"/>
      <c r="AK383" s="170"/>
      <c r="AL383" s="170"/>
      <c r="AM383" s="170"/>
      <c r="AN383" s="170"/>
      <c r="AO383" s="170"/>
      <c r="AP383" s="170"/>
      <c r="AQ383" s="170"/>
      <c r="AR383" s="170"/>
      <c r="AS383" s="170"/>
      <c r="AT383" s="170"/>
      <c r="AU383" s="170"/>
      <c r="AV383" s="170"/>
      <c r="AW383" s="170"/>
      <c r="AX383" s="170"/>
      <c r="AY383" s="170"/>
      <c r="AZ383" s="170"/>
      <c r="BA383" s="170"/>
      <c r="BB383" s="170"/>
      <c r="BC383" s="170"/>
      <c r="BD383" s="170"/>
      <c r="BE383" s="170"/>
      <c r="BF383" s="170"/>
      <c r="BG383" s="170"/>
      <c r="BH383" s="170"/>
      <c r="BI383" s="170"/>
      <c r="BJ383" s="170"/>
      <c r="BK383" s="170"/>
      <c r="BL383" s="170"/>
      <c r="BM383" s="170"/>
      <c r="BN383" s="170"/>
      <c r="BO383" s="170"/>
      <c r="BP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c r="AB384" s="170"/>
      <c r="AC384" s="170"/>
      <c r="AD384" s="170"/>
      <c r="AE384" s="170"/>
      <c r="AF384" s="170"/>
      <c r="AG384" s="170"/>
      <c r="AH384" s="170"/>
      <c r="AI384" s="170"/>
      <c r="AJ384" s="170"/>
      <c r="AK384" s="170"/>
      <c r="AL384" s="170"/>
      <c r="AM384" s="170"/>
      <c r="AN384" s="170"/>
      <c r="AO384" s="170"/>
      <c r="AP384" s="170"/>
      <c r="AQ384" s="170"/>
      <c r="AR384" s="170"/>
      <c r="AS384" s="170"/>
      <c r="AT384" s="170"/>
      <c r="AU384" s="170"/>
      <c r="AV384" s="170"/>
      <c r="AW384" s="170"/>
      <c r="AX384" s="170"/>
      <c r="AY384" s="170"/>
      <c r="AZ384" s="170"/>
      <c r="BA384" s="170"/>
      <c r="BB384" s="170"/>
      <c r="BC384" s="170"/>
      <c r="BD384" s="170"/>
      <c r="BE384" s="170"/>
      <c r="BF384" s="170"/>
      <c r="BG384" s="170"/>
      <c r="BH384" s="170"/>
      <c r="BI384" s="170"/>
      <c r="BJ384" s="170"/>
      <c r="BK384" s="170"/>
      <c r="BL384" s="170"/>
      <c r="BM384" s="170"/>
      <c r="BN384" s="170"/>
      <c r="BO384" s="170"/>
      <c r="BP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c r="AB385" s="170"/>
      <c r="AC385" s="170"/>
      <c r="AD385" s="170"/>
      <c r="AE385" s="170"/>
      <c r="AF385" s="170"/>
      <c r="AG385" s="170"/>
      <c r="AH385" s="170"/>
      <c r="AI385" s="170"/>
      <c r="AJ385" s="170"/>
      <c r="AK385" s="170"/>
      <c r="AL385" s="170"/>
      <c r="AM385" s="170"/>
      <c r="AN385" s="170"/>
      <c r="AO385" s="170"/>
      <c r="AP385" s="170"/>
      <c r="AQ385" s="170"/>
      <c r="AR385" s="170"/>
      <c r="AS385" s="170"/>
      <c r="AT385" s="170"/>
      <c r="AU385" s="170"/>
      <c r="AV385" s="170"/>
      <c r="AW385" s="170"/>
      <c r="AX385" s="170"/>
      <c r="AY385" s="170"/>
      <c r="AZ385" s="170"/>
      <c r="BA385" s="170"/>
      <c r="BB385" s="170"/>
      <c r="BC385" s="170"/>
      <c r="BD385" s="170"/>
      <c r="BE385" s="170"/>
      <c r="BF385" s="170"/>
      <c r="BG385" s="170"/>
      <c r="BH385" s="170"/>
      <c r="BI385" s="170"/>
      <c r="BJ385" s="170"/>
      <c r="BK385" s="170"/>
      <c r="BL385" s="170"/>
      <c r="BM385" s="170"/>
      <c r="BN385" s="170"/>
      <c r="BO385" s="170"/>
      <c r="BP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c r="AB386" s="170"/>
      <c r="AC386" s="170"/>
      <c r="AD386" s="170"/>
      <c r="AE386" s="170"/>
      <c r="AF386" s="170"/>
      <c r="AG386" s="170"/>
      <c r="AH386" s="170"/>
      <c r="AI386" s="170"/>
      <c r="AJ386" s="170"/>
      <c r="AK386" s="170"/>
      <c r="AL386" s="170"/>
      <c r="AM386" s="170"/>
      <c r="AN386" s="170"/>
      <c r="AO386" s="170"/>
      <c r="AP386" s="170"/>
      <c r="AQ386" s="170"/>
      <c r="AR386" s="170"/>
      <c r="AS386" s="170"/>
      <c r="AT386" s="170"/>
      <c r="AU386" s="170"/>
      <c r="AV386" s="170"/>
      <c r="AW386" s="170"/>
      <c r="AX386" s="170"/>
      <c r="AY386" s="170"/>
      <c r="AZ386" s="170"/>
      <c r="BA386" s="170"/>
      <c r="BB386" s="170"/>
      <c r="BC386" s="170"/>
      <c r="BD386" s="170"/>
      <c r="BE386" s="170"/>
      <c r="BF386" s="170"/>
      <c r="BG386" s="170"/>
      <c r="BH386" s="170"/>
      <c r="BI386" s="170"/>
      <c r="BJ386" s="170"/>
      <c r="BK386" s="170"/>
      <c r="BL386" s="170"/>
      <c r="BM386" s="170"/>
      <c r="BN386" s="170"/>
      <c r="BO386" s="170"/>
      <c r="BP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c r="AB387" s="170"/>
      <c r="AC387" s="170"/>
      <c r="AD387" s="170"/>
      <c r="AE387" s="170"/>
      <c r="AF387" s="170"/>
      <c r="AG387" s="170"/>
      <c r="AH387" s="170"/>
      <c r="AI387" s="170"/>
      <c r="AJ387" s="170"/>
      <c r="AK387" s="170"/>
      <c r="AL387" s="170"/>
      <c r="AM387" s="170"/>
      <c r="AN387" s="170"/>
      <c r="AO387" s="170"/>
      <c r="AP387" s="170"/>
      <c r="AQ387" s="170"/>
      <c r="AR387" s="170"/>
      <c r="AS387" s="170"/>
      <c r="AT387" s="170"/>
      <c r="AU387" s="170"/>
      <c r="AV387" s="170"/>
      <c r="AW387" s="170"/>
      <c r="AX387" s="170"/>
      <c r="AY387" s="170"/>
      <c r="AZ387" s="170"/>
      <c r="BA387" s="170"/>
      <c r="BB387" s="170"/>
      <c r="BC387" s="170"/>
      <c r="BD387" s="170"/>
      <c r="BE387" s="170"/>
      <c r="BF387" s="170"/>
      <c r="BG387" s="170"/>
      <c r="BH387" s="170"/>
      <c r="BI387" s="170"/>
      <c r="BJ387" s="170"/>
      <c r="BK387" s="170"/>
      <c r="BL387" s="170"/>
      <c r="BM387" s="170"/>
      <c r="BN387" s="170"/>
      <c r="BO387" s="170"/>
      <c r="BP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c r="AB388" s="170"/>
      <c r="AC388" s="170"/>
      <c r="AD388" s="170"/>
      <c r="AE388" s="170"/>
      <c r="AF388" s="170"/>
      <c r="AG388" s="170"/>
      <c r="AH388" s="170"/>
      <c r="AI388" s="170"/>
      <c r="AJ388" s="170"/>
      <c r="AK388" s="170"/>
      <c r="AL388" s="170"/>
      <c r="AM388" s="170"/>
      <c r="AN388" s="170"/>
      <c r="AO388" s="170"/>
      <c r="AP388" s="170"/>
      <c r="AQ388" s="170"/>
      <c r="AR388" s="170"/>
      <c r="AS388" s="170"/>
      <c r="AT388" s="170"/>
      <c r="AU388" s="170"/>
      <c r="AV388" s="170"/>
      <c r="AW388" s="170"/>
      <c r="AX388" s="170"/>
      <c r="AY388" s="170"/>
      <c r="AZ388" s="170"/>
      <c r="BA388" s="170"/>
      <c r="BB388" s="170"/>
      <c r="BC388" s="170"/>
      <c r="BD388" s="170"/>
      <c r="BE388" s="170"/>
      <c r="BF388" s="170"/>
      <c r="BG388" s="170"/>
      <c r="BH388" s="170"/>
      <c r="BI388" s="170"/>
      <c r="BJ388" s="170"/>
      <c r="BK388" s="170"/>
      <c r="BL388" s="170"/>
      <c r="BM388" s="170"/>
      <c r="BN388" s="170"/>
      <c r="BO388" s="170"/>
      <c r="BP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c r="AB389" s="170"/>
      <c r="AC389" s="170"/>
      <c r="AD389" s="170"/>
      <c r="AE389" s="170"/>
      <c r="AF389" s="170"/>
      <c r="AG389" s="170"/>
      <c r="AH389" s="170"/>
      <c r="AI389" s="170"/>
      <c r="AJ389" s="170"/>
      <c r="AK389" s="170"/>
      <c r="AL389" s="170"/>
      <c r="AM389" s="170"/>
      <c r="AN389" s="170"/>
      <c r="AO389" s="170"/>
      <c r="AP389" s="170"/>
      <c r="AQ389" s="170"/>
      <c r="AR389" s="170"/>
      <c r="AS389" s="170"/>
      <c r="AT389" s="170"/>
      <c r="AU389" s="170"/>
      <c r="AV389" s="170"/>
      <c r="AW389" s="170"/>
      <c r="AX389" s="170"/>
      <c r="AY389" s="170"/>
      <c r="AZ389" s="170"/>
      <c r="BA389" s="170"/>
      <c r="BB389" s="170"/>
      <c r="BC389" s="170"/>
      <c r="BD389" s="170"/>
      <c r="BE389" s="170"/>
      <c r="BF389" s="170"/>
      <c r="BG389" s="170"/>
      <c r="BH389" s="170"/>
      <c r="BI389" s="170"/>
      <c r="BJ389" s="170"/>
      <c r="BK389" s="170"/>
      <c r="BL389" s="170"/>
      <c r="BM389" s="170"/>
      <c r="BN389" s="170"/>
      <c r="BO389" s="170"/>
      <c r="BP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c r="AB390" s="170"/>
      <c r="AC390" s="170"/>
      <c r="AD390" s="170"/>
      <c r="AE390" s="170"/>
      <c r="AF390" s="170"/>
      <c r="AG390" s="170"/>
      <c r="AH390" s="170"/>
      <c r="AI390" s="170"/>
      <c r="AJ390" s="170"/>
      <c r="AK390" s="170"/>
      <c r="AL390" s="170"/>
      <c r="AM390" s="170"/>
      <c r="AN390" s="170"/>
      <c r="AO390" s="170"/>
      <c r="AP390" s="170"/>
      <c r="AQ390" s="170"/>
      <c r="AR390" s="170"/>
      <c r="AS390" s="170"/>
      <c r="AT390" s="170"/>
      <c r="AU390" s="170"/>
      <c r="AV390" s="170"/>
      <c r="AW390" s="170"/>
      <c r="AX390" s="170"/>
      <c r="AY390" s="170"/>
      <c r="AZ390" s="170"/>
      <c r="BA390" s="170"/>
      <c r="BB390" s="170"/>
      <c r="BC390" s="170"/>
      <c r="BD390" s="170"/>
      <c r="BE390" s="170"/>
      <c r="BF390" s="170"/>
      <c r="BG390" s="170"/>
      <c r="BH390" s="170"/>
      <c r="BI390" s="170"/>
      <c r="BJ390" s="170"/>
      <c r="BK390" s="170"/>
      <c r="BL390" s="170"/>
      <c r="BM390" s="170"/>
      <c r="BN390" s="170"/>
      <c r="BO390" s="170"/>
      <c r="BP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c r="AB391" s="170"/>
      <c r="AC391" s="170"/>
      <c r="AD391" s="170"/>
      <c r="AE391" s="170"/>
      <c r="AF391" s="170"/>
      <c r="AG391" s="170"/>
      <c r="AH391" s="170"/>
      <c r="AI391" s="170"/>
      <c r="AJ391" s="170"/>
      <c r="AK391" s="170"/>
      <c r="AL391" s="170"/>
      <c r="AM391" s="170"/>
      <c r="AN391" s="170"/>
      <c r="AO391" s="170"/>
      <c r="AP391" s="170"/>
      <c r="AQ391" s="170"/>
      <c r="AR391" s="170"/>
      <c r="AS391" s="170"/>
      <c r="AT391" s="170"/>
      <c r="AU391" s="170"/>
      <c r="AV391" s="170"/>
      <c r="AW391" s="170"/>
      <c r="AX391" s="170"/>
      <c r="AY391" s="170"/>
      <c r="AZ391" s="170"/>
      <c r="BA391" s="170"/>
      <c r="BB391" s="170"/>
      <c r="BC391" s="170"/>
      <c r="BD391" s="170"/>
      <c r="BE391" s="170"/>
      <c r="BF391" s="170"/>
      <c r="BG391" s="170"/>
      <c r="BH391" s="170"/>
      <c r="BI391" s="170"/>
      <c r="BJ391" s="170"/>
      <c r="BK391" s="170"/>
      <c r="BL391" s="170"/>
      <c r="BM391" s="170"/>
      <c r="BN391" s="170"/>
      <c r="BO391" s="170"/>
      <c r="BP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c r="AB392" s="170"/>
      <c r="AC392" s="170"/>
      <c r="AD392" s="170"/>
      <c r="AE392" s="170"/>
      <c r="AF392" s="170"/>
      <c r="AG392" s="170"/>
      <c r="AH392" s="170"/>
      <c r="AI392" s="170"/>
      <c r="AJ392" s="170"/>
      <c r="AK392" s="170"/>
      <c r="AL392" s="170"/>
      <c r="AM392" s="170"/>
      <c r="AN392" s="170"/>
      <c r="AO392" s="170"/>
      <c r="AP392" s="170"/>
      <c r="AQ392" s="170"/>
      <c r="AR392" s="170"/>
      <c r="AS392" s="170"/>
      <c r="AT392" s="170"/>
      <c r="AU392" s="170"/>
      <c r="AV392" s="170"/>
      <c r="AW392" s="170"/>
      <c r="AX392" s="170"/>
      <c r="AY392" s="170"/>
      <c r="AZ392" s="170"/>
      <c r="BA392" s="170"/>
      <c r="BB392" s="170"/>
      <c r="BC392" s="170"/>
      <c r="BD392" s="170"/>
      <c r="BE392" s="170"/>
      <c r="BF392" s="170"/>
      <c r="BG392" s="170"/>
      <c r="BH392" s="170"/>
      <c r="BI392" s="170"/>
      <c r="BJ392" s="170"/>
      <c r="BK392" s="170"/>
      <c r="BL392" s="170"/>
      <c r="BM392" s="170"/>
      <c r="BN392" s="170"/>
      <c r="BO392" s="170"/>
      <c r="BP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c r="AB393" s="170"/>
      <c r="AC393" s="170"/>
      <c r="AD393" s="170"/>
      <c r="AE393" s="170"/>
      <c r="AF393" s="170"/>
      <c r="AG393" s="170"/>
      <c r="AH393" s="170"/>
      <c r="AI393" s="170"/>
      <c r="AJ393" s="170"/>
      <c r="AK393" s="170"/>
      <c r="AL393" s="170"/>
      <c r="AM393" s="170"/>
      <c r="AN393" s="170"/>
      <c r="AO393" s="170"/>
      <c r="AP393" s="170"/>
      <c r="AQ393" s="170"/>
      <c r="AR393" s="170"/>
      <c r="AS393" s="170"/>
      <c r="AT393" s="170"/>
      <c r="AU393" s="170"/>
      <c r="AV393" s="170"/>
      <c r="AW393" s="170"/>
      <c r="AX393" s="170"/>
      <c r="AY393" s="170"/>
      <c r="AZ393" s="170"/>
      <c r="BA393" s="170"/>
      <c r="BB393" s="170"/>
      <c r="BC393" s="170"/>
      <c r="BD393" s="170"/>
      <c r="BE393" s="170"/>
      <c r="BF393" s="170"/>
      <c r="BG393" s="170"/>
      <c r="BH393" s="170"/>
      <c r="BI393" s="170"/>
      <c r="BJ393" s="170"/>
      <c r="BK393" s="170"/>
      <c r="BL393" s="170"/>
      <c r="BM393" s="170"/>
      <c r="BN393" s="170"/>
      <c r="BO393" s="170"/>
      <c r="BP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c r="AB394" s="170"/>
      <c r="AC394" s="170"/>
      <c r="AD394" s="170"/>
      <c r="AE394" s="170"/>
      <c r="AF394" s="170"/>
      <c r="AG394" s="170"/>
      <c r="AH394" s="170"/>
      <c r="AI394" s="170"/>
      <c r="AJ394" s="170"/>
      <c r="AK394" s="170"/>
      <c r="AL394" s="170"/>
      <c r="AM394" s="170"/>
      <c r="AN394" s="170"/>
      <c r="AO394" s="170"/>
      <c r="AP394" s="170"/>
      <c r="AQ394" s="170"/>
      <c r="AR394" s="170"/>
      <c r="AS394" s="170"/>
      <c r="AT394" s="170"/>
      <c r="AU394" s="170"/>
      <c r="AV394" s="170"/>
      <c r="AW394" s="170"/>
      <c r="AX394" s="170"/>
      <c r="AY394" s="170"/>
      <c r="AZ394" s="170"/>
      <c r="BA394" s="170"/>
      <c r="BB394" s="170"/>
      <c r="BC394" s="170"/>
      <c r="BD394" s="170"/>
      <c r="BE394" s="170"/>
      <c r="BF394" s="170"/>
      <c r="BG394" s="170"/>
      <c r="BH394" s="170"/>
      <c r="BI394" s="170"/>
      <c r="BJ394" s="170"/>
      <c r="BK394" s="170"/>
      <c r="BL394" s="170"/>
      <c r="BM394" s="170"/>
      <c r="BN394" s="170"/>
      <c r="BO394" s="170"/>
      <c r="BP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c r="AB395" s="170"/>
      <c r="AC395" s="170"/>
      <c r="AD395" s="170"/>
      <c r="AE395" s="170"/>
      <c r="AF395" s="170"/>
      <c r="AG395" s="170"/>
      <c r="AH395" s="170"/>
      <c r="AI395" s="170"/>
      <c r="AJ395" s="170"/>
      <c r="AK395" s="170"/>
      <c r="AL395" s="170"/>
      <c r="AM395" s="170"/>
      <c r="AN395" s="170"/>
      <c r="AO395" s="170"/>
      <c r="AP395" s="170"/>
      <c r="AQ395" s="170"/>
      <c r="AR395" s="170"/>
      <c r="AS395" s="170"/>
      <c r="AT395" s="170"/>
      <c r="AU395" s="170"/>
      <c r="AV395" s="170"/>
      <c r="AW395" s="170"/>
      <c r="AX395" s="170"/>
      <c r="AY395" s="170"/>
      <c r="AZ395" s="170"/>
      <c r="BA395" s="170"/>
      <c r="BB395" s="170"/>
      <c r="BC395" s="170"/>
      <c r="BD395" s="170"/>
      <c r="BE395" s="170"/>
      <c r="BF395" s="170"/>
      <c r="BG395" s="170"/>
      <c r="BH395" s="170"/>
      <c r="BI395" s="170"/>
      <c r="BJ395" s="170"/>
      <c r="BK395" s="170"/>
      <c r="BL395" s="170"/>
      <c r="BM395" s="170"/>
      <c r="BN395" s="170"/>
      <c r="BO395" s="170"/>
      <c r="BP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c r="AB396" s="170"/>
      <c r="AC396" s="170"/>
      <c r="AD396" s="170"/>
      <c r="AE396" s="170"/>
      <c r="AF396" s="170"/>
      <c r="AG396" s="170"/>
      <c r="AH396" s="170"/>
      <c r="AI396" s="170"/>
      <c r="AJ396" s="170"/>
      <c r="AK396" s="170"/>
      <c r="AL396" s="170"/>
      <c r="AM396" s="170"/>
      <c r="AN396" s="170"/>
      <c r="AO396" s="170"/>
      <c r="AP396" s="170"/>
      <c r="AQ396" s="170"/>
      <c r="AR396" s="170"/>
      <c r="AS396" s="170"/>
      <c r="AT396" s="170"/>
      <c r="AU396" s="170"/>
      <c r="AV396" s="170"/>
      <c r="AW396" s="170"/>
      <c r="AX396" s="170"/>
      <c r="AY396" s="170"/>
      <c r="AZ396" s="170"/>
      <c r="BA396" s="170"/>
      <c r="BB396" s="170"/>
      <c r="BC396" s="170"/>
      <c r="BD396" s="170"/>
      <c r="BE396" s="170"/>
      <c r="BF396" s="170"/>
      <c r="BG396" s="170"/>
      <c r="BH396" s="170"/>
      <c r="BI396" s="170"/>
      <c r="BJ396" s="170"/>
      <c r="BK396" s="170"/>
      <c r="BL396" s="170"/>
      <c r="BM396" s="170"/>
      <c r="BN396" s="170"/>
      <c r="BO396" s="170"/>
      <c r="BP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c r="AB397" s="170"/>
      <c r="AC397" s="170"/>
      <c r="AD397" s="170"/>
      <c r="AE397" s="170"/>
      <c r="AF397" s="170"/>
      <c r="AG397" s="170"/>
      <c r="AH397" s="170"/>
      <c r="AI397" s="170"/>
      <c r="AJ397" s="170"/>
      <c r="AK397" s="170"/>
      <c r="AL397" s="170"/>
      <c r="AM397" s="170"/>
      <c r="AN397" s="170"/>
      <c r="AO397" s="170"/>
      <c r="AP397" s="170"/>
      <c r="AQ397" s="170"/>
      <c r="AR397" s="170"/>
      <c r="AS397" s="170"/>
      <c r="AT397" s="170"/>
      <c r="AU397" s="170"/>
      <c r="AV397" s="170"/>
      <c r="AW397" s="170"/>
      <c r="AX397" s="170"/>
      <c r="AY397" s="170"/>
      <c r="AZ397" s="170"/>
      <c r="BA397" s="170"/>
      <c r="BB397" s="170"/>
      <c r="BC397" s="170"/>
      <c r="BD397" s="170"/>
      <c r="BE397" s="170"/>
      <c r="BF397" s="170"/>
      <c r="BG397" s="170"/>
      <c r="BH397" s="170"/>
      <c r="BI397" s="170"/>
      <c r="BJ397" s="170"/>
      <c r="BK397" s="170"/>
      <c r="BL397" s="170"/>
      <c r="BM397" s="170"/>
      <c r="BN397" s="170"/>
      <c r="BO397" s="170"/>
      <c r="BP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70"/>
      <c r="BL398" s="170"/>
      <c r="BM398" s="170"/>
      <c r="BN398" s="170"/>
      <c r="BO398" s="170"/>
      <c r="BP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c r="AB399" s="170"/>
      <c r="AC399" s="170"/>
      <c r="AD399" s="170"/>
      <c r="AE399" s="170"/>
      <c r="AF399" s="170"/>
      <c r="AG399" s="170"/>
      <c r="AH399" s="170"/>
      <c r="AI399" s="170"/>
      <c r="AJ399" s="170"/>
      <c r="AK399" s="170"/>
      <c r="AL399" s="170"/>
      <c r="AM399" s="170"/>
      <c r="AN399" s="170"/>
      <c r="AO399" s="170"/>
      <c r="AP399" s="170"/>
      <c r="AQ399" s="170"/>
      <c r="AR399" s="170"/>
      <c r="AS399" s="170"/>
      <c r="AT399" s="170"/>
      <c r="AU399" s="170"/>
      <c r="AV399" s="170"/>
      <c r="AW399" s="170"/>
      <c r="AX399" s="170"/>
      <c r="AY399" s="170"/>
      <c r="AZ399" s="170"/>
      <c r="BA399" s="170"/>
      <c r="BB399" s="170"/>
      <c r="BC399" s="170"/>
      <c r="BD399" s="170"/>
      <c r="BE399" s="170"/>
      <c r="BF399" s="170"/>
      <c r="BG399" s="170"/>
      <c r="BH399" s="170"/>
      <c r="BI399" s="170"/>
      <c r="BJ399" s="170"/>
      <c r="BK399" s="170"/>
      <c r="BL399" s="170"/>
      <c r="BM399" s="170"/>
      <c r="BN399" s="170"/>
      <c r="BO399" s="170"/>
      <c r="BP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c r="AB400" s="170"/>
      <c r="AC400" s="170"/>
      <c r="AD400" s="170"/>
      <c r="AE400" s="170"/>
      <c r="AF400" s="170"/>
      <c r="AG400" s="170"/>
      <c r="AH400" s="170"/>
      <c r="AI400" s="170"/>
      <c r="AJ400" s="170"/>
      <c r="AK400" s="170"/>
      <c r="AL400" s="170"/>
      <c r="AM400" s="170"/>
      <c r="AN400" s="170"/>
      <c r="AO400" s="170"/>
      <c r="AP400" s="170"/>
      <c r="AQ400" s="170"/>
      <c r="AR400" s="170"/>
      <c r="AS400" s="170"/>
      <c r="AT400" s="170"/>
      <c r="AU400" s="170"/>
      <c r="AV400" s="170"/>
      <c r="AW400" s="170"/>
      <c r="AX400" s="170"/>
      <c r="AY400" s="170"/>
      <c r="AZ400" s="170"/>
      <c r="BA400" s="170"/>
      <c r="BB400" s="170"/>
      <c r="BC400" s="170"/>
      <c r="BD400" s="170"/>
      <c r="BE400" s="170"/>
      <c r="BF400" s="170"/>
      <c r="BG400" s="170"/>
      <c r="BH400" s="170"/>
      <c r="BI400" s="170"/>
      <c r="BJ400" s="170"/>
      <c r="BK400" s="170"/>
      <c r="BL400" s="170"/>
      <c r="BM400" s="170"/>
      <c r="BN400" s="170"/>
      <c r="BO400" s="170"/>
      <c r="BP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c r="AB401" s="170"/>
      <c r="AC401" s="170"/>
      <c r="AD401" s="170"/>
      <c r="AE401" s="170"/>
      <c r="AF401" s="170"/>
      <c r="AG401" s="170"/>
      <c r="AH401" s="170"/>
      <c r="AI401" s="170"/>
      <c r="AJ401" s="170"/>
      <c r="AK401" s="170"/>
      <c r="AL401" s="170"/>
      <c r="AM401" s="170"/>
      <c r="AN401" s="170"/>
      <c r="AO401" s="170"/>
      <c r="AP401" s="170"/>
      <c r="AQ401" s="170"/>
      <c r="AR401" s="170"/>
      <c r="AS401" s="170"/>
      <c r="AT401" s="170"/>
      <c r="AU401" s="170"/>
      <c r="AV401" s="170"/>
      <c r="AW401" s="170"/>
      <c r="AX401" s="170"/>
      <c r="AY401" s="170"/>
      <c r="AZ401" s="170"/>
      <c r="BA401" s="170"/>
      <c r="BB401" s="170"/>
      <c r="BC401" s="170"/>
      <c r="BD401" s="170"/>
      <c r="BE401" s="170"/>
      <c r="BF401" s="170"/>
      <c r="BG401" s="170"/>
      <c r="BH401" s="170"/>
      <c r="BI401" s="170"/>
      <c r="BJ401" s="170"/>
      <c r="BK401" s="170"/>
      <c r="BL401" s="170"/>
      <c r="BM401" s="170"/>
      <c r="BN401" s="170"/>
      <c r="BO401" s="170"/>
      <c r="BP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c r="AB402" s="170"/>
      <c r="AC402" s="170"/>
      <c r="AD402" s="170"/>
      <c r="AE402" s="170"/>
      <c r="AF402" s="170"/>
      <c r="AG402" s="170"/>
      <c r="AH402" s="170"/>
      <c r="AI402" s="170"/>
      <c r="AJ402" s="170"/>
      <c r="AK402" s="170"/>
      <c r="AL402" s="170"/>
      <c r="AM402" s="170"/>
      <c r="AN402" s="170"/>
      <c r="AO402" s="170"/>
      <c r="AP402" s="170"/>
      <c r="AQ402" s="170"/>
      <c r="AR402" s="170"/>
      <c r="AS402" s="170"/>
      <c r="AT402" s="170"/>
      <c r="AU402" s="170"/>
      <c r="AV402" s="170"/>
      <c r="AW402" s="170"/>
      <c r="AX402" s="170"/>
      <c r="AY402" s="170"/>
      <c r="AZ402" s="170"/>
      <c r="BA402" s="170"/>
      <c r="BB402" s="170"/>
      <c r="BC402" s="170"/>
      <c r="BD402" s="170"/>
      <c r="BE402" s="170"/>
      <c r="BF402" s="170"/>
      <c r="BG402" s="170"/>
      <c r="BH402" s="170"/>
      <c r="BI402" s="170"/>
      <c r="BJ402" s="170"/>
      <c r="BK402" s="170"/>
      <c r="BL402" s="170"/>
      <c r="BM402" s="170"/>
      <c r="BN402" s="170"/>
      <c r="BO402" s="170"/>
      <c r="BP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c r="AB403" s="170"/>
      <c r="AC403" s="170"/>
      <c r="AD403" s="170"/>
      <c r="AE403" s="170"/>
      <c r="AF403" s="170"/>
      <c r="AG403" s="170"/>
      <c r="AH403" s="170"/>
      <c r="AI403" s="170"/>
      <c r="AJ403" s="170"/>
      <c r="AK403" s="170"/>
      <c r="AL403" s="170"/>
      <c r="AM403" s="170"/>
      <c r="AN403" s="170"/>
      <c r="AO403" s="170"/>
      <c r="AP403" s="170"/>
      <c r="AQ403" s="170"/>
      <c r="AR403" s="170"/>
      <c r="AS403" s="170"/>
      <c r="AT403" s="170"/>
      <c r="AU403" s="170"/>
      <c r="AV403" s="170"/>
      <c r="AW403" s="170"/>
      <c r="AX403" s="170"/>
      <c r="AY403" s="170"/>
      <c r="AZ403" s="170"/>
      <c r="BA403" s="170"/>
      <c r="BB403" s="170"/>
      <c r="BC403" s="170"/>
      <c r="BD403" s="170"/>
      <c r="BE403" s="170"/>
      <c r="BF403" s="170"/>
      <c r="BG403" s="170"/>
      <c r="BH403" s="170"/>
      <c r="BI403" s="170"/>
      <c r="BJ403" s="170"/>
      <c r="BK403" s="170"/>
      <c r="BL403" s="170"/>
      <c r="BM403" s="170"/>
      <c r="BN403" s="170"/>
      <c r="BO403" s="170"/>
      <c r="BP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c r="AB404" s="170"/>
      <c r="AC404" s="170"/>
      <c r="AD404" s="170"/>
      <c r="AE404" s="170"/>
      <c r="AF404" s="170"/>
      <c r="AG404" s="170"/>
      <c r="AH404" s="170"/>
      <c r="AI404" s="170"/>
      <c r="AJ404" s="170"/>
      <c r="AK404" s="170"/>
      <c r="AL404" s="170"/>
      <c r="AM404" s="170"/>
      <c r="AN404" s="170"/>
      <c r="AO404" s="170"/>
      <c r="AP404" s="170"/>
      <c r="AQ404" s="170"/>
      <c r="AR404" s="170"/>
      <c r="AS404" s="170"/>
      <c r="AT404" s="170"/>
      <c r="AU404" s="170"/>
      <c r="AV404" s="170"/>
      <c r="AW404" s="170"/>
      <c r="AX404" s="170"/>
      <c r="AY404" s="170"/>
      <c r="AZ404" s="170"/>
      <c r="BA404" s="170"/>
      <c r="BB404" s="170"/>
      <c r="BC404" s="170"/>
      <c r="BD404" s="170"/>
      <c r="BE404" s="170"/>
      <c r="BF404" s="170"/>
      <c r="BG404" s="170"/>
      <c r="BH404" s="170"/>
      <c r="BI404" s="170"/>
      <c r="BJ404" s="170"/>
      <c r="BK404" s="170"/>
      <c r="BL404" s="170"/>
      <c r="BM404" s="170"/>
      <c r="BN404" s="170"/>
      <c r="BO404" s="170"/>
      <c r="BP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c r="AB405" s="170"/>
      <c r="AC405" s="170"/>
      <c r="AD405" s="170"/>
      <c r="AE405" s="170"/>
      <c r="AF405" s="170"/>
      <c r="AG405" s="170"/>
      <c r="AH405" s="170"/>
      <c r="AI405" s="170"/>
      <c r="AJ405" s="170"/>
      <c r="AK405" s="170"/>
      <c r="AL405" s="170"/>
      <c r="AM405" s="170"/>
      <c r="AN405" s="170"/>
      <c r="AO405" s="170"/>
      <c r="AP405" s="170"/>
      <c r="AQ405" s="170"/>
      <c r="AR405" s="170"/>
      <c r="AS405" s="170"/>
      <c r="AT405" s="170"/>
      <c r="AU405" s="170"/>
      <c r="AV405" s="170"/>
      <c r="AW405" s="170"/>
      <c r="AX405" s="170"/>
      <c r="AY405" s="170"/>
      <c r="AZ405" s="170"/>
      <c r="BA405" s="170"/>
      <c r="BB405" s="170"/>
      <c r="BC405" s="170"/>
      <c r="BD405" s="170"/>
      <c r="BE405" s="170"/>
      <c r="BF405" s="170"/>
      <c r="BG405" s="170"/>
      <c r="BH405" s="170"/>
      <c r="BI405" s="170"/>
      <c r="BJ405" s="170"/>
      <c r="BK405" s="170"/>
      <c r="BL405" s="170"/>
      <c r="BM405" s="170"/>
      <c r="BN405" s="170"/>
      <c r="BO405" s="170"/>
      <c r="BP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c r="AB406" s="170"/>
      <c r="AC406" s="170"/>
      <c r="AD406" s="170"/>
      <c r="AE406" s="170"/>
      <c r="AF406" s="170"/>
      <c r="AG406" s="170"/>
      <c r="AH406" s="170"/>
      <c r="AI406" s="170"/>
      <c r="AJ406" s="170"/>
      <c r="AK406" s="170"/>
      <c r="AL406" s="170"/>
      <c r="AM406" s="170"/>
      <c r="AN406" s="170"/>
      <c r="AO406" s="170"/>
      <c r="AP406" s="170"/>
      <c r="AQ406" s="170"/>
      <c r="AR406" s="170"/>
      <c r="AS406" s="170"/>
      <c r="AT406" s="170"/>
      <c r="AU406" s="170"/>
      <c r="AV406" s="170"/>
      <c r="AW406" s="170"/>
      <c r="AX406" s="170"/>
      <c r="AY406" s="170"/>
      <c r="AZ406" s="170"/>
      <c r="BA406" s="170"/>
      <c r="BB406" s="170"/>
      <c r="BC406" s="170"/>
      <c r="BD406" s="170"/>
      <c r="BE406" s="170"/>
      <c r="BF406" s="170"/>
      <c r="BG406" s="170"/>
      <c r="BH406" s="170"/>
      <c r="BI406" s="170"/>
      <c r="BJ406" s="170"/>
      <c r="BK406" s="170"/>
      <c r="BL406" s="170"/>
      <c r="BM406" s="170"/>
      <c r="BN406" s="170"/>
      <c r="BO406" s="170"/>
      <c r="BP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c r="AB407" s="170"/>
      <c r="AC407" s="170"/>
      <c r="AD407" s="170"/>
      <c r="AE407" s="170"/>
      <c r="AF407" s="170"/>
      <c r="AG407" s="170"/>
      <c r="AH407" s="170"/>
      <c r="AI407" s="170"/>
      <c r="AJ407" s="170"/>
      <c r="AK407" s="170"/>
      <c r="AL407" s="170"/>
      <c r="AM407" s="170"/>
      <c r="AN407" s="170"/>
      <c r="AO407" s="170"/>
      <c r="AP407" s="170"/>
      <c r="AQ407" s="170"/>
      <c r="AR407" s="170"/>
      <c r="AS407" s="170"/>
      <c r="AT407" s="170"/>
      <c r="AU407" s="170"/>
      <c r="AV407" s="170"/>
      <c r="AW407" s="170"/>
      <c r="AX407" s="170"/>
      <c r="AY407" s="170"/>
      <c r="AZ407" s="170"/>
      <c r="BA407" s="170"/>
      <c r="BB407" s="170"/>
      <c r="BC407" s="170"/>
      <c r="BD407" s="170"/>
      <c r="BE407" s="170"/>
      <c r="BF407" s="170"/>
      <c r="BG407" s="170"/>
      <c r="BH407" s="170"/>
      <c r="BI407" s="170"/>
      <c r="BJ407" s="170"/>
      <c r="BK407" s="170"/>
      <c r="BL407" s="170"/>
      <c r="BM407" s="170"/>
      <c r="BN407" s="170"/>
      <c r="BO407" s="170"/>
      <c r="BP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c r="AB408" s="170"/>
      <c r="AC408" s="170"/>
      <c r="AD408" s="170"/>
      <c r="AE408" s="170"/>
      <c r="AF408" s="170"/>
      <c r="AG408" s="170"/>
      <c r="AH408" s="170"/>
      <c r="AI408" s="170"/>
      <c r="AJ408" s="170"/>
      <c r="AK408" s="170"/>
      <c r="AL408" s="170"/>
      <c r="AM408" s="170"/>
      <c r="AN408" s="170"/>
      <c r="AO408" s="170"/>
      <c r="AP408" s="170"/>
      <c r="AQ408" s="170"/>
      <c r="AR408" s="170"/>
      <c r="AS408" s="170"/>
      <c r="AT408" s="170"/>
      <c r="AU408" s="170"/>
      <c r="AV408" s="170"/>
      <c r="AW408" s="170"/>
      <c r="AX408" s="170"/>
      <c r="AY408" s="170"/>
      <c r="AZ408" s="170"/>
      <c r="BA408" s="170"/>
      <c r="BB408" s="170"/>
      <c r="BC408" s="170"/>
      <c r="BD408" s="170"/>
      <c r="BE408" s="170"/>
      <c r="BF408" s="170"/>
      <c r="BG408" s="170"/>
      <c r="BH408" s="170"/>
      <c r="BI408" s="170"/>
      <c r="BJ408" s="170"/>
      <c r="BK408" s="170"/>
      <c r="BL408" s="170"/>
      <c r="BM408" s="170"/>
      <c r="BN408" s="170"/>
      <c r="BO408" s="170"/>
      <c r="BP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c r="AB409" s="170"/>
      <c r="AC409" s="170"/>
      <c r="AD409" s="170"/>
      <c r="AE409" s="170"/>
      <c r="AF409" s="170"/>
      <c r="AG409" s="170"/>
      <c r="AH409" s="170"/>
      <c r="AI409" s="170"/>
      <c r="AJ409" s="170"/>
      <c r="AK409" s="170"/>
      <c r="AL409" s="170"/>
      <c r="AM409" s="170"/>
      <c r="AN409" s="170"/>
      <c r="AO409" s="170"/>
      <c r="AP409" s="170"/>
      <c r="AQ409" s="170"/>
      <c r="AR409" s="170"/>
      <c r="AS409" s="170"/>
      <c r="AT409" s="170"/>
      <c r="AU409" s="170"/>
      <c r="AV409" s="170"/>
      <c r="AW409" s="170"/>
      <c r="AX409" s="170"/>
      <c r="AY409" s="170"/>
      <c r="AZ409" s="170"/>
      <c r="BA409" s="170"/>
      <c r="BB409" s="170"/>
      <c r="BC409" s="170"/>
      <c r="BD409" s="170"/>
      <c r="BE409" s="170"/>
      <c r="BF409" s="170"/>
      <c r="BG409" s="170"/>
      <c r="BH409" s="170"/>
      <c r="BI409" s="170"/>
      <c r="BJ409" s="170"/>
      <c r="BK409" s="170"/>
      <c r="BL409" s="170"/>
      <c r="BM409" s="170"/>
      <c r="BN409" s="170"/>
      <c r="BO409" s="170"/>
      <c r="BP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c r="AB410" s="170"/>
      <c r="AC410" s="170"/>
      <c r="AD410" s="170"/>
      <c r="AE410" s="170"/>
      <c r="AF410" s="170"/>
      <c r="AG410" s="170"/>
      <c r="AH410" s="170"/>
      <c r="AI410" s="170"/>
      <c r="AJ410" s="170"/>
      <c r="AK410" s="170"/>
      <c r="AL410" s="170"/>
      <c r="AM410" s="170"/>
      <c r="AN410" s="170"/>
      <c r="AO410" s="170"/>
      <c r="AP410" s="170"/>
      <c r="AQ410" s="170"/>
      <c r="AR410" s="170"/>
      <c r="AS410" s="170"/>
      <c r="AT410" s="170"/>
      <c r="AU410" s="170"/>
      <c r="AV410" s="170"/>
      <c r="AW410" s="170"/>
      <c r="AX410" s="170"/>
      <c r="AY410" s="170"/>
      <c r="AZ410" s="170"/>
      <c r="BA410" s="170"/>
      <c r="BB410" s="170"/>
      <c r="BC410" s="170"/>
      <c r="BD410" s="170"/>
      <c r="BE410" s="170"/>
      <c r="BF410" s="170"/>
      <c r="BG410" s="170"/>
      <c r="BH410" s="170"/>
      <c r="BI410" s="170"/>
      <c r="BJ410" s="170"/>
      <c r="BK410" s="170"/>
      <c r="BL410" s="170"/>
      <c r="BM410" s="170"/>
      <c r="BN410" s="170"/>
      <c r="BO410" s="170"/>
      <c r="BP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c r="AB411" s="170"/>
      <c r="AC411" s="170"/>
      <c r="AD411" s="170"/>
      <c r="AE411" s="170"/>
      <c r="AF411" s="170"/>
      <c r="AG411" s="170"/>
      <c r="AH411" s="170"/>
      <c r="AI411" s="170"/>
      <c r="AJ411" s="170"/>
      <c r="AK411" s="170"/>
      <c r="AL411" s="170"/>
      <c r="AM411" s="170"/>
      <c r="AN411" s="170"/>
      <c r="AO411" s="170"/>
      <c r="AP411" s="170"/>
      <c r="AQ411" s="170"/>
      <c r="AR411" s="170"/>
      <c r="AS411" s="170"/>
      <c r="AT411" s="170"/>
      <c r="AU411" s="170"/>
      <c r="AV411" s="170"/>
      <c r="AW411" s="170"/>
      <c r="AX411" s="170"/>
      <c r="AY411" s="170"/>
      <c r="AZ411" s="170"/>
      <c r="BA411" s="170"/>
      <c r="BB411" s="170"/>
      <c r="BC411" s="170"/>
      <c r="BD411" s="170"/>
      <c r="BE411" s="170"/>
      <c r="BF411" s="170"/>
      <c r="BG411" s="170"/>
      <c r="BH411" s="170"/>
      <c r="BI411" s="170"/>
      <c r="BJ411" s="170"/>
      <c r="BK411" s="170"/>
      <c r="BL411" s="170"/>
      <c r="BM411" s="170"/>
      <c r="BN411" s="170"/>
      <c r="BO411" s="170"/>
      <c r="BP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c r="AB412" s="170"/>
      <c r="AC412" s="170"/>
      <c r="AD412" s="170"/>
      <c r="AE412" s="170"/>
      <c r="AF412" s="170"/>
      <c r="AG412" s="170"/>
      <c r="AH412" s="170"/>
      <c r="AI412" s="170"/>
      <c r="AJ412" s="170"/>
      <c r="AK412" s="170"/>
      <c r="AL412" s="170"/>
      <c r="AM412" s="170"/>
      <c r="AN412" s="170"/>
      <c r="AO412" s="170"/>
      <c r="AP412" s="170"/>
      <c r="AQ412" s="170"/>
      <c r="AR412" s="170"/>
      <c r="AS412" s="170"/>
      <c r="AT412" s="170"/>
      <c r="AU412" s="170"/>
      <c r="AV412" s="170"/>
      <c r="AW412" s="170"/>
      <c r="AX412" s="170"/>
      <c r="AY412" s="170"/>
      <c r="AZ412" s="170"/>
      <c r="BA412" s="170"/>
      <c r="BB412" s="170"/>
      <c r="BC412" s="170"/>
      <c r="BD412" s="170"/>
      <c r="BE412" s="170"/>
      <c r="BF412" s="170"/>
      <c r="BG412" s="170"/>
      <c r="BH412" s="170"/>
      <c r="BI412" s="170"/>
      <c r="BJ412" s="170"/>
      <c r="BK412" s="170"/>
      <c r="BL412" s="170"/>
      <c r="BM412" s="170"/>
      <c r="BN412" s="170"/>
      <c r="BO412" s="170"/>
      <c r="BP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c r="AB413" s="170"/>
      <c r="AC413" s="170"/>
      <c r="AD413" s="170"/>
      <c r="AE413" s="170"/>
      <c r="AF413" s="170"/>
      <c r="AG413" s="170"/>
      <c r="AH413" s="170"/>
      <c r="AI413" s="170"/>
      <c r="AJ413" s="170"/>
      <c r="AK413" s="170"/>
      <c r="AL413" s="170"/>
      <c r="AM413" s="170"/>
      <c r="AN413" s="170"/>
      <c r="AO413" s="170"/>
      <c r="AP413" s="170"/>
      <c r="AQ413" s="170"/>
      <c r="AR413" s="170"/>
      <c r="AS413" s="170"/>
      <c r="AT413" s="170"/>
      <c r="AU413" s="170"/>
      <c r="AV413" s="170"/>
      <c r="AW413" s="170"/>
      <c r="AX413" s="170"/>
      <c r="AY413" s="170"/>
      <c r="AZ413" s="170"/>
      <c r="BA413" s="170"/>
      <c r="BB413" s="170"/>
      <c r="BC413" s="170"/>
      <c r="BD413" s="170"/>
      <c r="BE413" s="170"/>
      <c r="BF413" s="170"/>
      <c r="BG413" s="170"/>
      <c r="BH413" s="170"/>
      <c r="BI413" s="170"/>
      <c r="BJ413" s="170"/>
      <c r="BK413" s="170"/>
      <c r="BL413" s="170"/>
      <c r="BM413" s="170"/>
      <c r="BN413" s="170"/>
      <c r="BO413" s="170"/>
      <c r="BP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c r="AB414" s="170"/>
      <c r="AC414" s="170"/>
      <c r="AD414" s="170"/>
      <c r="AE414" s="170"/>
      <c r="AF414" s="170"/>
      <c r="AG414" s="170"/>
      <c r="AH414" s="170"/>
      <c r="AI414" s="170"/>
      <c r="AJ414" s="170"/>
      <c r="AK414" s="170"/>
      <c r="AL414" s="170"/>
      <c r="AM414" s="170"/>
      <c r="AN414" s="170"/>
      <c r="AO414" s="170"/>
      <c r="AP414" s="170"/>
      <c r="AQ414" s="170"/>
      <c r="AR414" s="170"/>
      <c r="AS414" s="170"/>
      <c r="AT414" s="170"/>
      <c r="AU414" s="170"/>
      <c r="AV414" s="170"/>
      <c r="AW414" s="170"/>
      <c r="AX414" s="170"/>
      <c r="AY414" s="170"/>
      <c r="AZ414" s="170"/>
      <c r="BA414" s="170"/>
      <c r="BB414" s="170"/>
      <c r="BC414" s="170"/>
      <c r="BD414" s="170"/>
      <c r="BE414" s="170"/>
      <c r="BF414" s="170"/>
      <c r="BG414" s="170"/>
      <c r="BH414" s="170"/>
      <c r="BI414" s="170"/>
      <c r="BJ414" s="170"/>
      <c r="BK414" s="170"/>
      <c r="BL414" s="170"/>
      <c r="BM414" s="170"/>
      <c r="BN414" s="170"/>
      <c r="BO414" s="170"/>
      <c r="BP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c r="AB415" s="170"/>
      <c r="AC415" s="170"/>
      <c r="AD415" s="170"/>
      <c r="AE415" s="170"/>
      <c r="AF415" s="170"/>
      <c r="AG415" s="170"/>
      <c r="AH415" s="170"/>
      <c r="AI415" s="170"/>
      <c r="AJ415" s="170"/>
      <c r="AK415" s="170"/>
      <c r="AL415" s="170"/>
      <c r="AM415" s="170"/>
      <c r="AN415" s="170"/>
      <c r="AO415" s="170"/>
      <c r="AP415" s="170"/>
      <c r="AQ415" s="170"/>
      <c r="AR415" s="170"/>
      <c r="AS415" s="170"/>
      <c r="AT415" s="170"/>
      <c r="AU415" s="170"/>
      <c r="AV415" s="170"/>
      <c r="AW415" s="170"/>
      <c r="AX415" s="170"/>
      <c r="AY415" s="170"/>
      <c r="AZ415" s="170"/>
      <c r="BA415" s="170"/>
      <c r="BB415" s="170"/>
      <c r="BC415" s="170"/>
      <c r="BD415" s="170"/>
      <c r="BE415" s="170"/>
      <c r="BF415" s="170"/>
      <c r="BG415" s="170"/>
      <c r="BH415" s="170"/>
      <c r="BI415" s="170"/>
      <c r="BJ415" s="170"/>
      <c r="BK415" s="170"/>
      <c r="BL415" s="170"/>
      <c r="BM415" s="170"/>
      <c r="BN415" s="170"/>
      <c r="BO415" s="170"/>
      <c r="BP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c r="AB416" s="170"/>
      <c r="AC416" s="170"/>
      <c r="AD416" s="170"/>
      <c r="AE416" s="170"/>
      <c r="AF416" s="170"/>
      <c r="AG416" s="170"/>
      <c r="AH416" s="170"/>
      <c r="AI416" s="170"/>
      <c r="AJ416" s="170"/>
      <c r="AK416" s="170"/>
      <c r="AL416" s="170"/>
      <c r="AM416" s="170"/>
      <c r="AN416" s="170"/>
      <c r="AO416" s="170"/>
      <c r="AP416" s="170"/>
      <c r="AQ416" s="170"/>
      <c r="AR416" s="170"/>
      <c r="AS416" s="170"/>
      <c r="AT416" s="170"/>
      <c r="AU416" s="170"/>
      <c r="AV416" s="170"/>
      <c r="AW416" s="170"/>
      <c r="AX416" s="170"/>
      <c r="AY416" s="170"/>
      <c r="AZ416" s="170"/>
      <c r="BA416" s="170"/>
      <c r="BB416" s="170"/>
      <c r="BC416" s="170"/>
      <c r="BD416" s="170"/>
      <c r="BE416" s="170"/>
      <c r="BF416" s="170"/>
      <c r="BG416" s="170"/>
      <c r="BH416" s="170"/>
      <c r="BI416" s="170"/>
      <c r="BJ416" s="170"/>
      <c r="BK416" s="170"/>
      <c r="BL416" s="170"/>
      <c r="BM416" s="170"/>
      <c r="BN416" s="170"/>
      <c r="BO416" s="170"/>
      <c r="BP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c r="AB417" s="170"/>
      <c r="AC417" s="170"/>
      <c r="AD417" s="170"/>
      <c r="AE417" s="170"/>
      <c r="AF417" s="170"/>
      <c r="AG417" s="170"/>
      <c r="AH417" s="170"/>
      <c r="AI417" s="170"/>
      <c r="AJ417" s="170"/>
      <c r="AK417" s="170"/>
      <c r="AL417" s="170"/>
      <c r="AM417" s="170"/>
      <c r="AN417" s="170"/>
      <c r="AO417" s="170"/>
      <c r="AP417" s="170"/>
      <c r="AQ417" s="170"/>
      <c r="AR417" s="170"/>
      <c r="AS417" s="170"/>
      <c r="AT417" s="170"/>
      <c r="AU417" s="170"/>
      <c r="AV417" s="170"/>
      <c r="AW417" s="170"/>
      <c r="AX417" s="170"/>
      <c r="AY417" s="170"/>
      <c r="AZ417" s="170"/>
      <c r="BA417" s="170"/>
      <c r="BB417" s="170"/>
      <c r="BC417" s="170"/>
      <c r="BD417" s="170"/>
      <c r="BE417" s="170"/>
      <c r="BF417" s="170"/>
      <c r="BG417" s="170"/>
      <c r="BH417" s="170"/>
      <c r="BI417" s="170"/>
      <c r="BJ417" s="170"/>
      <c r="BK417" s="170"/>
      <c r="BL417" s="170"/>
      <c r="BM417" s="170"/>
      <c r="BN417" s="170"/>
      <c r="BO417" s="170"/>
      <c r="BP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c r="AB418" s="170"/>
      <c r="AC418" s="170"/>
      <c r="AD418" s="170"/>
      <c r="AE418" s="170"/>
      <c r="AF418" s="170"/>
      <c r="AG418" s="170"/>
      <c r="AH418" s="170"/>
      <c r="AI418" s="170"/>
      <c r="AJ418" s="170"/>
      <c r="AK418" s="170"/>
      <c r="AL418" s="170"/>
      <c r="AM418" s="170"/>
      <c r="AN418" s="170"/>
      <c r="AO418" s="170"/>
      <c r="AP418" s="170"/>
      <c r="AQ418" s="170"/>
      <c r="AR418" s="170"/>
      <c r="AS418" s="170"/>
      <c r="AT418" s="170"/>
      <c r="AU418" s="170"/>
      <c r="AV418" s="170"/>
      <c r="AW418" s="170"/>
      <c r="AX418" s="170"/>
      <c r="AY418" s="170"/>
      <c r="AZ418" s="170"/>
      <c r="BA418" s="170"/>
      <c r="BB418" s="170"/>
      <c r="BC418" s="170"/>
      <c r="BD418" s="170"/>
      <c r="BE418" s="170"/>
      <c r="BF418" s="170"/>
      <c r="BG418" s="170"/>
      <c r="BH418" s="170"/>
      <c r="BI418" s="170"/>
      <c r="BJ418" s="170"/>
      <c r="BK418" s="170"/>
      <c r="BL418" s="170"/>
      <c r="BM418" s="170"/>
      <c r="BN418" s="170"/>
      <c r="BO418" s="170"/>
      <c r="BP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c r="AB419" s="170"/>
      <c r="AC419" s="170"/>
      <c r="AD419" s="170"/>
      <c r="AE419" s="170"/>
      <c r="AF419" s="170"/>
      <c r="AG419" s="170"/>
      <c r="AH419" s="170"/>
      <c r="AI419" s="170"/>
      <c r="AJ419" s="170"/>
      <c r="AK419" s="170"/>
      <c r="AL419" s="170"/>
      <c r="AM419" s="170"/>
      <c r="AN419" s="170"/>
      <c r="AO419" s="170"/>
      <c r="AP419" s="170"/>
      <c r="AQ419" s="170"/>
      <c r="AR419" s="170"/>
      <c r="AS419" s="170"/>
      <c r="AT419" s="170"/>
      <c r="AU419" s="170"/>
      <c r="AV419" s="170"/>
      <c r="AW419" s="170"/>
      <c r="AX419" s="170"/>
      <c r="AY419" s="170"/>
      <c r="AZ419" s="170"/>
      <c r="BA419" s="170"/>
      <c r="BB419" s="170"/>
      <c r="BC419" s="170"/>
      <c r="BD419" s="170"/>
      <c r="BE419" s="170"/>
      <c r="BF419" s="170"/>
      <c r="BG419" s="170"/>
      <c r="BH419" s="170"/>
      <c r="BI419" s="170"/>
      <c r="BJ419" s="170"/>
      <c r="BK419" s="170"/>
      <c r="BL419" s="170"/>
      <c r="BM419" s="170"/>
      <c r="BN419" s="170"/>
      <c r="BO419" s="170"/>
      <c r="BP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c r="AB420" s="170"/>
      <c r="AC420" s="170"/>
      <c r="AD420" s="170"/>
      <c r="AE420" s="170"/>
      <c r="AF420" s="170"/>
      <c r="AG420" s="170"/>
      <c r="AH420" s="170"/>
      <c r="AI420" s="170"/>
      <c r="AJ420" s="170"/>
      <c r="AK420" s="170"/>
      <c r="AL420" s="170"/>
      <c r="AM420" s="170"/>
      <c r="AN420" s="170"/>
      <c r="AO420" s="170"/>
      <c r="AP420" s="170"/>
      <c r="AQ420" s="170"/>
      <c r="AR420" s="170"/>
      <c r="AS420" s="170"/>
      <c r="AT420" s="170"/>
      <c r="AU420" s="170"/>
      <c r="AV420" s="170"/>
      <c r="AW420" s="170"/>
      <c r="AX420" s="170"/>
      <c r="AY420" s="170"/>
      <c r="AZ420" s="170"/>
      <c r="BA420" s="170"/>
      <c r="BB420" s="170"/>
      <c r="BC420" s="170"/>
      <c r="BD420" s="170"/>
      <c r="BE420" s="170"/>
      <c r="BF420" s="170"/>
      <c r="BG420" s="170"/>
      <c r="BH420" s="170"/>
      <c r="BI420" s="170"/>
      <c r="BJ420" s="170"/>
      <c r="BK420" s="170"/>
      <c r="BL420" s="170"/>
      <c r="BM420" s="170"/>
      <c r="BN420" s="170"/>
      <c r="BO420" s="170"/>
      <c r="BP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c r="AB421" s="170"/>
      <c r="AC421" s="170"/>
      <c r="AD421" s="170"/>
      <c r="AE421" s="170"/>
      <c r="AF421" s="170"/>
      <c r="AG421" s="170"/>
      <c r="AH421" s="170"/>
      <c r="AI421" s="170"/>
      <c r="AJ421" s="170"/>
      <c r="AK421" s="170"/>
      <c r="AL421" s="170"/>
      <c r="AM421" s="170"/>
      <c r="AN421" s="170"/>
      <c r="AO421" s="170"/>
      <c r="AP421" s="170"/>
      <c r="AQ421" s="170"/>
      <c r="AR421" s="170"/>
      <c r="AS421" s="170"/>
      <c r="AT421" s="170"/>
      <c r="AU421" s="170"/>
      <c r="AV421" s="170"/>
      <c r="AW421" s="170"/>
      <c r="AX421" s="170"/>
      <c r="AY421" s="170"/>
      <c r="AZ421" s="170"/>
      <c r="BA421" s="170"/>
      <c r="BB421" s="170"/>
      <c r="BC421" s="170"/>
      <c r="BD421" s="170"/>
      <c r="BE421" s="170"/>
      <c r="BF421" s="170"/>
      <c r="BG421" s="170"/>
      <c r="BH421" s="170"/>
      <c r="BI421" s="170"/>
      <c r="BJ421" s="170"/>
      <c r="BK421" s="170"/>
      <c r="BL421" s="170"/>
      <c r="BM421" s="170"/>
      <c r="BN421" s="170"/>
      <c r="BO421" s="170"/>
      <c r="BP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c r="AB422" s="170"/>
      <c r="AC422" s="170"/>
      <c r="AD422" s="170"/>
      <c r="AE422" s="170"/>
      <c r="AF422" s="170"/>
      <c r="AG422" s="170"/>
      <c r="AH422" s="170"/>
      <c r="AI422" s="170"/>
      <c r="AJ422" s="170"/>
      <c r="AK422" s="170"/>
      <c r="AL422" s="170"/>
      <c r="AM422" s="170"/>
      <c r="AN422" s="170"/>
      <c r="AO422" s="170"/>
      <c r="AP422" s="170"/>
      <c r="AQ422" s="170"/>
      <c r="AR422" s="170"/>
      <c r="AS422" s="170"/>
      <c r="AT422" s="170"/>
      <c r="AU422" s="170"/>
      <c r="AV422" s="170"/>
      <c r="AW422" s="170"/>
      <c r="AX422" s="170"/>
      <c r="AY422" s="170"/>
      <c r="AZ422" s="170"/>
      <c r="BA422" s="170"/>
      <c r="BB422" s="170"/>
      <c r="BC422" s="170"/>
      <c r="BD422" s="170"/>
      <c r="BE422" s="170"/>
      <c r="BF422" s="170"/>
      <c r="BG422" s="170"/>
      <c r="BH422" s="170"/>
      <c r="BI422" s="170"/>
      <c r="BJ422" s="170"/>
      <c r="BK422" s="170"/>
      <c r="BL422" s="170"/>
      <c r="BM422" s="170"/>
      <c r="BN422" s="170"/>
      <c r="BO422" s="170"/>
      <c r="BP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c r="AB423" s="170"/>
      <c r="AC423" s="170"/>
      <c r="AD423" s="170"/>
      <c r="AE423" s="170"/>
      <c r="AF423" s="170"/>
      <c r="AG423" s="170"/>
      <c r="AH423" s="170"/>
      <c r="AI423" s="170"/>
      <c r="AJ423" s="170"/>
      <c r="AK423" s="170"/>
      <c r="AL423" s="170"/>
      <c r="AM423" s="170"/>
      <c r="AN423" s="170"/>
      <c r="AO423" s="170"/>
      <c r="AP423" s="170"/>
      <c r="AQ423" s="170"/>
      <c r="AR423" s="170"/>
      <c r="AS423" s="170"/>
      <c r="AT423" s="170"/>
      <c r="AU423" s="170"/>
      <c r="AV423" s="170"/>
      <c r="AW423" s="170"/>
      <c r="AX423" s="170"/>
      <c r="AY423" s="170"/>
      <c r="AZ423" s="170"/>
      <c r="BA423" s="170"/>
      <c r="BB423" s="170"/>
      <c r="BC423" s="170"/>
      <c r="BD423" s="170"/>
      <c r="BE423" s="170"/>
      <c r="BF423" s="170"/>
      <c r="BG423" s="170"/>
      <c r="BH423" s="170"/>
      <c r="BI423" s="170"/>
      <c r="BJ423" s="170"/>
      <c r="BK423" s="170"/>
      <c r="BL423" s="170"/>
      <c r="BM423" s="170"/>
      <c r="BN423" s="170"/>
      <c r="BO423" s="170"/>
      <c r="BP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c r="AB424" s="170"/>
      <c r="AC424" s="170"/>
      <c r="AD424" s="170"/>
      <c r="AE424" s="170"/>
      <c r="AF424" s="170"/>
      <c r="AG424" s="170"/>
      <c r="AH424" s="170"/>
      <c r="AI424" s="170"/>
      <c r="AJ424" s="170"/>
      <c r="AK424" s="170"/>
      <c r="AL424" s="170"/>
      <c r="AM424" s="170"/>
      <c r="AN424" s="170"/>
      <c r="AO424" s="170"/>
      <c r="AP424" s="170"/>
      <c r="AQ424" s="170"/>
      <c r="AR424" s="170"/>
      <c r="AS424" s="170"/>
      <c r="AT424" s="170"/>
      <c r="AU424" s="170"/>
      <c r="AV424" s="170"/>
      <c r="AW424" s="170"/>
      <c r="AX424" s="170"/>
      <c r="AY424" s="170"/>
      <c r="AZ424" s="170"/>
      <c r="BA424" s="170"/>
      <c r="BB424" s="170"/>
      <c r="BC424" s="170"/>
      <c r="BD424" s="170"/>
      <c r="BE424" s="170"/>
      <c r="BF424" s="170"/>
      <c r="BG424" s="170"/>
      <c r="BH424" s="170"/>
      <c r="BI424" s="170"/>
      <c r="BJ424" s="170"/>
      <c r="BK424" s="170"/>
      <c r="BL424" s="170"/>
      <c r="BM424" s="170"/>
      <c r="BN424" s="170"/>
      <c r="BO424" s="170"/>
      <c r="BP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c r="AB425" s="170"/>
      <c r="AC425" s="170"/>
      <c r="AD425" s="170"/>
      <c r="AE425" s="170"/>
      <c r="AF425" s="170"/>
      <c r="AG425" s="170"/>
      <c r="AH425" s="170"/>
      <c r="AI425" s="170"/>
      <c r="AJ425" s="170"/>
      <c r="AK425" s="170"/>
      <c r="AL425" s="170"/>
      <c r="AM425" s="170"/>
      <c r="AN425" s="170"/>
      <c r="AO425" s="170"/>
      <c r="AP425" s="170"/>
      <c r="AQ425" s="170"/>
      <c r="AR425" s="170"/>
      <c r="AS425" s="170"/>
      <c r="AT425" s="170"/>
      <c r="AU425" s="170"/>
      <c r="AV425" s="170"/>
      <c r="AW425" s="170"/>
      <c r="AX425" s="170"/>
      <c r="AY425" s="170"/>
      <c r="AZ425" s="170"/>
      <c r="BA425" s="170"/>
      <c r="BB425" s="170"/>
      <c r="BC425" s="170"/>
      <c r="BD425" s="170"/>
      <c r="BE425" s="170"/>
      <c r="BF425" s="170"/>
      <c r="BG425" s="170"/>
      <c r="BH425" s="170"/>
      <c r="BI425" s="170"/>
      <c r="BJ425" s="170"/>
      <c r="BK425" s="170"/>
      <c r="BL425" s="170"/>
      <c r="BM425" s="170"/>
      <c r="BN425" s="170"/>
      <c r="BO425" s="170"/>
      <c r="BP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c r="AB426" s="170"/>
      <c r="AC426" s="170"/>
      <c r="AD426" s="170"/>
      <c r="AE426" s="170"/>
      <c r="AF426" s="170"/>
      <c r="AG426" s="170"/>
      <c r="AH426" s="170"/>
      <c r="AI426" s="170"/>
      <c r="AJ426" s="170"/>
      <c r="AK426" s="170"/>
      <c r="AL426" s="170"/>
      <c r="AM426" s="170"/>
      <c r="AN426" s="170"/>
      <c r="AO426" s="170"/>
      <c r="AP426" s="170"/>
      <c r="AQ426" s="170"/>
      <c r="AR426" s="170"/>
      <c r="AS426" s="170"/>
      <c r="AT426" s="170"/>
      <c r="AU426" s="170"/>
      <c r="AV426" s="170"/>
      <c r="AW426" s="170"/>
      <c r="AX426" s="170"/>
      <c r="AY426" s="170"/>
      <c r="AZ426" s="170"/>
      <c r="BA426" s="170"/>
      <c r="BB426" s="170"/>
      <c r="BC426" s="170"/>
      <c r="BD426" s="170"/>
      <c r="BE426" s="170"/>
      <c r="BF426" s="170"/>
      <c r="BG426" s="170"/>
      <c r="BH426" s="170"/>
      <c r="BI426" s="170"/>
      <c r="BJ426" s="170"/>
      <c r="BK426" s="170"/>
      <c r="BL426" s="170"/>
      <c r="BM426" s="170"/>
      <c r="BN426" s="170"/>
      <c r="BO426" s="170"/>
      <c r="BP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c r="AB427" s="170"/>
      <c r="AC427" s="170"/>
      <c r="AD427" s="170"/>
      <c r="AE427" s="170"/>
      <c r="AF427" s="170"/>
      <c r="AG427" s="170"/>
      <c r="AH427" s="170"/>
      <c r="AI427" s="170"/>
      <c r="AJ427" s="170"/>
      <c r="AK427" s="170"/>
      <c r="AL427" s="170"/>
      <c r="AM427" s="170"/>
      <c r="AN427" s="170"/>
      <c r="AO427" s="170"/>
      <c r="AP427" s="170"/>
      <c r="AQ427" s="170"/>
      <c r="AR427" s="170"/>
      <c r="AS427" s="170"/>
      <c r="AT427" s="170"/>
      <c r="AU427" s="170"/>
      <c r="AV427" s="170"/>
      <c r="AW427" s="170"/>
      <c r="AX427" s="170"/>
      <c r="AY427" s="170"/>
      <c r="AZ427" s="170"/>
      <c r="BA427" s="170"/>
      <c r="BB427" s="170"/>
      <c r="BC427" s="170"/>
      <c r="BD427" s="170"/>
      <c r="BE427" s="170"/>
      <c r="BF427" s="170"/>
      <c r="BG427" s="170"/>
      <c r="BH427" s="170"/>
      <c r="BI427" s="170"/>
      <c r="BJ427" s="170"/>
      <c r="BK427" s="170"/>
      <c r="BL427" s="170"/>
      <c r="BM427" s="170"/>
      <c r="BN427" s="170"/>
      <c r="BO427" s="170"/>
      <c r="BP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c r="AB428" s="170"/>
      <c r="AC428" s="170"/>
      <c r="AD428" s="170"/>
      <c r="AE428" s="170"/>
      <c r="AF428" s="170"/>
      <c r="AG428" s="170"/>
      <c r="AH428" s="170"/>
      <c r="AI428" s="170"/>
      <c r="AJ428" s="170"/>
      <c r="AK428" s="170"/>
      <c r="AL428" s="170"/>
      <c r="AM428" s="170"/>
      <c r="AN428" s="170"/>
      <c r="AO428" s="170"/>
      <c r="AP428" s="170"/>
      <c r="AQ428" s="170"/>
      <c r="AR428" s="170"/>
      <c r="AS428" s="170"/>
      <c r="AT428" s="170"/>
      <c r="AU428" s="170"/>
      <c r="AV428" s="170"/>
      <c r="AW428" s="170"/>
      <c r="AX428" s="170"/>
      <c r="AY428" s="170"/>
      <c r="AZ428" s="170"/>
      <c r="BA428" s="170"/>
      <c r="BB428" s="170"/>
      <c r="BC428" s="170"/>
      <c r="BD428" s="170"/>
      <c r="BE428" s="170"/>
      <c r="BF428" s="170"/>
      <c r="BG428" s="170"/>
      <c r="BH428" s="170"/>
      <c r="BI428" s="170"/>
      <c r="BJ428" s="170"/>
      <c r="BK428" s="170"/>
      <c r="BL428" s="170"/>
      <c r="BM428" s="170"/>
      <c r="BN428" s="170"/>
      <c r="BO428" s="170"/>
      <c r="BP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c r="AB429" s="170"/>
      <c r="AC429" s="170"/>
      <c r="AD429" s="170"/>
      <c r="AE429" s="170"/>
      <c r="AF429" s="170"/>
      <c r="AG429" s="170"/>
      <c r="AH429" s="170"/>
      <c r="AI429" s="170"/>
      <c r="AJ429" s="170"/>
      <c r="AK429" s="170"/>
      <c r="AL429" s="170"/>
      <c r="AM429" s="170"/>
      <c r="AN429" s="170"/>
      <c r="AO429" s="170"/>
      <c r="AP429" s="170"/>
      <c r="AQ429" s="170"/>
      <c r="AR429" s="170"/>
      <c r="AS429" s="170"/>
      <c r="AT429" s="170"/>
      <c r="AU429" s="170"/>
      <c r="AV429" s="170"/>
      <c r="AW429" s="170"/>
      <c r="AX429" s="170"/>
      <c r="AY429" s="170"/>
      <c r="AZ429" s="170"/>
      <c r="BA429" s="170"/>
      <c r="BB429" s="170"/>
      <c r="BC429" s="170"/>
      <c r="BD429" s="170"/>
      <c r="BE429" s="170"/>
      <c r="BF429" s="170"/>
      <c r="BG429" s="170"/>
      <c r="BH429" s="170"/>
      <c r="BI429" s="170"/>
      <c r="BJ429" s="170"/>
      <c r="BK429" s="170"/>
      <c r="BL429" s="170"/>
      <c r="BM429" s="170"/>
      <c r="BN429" s="170"/>
      <c r="BO429" s="170"/>
      <c r="BP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c r="AB430" s="170"/>
      <c r="AC430" s="170"/>
      <c r="AD430" s="170"/>
      <c r="AE430" s="170"/>
      <c r="AF430" s="170"/>
      <c r="AG430" s="170"/>
      <c r="AH430" s="170"/>
      <c r="AI430" s="170"/>
      <c r="AJ430" s="170"/>
      <c r="AK430" s="170"/>
      <c r="AL430" s="170"/>
      <c r="AM430" s="170"/>
      <c r="AN430" s="170"/>
      <c r="AO430" s="170"/>
      <c r="AP430" s="170"/>
      <c r="AQ430" s="170"/>
      <c r="AR430" s="170"/>
      <c r="AS430" s="170"/>
      <c r="AT430" s="170"/>
      <c r="AU430" s="170"/>
      <c r="AV430" s="170"/>
      <c r="AW430" s="170"/>
      <c r="AX430" s="170"/>
      <c r="AY430" s="170"/>
      <c r="AZ430" s="170"/>
      <c r="BA430" s="170"/>
      <c r="BB430" s="170"/>
      <c r="BC430" s="170"/>
      <c r="BD430" s="170"/>
      <c r="BE430" s="170"/>
      <c r="BF430" s="170"/>
      <c r="BG430" s="170"/>
      <c r="BH430" s="170"/>
      <c r="BI430" s="170"/>
      <c r="BJ430" s="170"/>
      <c r="BK430" s="170"/>
      <c r="BL430" s="170"/>
      <c r="BM430" s="170"/>
      <c r="BN430" s="170"/>
      <c r="BO430" s="170"/>
      <c r="BP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c r="AB431" s="170"/>
      <c r="AC431" s="170"/>
      <c r="AD431" s="170"/>
      <c r="AE431" s="170"/>
      <c r="AF431" s="170"/>
      <c r="AG431" s="170"/>
      <c r="AH431" s="170"/>
      <c r="AI431" s="170"/>
      <c r="AJ431" s="170"/>
      <c r="AK431" s="170"/>
      <c r="AL431" s="170"/>
      <c r="AM431" s="170"/>
      <c r="AN431" s="170"/>
      <c r="AO431" s="170"/>
      <c r="AP431" s="170"/>
      <c r="AQ431" s="170"/>
      <c r="AR431" s="170"/>
      <c r="AS431" s="170"/>
      <c r="AT431" s="170"/>
      <c r="AU431" s="170"/>
      <c r="AV431" s="170"/>
      <c r="AW431" s="170"/>
      <c r="AX431" s="170"/>
      <c r="AY431" s="170"/>
      <c r="AZ431" s="170"/>
      <c r="BA431" s="170"/>
      <c r="BB431" s="170"/>
      <c r="BC431" s="170"/>
      <c r="BD431" s="170"/>
      <c r="BE431" s="170"/>
      <c r="BF431" s="170"/>
      <c r="BG431" s="170"/>
      <c r="BH431" s="170"/>
      <c r="BI431" s="170"/>
      <c r="BJ431" s="170"/>
      <c r="BK431" s="170"/>
      <c r="BL431" s="170"/>
      <c r="BM431" s="170"/>
      <c r="BN431" s="170"/>
      <c r="BO431" s="170"/>
      <c r="BP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c r="AB432" s="170"/>
      <c r="AC432" s="170"/>
      <c r="AD432" s="170"/>
      <c r="AE432" s="170"/>
      <c r="AF432" s="170"/>
      <c r="AG432" s="170"/>
      <c r="AH432" s="170"/>
      <c r="AI432" s="170"/>
      <c r="AJ432" s="170"/>
      <c r="AK432" s="170"/>
      <c r="AL432" s="170"/>
      <c r="AM432" s="170"/>
      <c r="AN432" s="170"/>
      <c r="AO432" s="170"/>
      <c r="AP432" s="170"/>
      <c r="AQ432" s="170"/>
      <c r="AR432" s="170"/>
      <c r="AS432" s="170"/>
      <c r="AT432" s="170"/>
      <c r="AU432" s="170"/>
      <c r="AV432" s="170"/>
      <c r="AW432" s="170"/>
      <c r="AX432" s="170"/>
      <c r="AY432" s="170"/>
      <c r="AZ432" s="170"/>
      <c r="BA432" s="170"/>
      <c r="BB432" s="170"/>
      <c r="BC432" s="170"/>
      <c r="BD432" s="170"/>
      <c r="BE432" s="170"/>
      <c r="BF432" s="170"/>
      <c r="BG432" s="170"/>
      <c r="BH432" s="170"/>
      <c r="BI432" s="170"/>
      <c r="BJ432" s="170"/>
      <c r="BK432" s="170"/>
      <c r="BL432" s="170"/>
      <c r="BM432" s="170"/>
      <c r="BN432" s="170"/>
      <c r="BO432" s="170"/>
      <c r="BP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c r="AB433" s="170"/>
      <c r="AC433" s="170"/>
      <c r="AD433" s="170"/>
      <c r="AE433" s="170"/>
      <c r="AF433" s="170"/>
      <c r="AG433" s="170"/>
      <c r="AH433" s="170"/>
      <c r="AI433" s="170"/>
      <c r="AJ433" s="170"/>
      <c r="AK433" s="170"/>
      <c r="AL433" s="170"/>
      <c r="AM433" s="170"/>
      <c r="AN433" s="170"/>
      <c r="AO433" s="170"/>
      <c r="AP433" s="170"/>
      <c r="AQ433" s="170"/>
      <c r="AR433" s="170"/>
      <c r="AS433" s="170"/>
      <c r="AT433" s="170"/>
      <c r="AU433" s="170"/>
      <c r="AV433" s="170"/>
      <c r="AW433" s="170"/>
      <c r="AX433" s="170"/>
      <c r="AY433" s="170"/>
      <c r="AZ433" s="170"/>
      <c r="BA433" s="170"/>
      <c r="BB433" s="170"/>
      <c r="BC433" s="170"/>
      <c r="BD433" s="170"/>
      <c r="BE433" s="170"/>
      <c r="BF433" s="170"/>
      <c r="BG433" s="170"/>
      <c r="BH433" s="170"/>
      <c r="BI433" s="170"/>
      <c r="BJ433" s="170"/>
      <c r="BK433" s="170"/>
      <c r="BL433" s="170"/>
      <c r="BM433" s="170"/>
      <c r="BN433" s="170"/>
      <c r="BO433" s="170"/>
      <c r="BP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c r="AB434" s="170"/>
      <c r="AC434" s="170"/>
      <c r="AD434" s="170"/>
      <c r="AE434" s="170"/>
      <c r="AF434" s="170"/>
      <c r="AG434" s="170"/>
      <c r="AH434" s="170"/>
      <c r="AI434" s="170"/>
      <c r="AJ434" s="170"/>
      <c r="AK434" s="170"/>
      <c r="AL434" s="170"/>
      <c r="AM434" s="170"/>
      <c r="AN434" s="170"/>
      <c r="AO434" s="170"/>
      <c r="AP434" s="170"/>
      <c r="AQ434" s="170"/>
      <c r="AR434" s="170"/>
      <c r="AS434" s="170"/>
      <c r="AT434" s="170"/>
      <c r="AU434" s="170"/>
      <c r="AV434" s="170"/>
      <c r="AW434" s="170"/>
      <c r="AX434" s="170"/>
      <c r="AY434" s="170"/>
      <c r="AZ434" s="170"/>
      <c r="BA434" s="170"/>
      <c r="BB434" s="170"/>
      <c r="BC434" s="170"/>
      <c r="BD434" s="170"/>
      <c r="BE434" s="170"/>
      <c r="BF434" s="170"/>
      <c r="BG434" s="170"/>
      <c r="BH434" s="170"/>
      <c r="BI434" s="170"/>
      <c r="BJ434" s="170"/>
      <c r="BK434" s="170"/>
      <c r="BL434" s="170"/>
      <c r="BM434" s="170"/>
      <c r="BN434" s="170"/>
      <c r="BO434" s="170"/>
      <c r="BP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c r="AB435" s="170"/>
      <c r="AC435" s="170"/>
      <c r="AD435" s="170"/>
      <c r="AE435" s="170"/>
      <c r="AF435" s="170"/>
      <c r="AG435" s="170"/>
      <c r="AH435" s="170"/>
      <c r="AI435" s="170"/>
      <c r="AJ435" s="170"/>
      <c r="AK435" s="170"/>
      <c r="AL435" s="170"/>
      <c r="AM435" s="170"/>
      <c r="AN435" s="170"/>
      <c r="AO435" s="170"/>
      <c r="AP435" s="170"/>
      <c r="AQ435" s="170"/>
      <c r="AR435" s="170"/>
      <c r="AS435" s="170"/>
      <c r="AT435" s="170"/>
      <c r="AU435" s="170"/>
      <c r="AV435" s="170"/>
      <c r="AW435" s="170"/>
      <c r="AX435" s="170"/>
      <c r="AY435" s="170"/>
      <c r="AZ435" s="170"/>
      <c r="BA435" s="170"/>
      <c r="BB435" s="170"/>
      <c r="BC435" s="170"/>
      <c r="BD435" s="170"/>
      <c r="BE435" s="170"/>
      <c r="BF435" s="170"/>
      <c r="BG435" s="170"/>
      <c r="BH435" s="170"/>
      <c r="BI435" s="170"/>
      <c r="BJ435" s="170"/>
      <c r="BK435" s="170"/>
      <c r="BL435" s="170"/>
      <c r="BM435" s="170"/>
      <c r="BN435" s="170"/>
      <c r="BO435" s="170"/>
      <c r="BP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c r="AB436" s="170"/>
      <c r="AC436" s="170"/>
      <c r="AD436" s="170"/>
      <c r="AE436" s="170"/>
      <c r="AF436" s="170"/>
      <c r="AG436" s="170"/>
      <c r="AH436" s="170"/>
      <c r="AI436" s="170"/>
      <c r="AJ436" s="170"/>
      <c r="AK436" s="170"/>
      <c r="AL436" s="170"/>
      <c r="AM436" s="170"/>
      <c r="AN436" s="170"/>
      <c r="AO436" s="170"/>
      <c r="AP436" s="170"/>
      <c r="AQ436" s="170"/>
      <c r="AR436" s="170"/>
      <c r="AS436" s="170"/>
      <c r="AT436" s="170"/>
      <c r="AU436" s="170"/>
      <c r="AV436" s="170"/>
      <c r="AW436" s="170"/>
      <c r="AX436" s="170"/>
      <c r="AY436" s="170"/>
      <c r="AZ436" s="170"/>
      <c r="BA436" s="170"/>
      <c r="BB436" s="170"/>
      <c r="BC436" s="170"/>
      <c r="BD436" s="170"/>
      <c r="BE436" s="170"/>
      <c r="BF436" s="170"/>
      <c r="BG436" s="170"/>
      <c r="BH436" s="170"/>
      <c r="BI436" s="170"/>
      <c r="BJ436" s="170"/>
      <c r="BK436" s="170"/>
      <c r="BL436" s="170"/>
      <c r="BM436" s="170"/>
      <c r="BN436" s="170"/>
      <c r="BO436" s="170"/>
      <c r="BP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c r="AB437" s="170"/>
      <c r="AC437" s="170"/>
      <c r="AD437" s="170"/>
      <c r="AE437" s="170"/>
      <c r="AF437" s="170"/>
      <c r="AG437" s="170"/>
      <c r="AH437" s="170"/>
      <c r="AI437" s="170"/>
      <c r="AJ437" s="170"/>
      <c r="AK437" s="170"/>
      <c r="AL437" s="170"/>
      <c r="AM437" s="170"/>
      <c r="AN437" s="170"/>
      <c r="AO437" s="170"/>
      <c r="AP437" s="170"/>
      <c r="AQ437" s="170"/>
      <c r="AR437" s="170"/>
      <c r="AS437" s="170"/>
      <c r="AT437" s="170"/>
      <c r="AU437" s="170"/>
      <c r="AV437" s="170"/>
      <c r="AW437" s="170"/>
      <c r="AX437" s="170"/>
      <c r="AY437" s="170"/>
      <c r="AZ437" s="170"/>
      <c r="BA437" s="170"/>
      <c r="BB437" s="170"/>
      <c r="BC437" s="170"/>
      <c r="BD437" s="170"/>
      <c r="BE437" s="170"/>
      <c r="BF437" s="170"/>
      <c r="BG437" s="170"/>
      <c r="BH437" s="170"/>
      <c r="BI437" s="170"/>
      <c r="BJ437" s="170"/>
      <c r="BK437" s="170"/>
      <c r="BL437" s="170"/>
      <c r="BM437" s="170"/>
      <c r="BN437" s="170"/>
      <c r="BO437" s="170"/>
      <c r="BP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c r="AB438" s="170"/>
      <c r="AC438" s="170"/>
      <c r="AD438" s="170"/>
      <c r="AE438" s="170"/>
      <c r="AF438" s="170"/>
      <c r="AG438" s="170"/>
      <c r="AH438" s="170"/>
      <c r="AI438" s="170"/>
      <c r="AJ438" s="170"/>
      <c r="AK438" s="170"/>
      <c r="AL438" s="170"/>
      <c r="AM438" s="170"/>
      <c r="AN438" s="170"/>
      <c r="AO438" s="170"/>
      <c r="AP438" s="170"/>
      <c r="AQ438" s="170"/>
      <c r="AR438" s="170"/>
      <c r="AS438" s="170"/>
      <c r="AT438" s="170"/>
      <c r="AU438" s="170"/>
      <c r="AV438" s="170"/>
      <c r="AW438" s="170"/>
      <c r="AX438" s="170"/>
      <c r="AY438" s="170"/>
      <c r="AZ438" s="170"/>
      <c r="BA438" s="170"/>
      <c r="BB438" s="170"/>
      <c r="BC438" s="170"/>
      <c r="BD438" s="170"/>
      <c r="BE438" s="170"/>
      <c r="BF438" s="170"/>
      <c r="BG438" s="170"/>
      <c r="BH438" s="170"/>
      <c r="BI438" s="170"/>
      <c r="BJ438" s="170"/>
      <c r="BK438" s="170"/>
      <c r="BL438" s="170"/>
      <c r="BM438" s="170"/>
      <c r="BN438" s="170"/>
      <c r="BO438" s="170"/>
      <c r="BP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c r="AB439" s="170"/>
      <c r="AC439" s="170"/>
      <c r="AD439" s="170"/>
      <c r="AE439" s="170"/>
      <c r="AF439" s="170"/>
      <c r="AG439" s="170"/>
      <c r="AH439" s="170"/>
      <c r="AI439" s="170"/>
      <c r="AJ439" s="170"/>
      <c r="AK439" s="170"/>
      <c r="AL439" s="170"/>
      <c r="AM439" s="170"/>
      <c r="AN439" s="170"/>
      <c r="AO439" s="170"/>
      <c r="AP439" s="170"/>
      <c r="AQ439" s="170"/>
      <c r="AR439" s="170"/>
      <c r="AS439" s="170"/>
      <c r="AT439" s="170"/>
      <c r="AU439" s="170"/>
      <c r="AV439" s="170"/>
      <c r="AW439" s="170"/>
      <c r="AX439" s="170"/>
      <c r="AY439" s="170"/>
      <c r="AZ439" s="170"/>
      <c r="BA439" s="170"/>
      <c r="BB439" s="170"/>
      <c r="BC439" s="170"/>
      <c r="BD439" s="170"/>
      <c r="BE439" s="170"/>
      <c r="BF439" s="170"/>
      <c r="BG439" s="170"/>
      <c r="BH439" s="170"/>
      <c r="BI439" s="170"/>
      <c r="BJ439" s="170"/>
      <c r="BK439" s="170"/>
      <c r="BL439" s="170"/>
      <c r="BM439" s="170"/>
      <c r="BN439" s="170"/>
      <c r="BO439" s="170"/>
      <c r="BP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c r="AB440" s="170"/>
      <c r="AC440" s="170"/>
      <c r="AD440" s="170"/>
      <c r="AE440" s="170"/>
      <c r="AF440" s="170"/>
      <c r="AG440" s="170"/>
      <c r="AH440" s="170"/>
      <c r="AI440" s="170"/>
      <c r="AJ440" s="170"/>
      <c r="AK440" s="170"/>
      <c r="AL440" s="170"/>
      <c r="AM440" s="170"/>
      <c r="AN440" s="170"/>
      <c r="AO440" s="170"/>
      <c r="AP440" s="170"/>
      <c r="AQ440" s="170"/>
      <c r="AR440" s="170"/>
      <c r="AS440" s="170"/>
      <c r="AT440" s="170"/>
      <c r="AU440" s="170"/>
      <c r="AV440" s="170"/>
      <c r="AW440" s="170"/>
      <c r="AX440" s="170"/>
      <c r="AY440" s="170"/>
      <c r="AZ440" s="170"/>
      <c r="BA440" s="170"/>
      <c r="BB440" s="170"/>
      <c r="BC440" s="170"/>
      <c r="BD440" s="170"/>
      <c r="BE440" s="170"/>
      <c r="BF440" s="170"/>
      <c r="BG440" s="170"/>
      <c r="BH440" s="170"/>
      <c r="BI440" s="170"/>
      <c r="BJ440" s="170"/>
      <c r="BK440" s="170"/>
      <c r="BL440" s="170"/>
      <c r="BM440" s="170"/>
      <c r="BN440" s="170"/>
      <c r="BO440" s="170"/>
      <c r="BP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c r="AB441" s="170"/>
      <c r="AC441" s="170"/>
      <c r="AD441" s="170"/>
      <c r="AE441" s="170"/>
      <c r="AF441" s="170"/>
      <c r="AG441" s="170"/>
      <c r="AH441" s="170"/>
      <c r="AI441" s="170"/>
      <c r="AJ441" s="170"/>
      <c r="AK441" s="170"/>
      <c r="AL441" s="170"/>
      <c r="AM441" s="170"/>
      <c r="AN441" s="170"/>
      <c r="AO441" s="170"/>
      <c r="AP441" s="170"/>
      <c r="AQ441" s="170"/>
      <c r="AR441" s="170"/>
      <c r="AS441" s="170"/>
      <c r="AT441" s="170"/>
      <c r="AU441" s="170"/>
      <c r="AV441" s="170"/>
      <c r="AW441" s="170"/>
      <c r="AX441" s="170"/>
      <c r="AY441" s="170"/>
      <c r="AZ441" s="170"/>
      <c r="BA441" s="170"/>
      <c r="BB441" s="170"/>
      <c r="BC441" s="170"/>
      <c r="BD441" s="170"/>
      <c r="BE441" s="170"/>
      <c r="BF441" s="170"/>
      <c r="BG441" s="170"/>
      <c r="BH441" s="170"/>
      <c r="BI441" s="170"/>
      <c r="BJ441" s="170"/>
      <c r="BK441" s="170"/>
      <c r="BL441" s="170"/>
      <c r="BM441" s="170"/>
      <c r="BN441" s="170"/>
      <c r="BO441" s="170"/>
      <c r="BP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c r="AB442" s="170"/>
      <c r="AC442" s="170"/>
      <c r="AD442" s="170"/>
      <c r="AE442" s="170"/>
      <c r="AF442" s="170"/>
      <c r="AG442" s="170"/>
      <c r="AH442" s="170"/>
      <c r="AI442" s="170"/>
      <c r="AJ442" s="170"/>
      <c r="AK442" s="170"/>
      <c r="AL442" s="170"/>
      <c r="AM442" s="170"/>
      <c r="AN442" s="170"/>
      <c r="AO442" s="170"/>
      <c r="AP442" s="170"/>
      <c r="AQ442" s="170"/>
      <c r="AR442" s="170"/>
      <c r="AS442" s="170"/>
      <c r="AT442" s="170"/>
      <c r="AU442" s="170"/>
      <c r="AV442" s="170"/>
      <c r="AW442" s="170"/>
      <c r="AX442" s="170"/>
      <c r="AY442" s="170"/>
      <c r="AZ442" s="170"/>
      <c r="BA442" s="170"/>
      <c r="BB442" s="170"/>
      <c r="BC442" s="170"/>
      <c r="BD442" s="170"/>
      <c r="BE442" s="170"/>
      <c r="BF442" s="170"/>
      <c r="BG442" s="170"/>
      <c r="BH442" s="170"/>
      <c r="BI442" s="170"/>
      <c r="BJ442" s="170"/>
      <c r="BK442" s="170"/>
      <c r="BL442" s="170"/>
      <c r="BM442" s="170"/>
      <c r="BN442" s="170"/>
      <c r="BO442" s="170"/>
      <c r="BP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c r="AB443" s="170"/>
      <c r="AC443" s="170"/>
      <c r="AD443" s="170"/>
      <c r="AE443" s="170"/>
      <c r="AF443" s="170"/>
      <c r="AG443" s="170"/>
      <c r="AH443" s="170"/>
      <c r="AI443" s="170"/>
      <c r="AJ443" s="170"/>
      <c r="AK443" s="170"/>
      <c r="AL443" s="170"/>
      <c r="AM443" s="170"/>
      <c r="AN443" s="170"/>
      <c r="AO443" s="170"/>
      <c r="AP443" s="170"/>
      <c r="AQ443" s="170"/>
      <c r="AR443" s="170"/>
      <c r="AS443" s="170"/>
      <c r="AT443" s="170"/>
      <c r="AU443" s="170"/>
      <c r="AV443" s="170"/>
      <c r="AW443" s="170"/>
      <c r="AX443" s="170"/>
      <c r="AY443" s="170"/>
      <c r="AZ443" s="170"/>
      <c r="BA443" s="170"/>
      <c r="BB443" s="170"/>
      <c r="BC443" s="170"/>
      <c r="BD443" s="170"/>
      <c r="BE443" s="170"/>
      <c r="BF443" s="170"/>
      <c r="BG443" s="170"/>
      <c r="BH443" s="170"/>
      <c r="BI443" s="170"/>
      <c r="BJ443" s="170"/>
      <c r="BK443" s="170"/>
      <c r="BL443" s="170"/>
      <c r="BM443" s="170"/>
      <c r="BN443" s="170"/>
      <c r="BO443" s="170"/>
      <c r="BP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c r="AB444" s="170"/>
      <c r="AC444" s="170"/>
      <c r="AD444" s="170"/>
      <c r="AE444" s="170"/>
      <c r="AF444" s="170"/>
      <c r="AG444" s="170"/>
      <c r="AH444" s="170"/>
      <c r="AI444" s="170"/>
      <c r="AJ444" s="170"/>
      <c r="AK444" s="170"/>
      <c r="AL444" s="170"/>
      <c r="AM444" s="170"/>
      <c r="AN444" s="170"/>
      <c r="AO444" s="170"/>
      <c r="AP444" s="170"/>
      <c r="AQ444" s="170"/>
      <c r="AR444" s="170"/>
      <c r="AS444" s="170"/>
      <c r="AT444" s="170"/>
      <c r="AU444" s="170"/>
      <c r="AV444" s="170"/>
      <c r="AW444" s="170"/>
      <c r="AX444" s="170"/>
      <c r="AY444" s="170"/>
      <c r="AZ444" s="170"/>
      <c r="BA444" s="170"/>
      <c r="BB444" s="170"/>
      <c r="BC444" s="170"/>
      <c r="BD444" s="170"/>
      <c r="BE444" s="170"/>
      <c r="BF444" s="170"/>
      <c r="BG444" s="170"/>
      <c r="BH444" s="170"/>
      <c r="BI444" s="170"/>
      <c r="BJ444" s="170"/>
      <c r="BK444" s="170"/>
      <c r="BL444" s="170"/>
      <c r="BM444" s="170"/>
      <c r="BN444" s="170"/>
      <c r="BO444" s="170"/>
      <c r="BP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c r="AB445" s="170"/>
      <c r="AC445" s="170"/>
      <c r="AD445" s="170"/>
      <c r="AE445" s="170"/>
      <c r="AF445" s="170"/>
      <c r="AG445" s="170"/>
      <c r="AH445" s="170"/>
      <c r="AI445" s="170"/>
      <c r="AJ445" s="170"/>
      <c r="AK445" s="170"/>
      <c r="AL445" s="170"/>
      <c r="AM445" s="170"/>
      <c r="AN445" s="170"/>
      <c r="AO445" s="170"/>
      <c r="AP445" s="170"/>
      <c r="AQ445" s="170"/>
      <c r="AR445" s="170"/>
      <c r="AS445" s="170"/>
      <c r="AT445" s="170"/>
      <c r="AU445" s="170"/>
      <c r="AV445" s="170"/>
      <c r="AW445" s="170"/>
      <c r="AX445" s="170"/>
      <c r="AY445" s="170"/>
      <c r="AZ445" s="170"/>
      <c r="BA445" s="170"/>
      <c r="BB445" s="170"/>
      <c r="BC445" s="170"/>
      <c r="BD445" s="170"/>
      <c r="BE445" s="170"/>
      <c r="BF445" s="170"/>
      <c r="BG445" s="170"/>
      <c r="BH445" s="170"/>
      <c r="BI445" s="170"/>
      <c r="BJ445" s="170"/>
      <c r="BK445" s="170"/>
      <c r="BL445" s="170"/>
      <c r="BM445" s="170"/>
      <c r="BN445" s="170"/>
      <c r="BO445" s="170"/>
      <c r="BP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c r="AB446" s="170"/>
      <c r="AC446" s="170"/>
      <c r="AD446" s="170"/>
      <c r="AE446" s="170"/>
      <c r="AF446" s="170"/>
      <c r="AG446" s="170"/>
      <c r="AH446" s="170"/>
      <c r="AI446" s="170"/>
      <c r="AJ446" s="170"/>
      <c r="AK446" s="170"/>
      <c r="AL446" s="170"/>
      <c r="AM446" s="170"/>
      <c r="AN446" s="170"/>
      <c r="AO446" s="170"/>
      <c r="AP446" s="170"/>
      <c r="AQ446" s="170"/>
      <c r="AR446" s="170"/>
      <c r="AS446" s="170"/>
      <c r="AT446" s="170"/>
      <c r="AU446" s="170"/>
      <c r="AV446" s="170"/>
      <c r="AW446" s="170"/>
      <c r="AX446" s="170"/>
      <c r="AY446" s="170"/>
      <c r="AZ446" s="170"/>
      <c r="BA446" s="170"/>
      <c r="BB446" s="170"/>
      <c r="BC446" s="170"/>
      <c r="BD446" s="170"/>
      <c r="BE446" s="170"/>
      <c r="BF446" s="170"/>
      <c r="BG446" s="170"/>
      <c r="BH446" s="170"/>
      <c r="BI446" s="170"/>
      <c r="BJ446" s="170"/>
      <c r="BK446" s="170"/>
      <c r="BL446" s="170"/>
      <c r="BM446" s="170"/>
      <c r="BN446" s="170"/>
      <c r="BO446" s="170"/>
      <c r="BP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c r="AB447" s="170"/>
      <c r="AC447" s="170"/>
      <c r="AD447" s="170"/>
      <c r="AE447" s="170"/>
      <c r="AF447" s="170"/>
      <c r="AG447" s="170"/>
      <c r="AH447" s="170"/>
      <c r="AI447" s="170"/>
      <c r="AJ447" s="170"/>
      <c r="AK447" s="170"/>
      <c r="AL447" s="170"/>
      <c r="AM447" s="170"/>
      <c r="AN447" s="170"/>
      <c r="AO447" s="170"/>
      <c r="AP447" s="170"/>
      <c r="AQ447" s="170"/>
      <c r="AR447" s="170"/>
      <c r="AS447" s="170"/>
      <c r="AT447" s="170"/>
      <c r="AU447" s="170"/>
      <c r="AV447" s="170"/>
      <c r="AW447" s="170"/>
      <c r="AX447" s="170"/>
      <c r="AY447" s="170"/>
      <c r="AZ447" s="170"/>
      <c r="BA447" s="170"/>
      <c r="BB447" s="170"/>
      <c r="BC447" s="170"/>
      <c r="BD447" s="170"/>
      <c r="BE447" s="170"/>
      <c r="BF447" s="170"/>
      <c r="BG447" s="170"/>
      <c r="BH447" s="170"/>
      <c r="BI447" s="170"/>
      <c r="BJ447" s="170"/>
      <c r="BK447" s="170"/>
      <c r="BL447" s="170"/>
      <c r="BM447" s="170"/>
      <c r="BN447" s="170"/>
      <c r="BO447" s="170"/>
      <c r="BP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c r="AB448" s="170"/>
      <c r="AC448" s="170"/>
      <c r="AD448" s="170"/>
      <c r="AE448" s="170"/>
      <c r="AF448" s="170"/>
      <c r="AG448" s="170"/>
      <c r="AH448" s="170"/>
      <c r="AI448" s="170"/>
      <c r="AJ448" s="170"/>
      <c r="AK448" s="170"/>
      <c r="AL448" s="170"/>
      <c r="AM448" s="170"/>
      <c r="AN448" s="170"/>
      <c r="AO448" s="170"/>
      <c r="AP448" s="170"/>
      <c r="AQ448" s="170"/>
      <c r="AR448" s="170"/>
      <c r="AS448" s="170"/>
      <c r="AT448" s="170"/>
      <c r="AU448" s="170"/>
      <c r="AV448" s="170"/>
      <c r="AW448" s="170"/>
      <c r="AX448" s="170"/>
      <c r="AY448" s="170"/>
      <c r="AZ448" s="170"/>
      <c r="BA448" s="170"/>
      <c r="BB448" s="170"/>
      <c r="BC448" s="170"/>
      <c r="BD448" s="170"/>
      <c r="BE448" s="170"/>
      <c r="BF448" s="170"/>
      <c r="BG448" s="170"/>
      <c r="BH448" s="170"/>
      <c r="BI448" s="170"/>
      <c r="BJ448" s="170"/>
      <c r="BK448" s="170"/>
      <c r="BL448" s="170"/>
      <c r="BM448" s="170"/>
      <c r="BN448" s="170"/>
      <c r="BO448" s="170"/>
      <c r="BP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c r="AB449" s="170"/>
      <c r="AC449" s="170"/>
      <c r="AD449" s="170"/>
      <c r="AE449" s="170"/>
      <c r="AF449" s="170"/>
      <c r="AG449" s="170"/>
      <c r="AH449" s="170"/>
      <c r="AI449" s="170"/>
      <c r="AJ449" s="170"/>
      <c r="AK449" s="170"/>
      <c r="AL449" s="170"/>
      <c r="AM449" s="170"/>
      <c r="AN449" s="170"/>
      <c r="AO449" s="170"/>
      <c r="AP449" s="170"/>
      <c r="AQ449" s="170"/>
      <c r="AR449" s="170"/>
      <c r="AS449" s="170"/>
      <c r="AT449" s="170"/>
      <c r="AU449" s="170"/>
      <c r="AV449" s="170"/>
      <c r="AW449" s="170"/>
      <c r="AX449" s="170"/>
      <c r="AY449" s="170"/>
      <c r="AZ449" s="170"/>
      <c r="BA449" s="170"/>
      <c r="BB449" s="170"/>
      <c r="BC449" s="170"/>
      <c r="BD449" s="170"/>
      <c r="BE449" s="170"/>
      <c r="BF449" s="170"/>
      <c r="BG449" s="170"/>
      <c r="BH449" s="170"/>
      <c r="BI449" s="170"/>
      <c r="BJ449" s="170"/>
      <c r="BK449" s="170"/>
      <c r="BL449" s="170"/>
      <c r="BM449" s="170"/>
      <c r="BN449" s="170"/>
      <c r="BO449" s="170"/>
      <c r="BP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c r="AB450" s="170"/>
      <c r="AC450" s="170"/>
      <c r="AD450" s="170"/>
      <c r="AE450" s="170"/>
      <c r="AF450" s="170"/>
      <c r="AG450" s="170"/>
      <c r="AH450" s="170"/>
      <c r="AI450" s="170"/>
      <c r="AJ450" s="170"/>
      <c r="AK450" s="170"/>
      <c r="AL450" s="170"/>
      <c r="AM450" s="170"/>
      <c r="AN450" s="170"/>
      <c r="AO450" s="170"/>
      <c r="AP450" s="170"/>
      <c r="AQ450" s="170"/>
      <c r="AR450" s="170"/>
      <c r="AS450" s="170"/>
      <c r="AT450" s="170"/>
      <c r="AU450" s="170"/>
      <c r="AV450" s="170"/>
      <c r="AW450" s="170"/>
      <c r="AX450" s="170"/>
      <c r="AY450" s="170"/>
      <c r="AZ450" s="170"/>
      <c r="BA450" s="170"/>
      <c r="BB450" s="170"/>
      <c r="BC450" s="170"/>
      <c r="BD450" s="170"/>
      <c r="BE450" s="170"/>
      <c r="BF450" s="170"/>
      <c r="BG450" s="170"/>
      <c r="BH450" s="170"/>
      <c r="BI450" s="170"/>
      <c r="BJ450" s="170"/>
      <c r="BK450" s="170"/>
      <c r="BL450" s="170"/>
      <c r="BM450" s="170"/>
      <c r="BN450" s="170"/>
      <c r="BO450" s="170"/>
      <c r="BP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c r="AB451" s="170"/>
      <c r="AC451" s="170"/>
      <c r="AD451" s="170"/>
      <c r="AE451" s="170"/>
      <c r="AF451" s="170"/>
      <c r="AG451" s="170"/>
      <c r="AH451" s="170"/>
      <c r="AI451" s="170"/>
      <c r="AJ451" s="170"/>
      <c r="AK451" s="170"/>
      <c r="AL451" s="170"/>
      <c r="AM451" s="170"/>
      <c r="AN451" s="170"/>
      <c r="AO451" s="170"/>
      <c r="AP451" s="170"/>
      <c r="AQ451" s="170"/>
      <c r="AR451" s="170"/>
      <c r="AS451" s="170"/>
      <c r="AT451" s="170"/>
      <c r="AU451" s="170"/>
      <c r="AV451" s="170"/>
      <c r="AW451" s="170"/>
      <c r="AX451" s="170"/>
      <c r="AY451" s="170"/>
      <c r="AZ451" s="170"/>
      <c r="BA451" s="170"/>
      <c r="BB451" s="170"/>
      <c r="BC451" s="170"/>
      <c r="BD451" s="170"/>
      <c r="BE451" s="170"/>
      <c r="BF451" s="170"/>
      <c r="BG451" s="170"/>
      <c r="BH451" s="170"/>
      <c r="BI451" s="170"/>
      <c r="BJ451" s="170"/>
      <c r="BK451" s="170"/>
      <c r="BL451" s="170"/>
      <c r="BM451" s="170"/>
      <c r="BN451" s="170"/>
      <c r="BO451" s="170"/>
      <c r="BP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c r="AB452" s="170"/>
      <c r="AC452" s="170"/>
      <c r="AD452" s="170"/>
      <c r="AE452" s="170"/>
      <c r="AF452" s="170"/>
      <c r="AG452" s="170"/>
      <c r="AH452" s="170"/>
      <c r="AI452" s="170"/>
      <c r="AJ452" s="170"/>
      <c r="AK452" s="170"/>
      <c r="AL452" s="170"/>
      <c r="AM452" s="170"/>
      <c r="AN452" s="170"/>
      <c r="AO452" s="170"/>
      <c r="AP452" s="170"/>
      <c r="AQ452" s="170"/>
      <c r="AR452" s="170"/>
      <c r="AS452" s="170"/>
      <c r="AT452" s="170"/>
      <c r="AU452" s="170"/>
      <c r="AV452" s="170"/>
      <c r="AW452" s="170"/>
      <c r="AX452" s="170"/>
      <c r="AY452" s="170"/>
      <c r="AZ452" s="170"/>
      <c r="BA452" s="170"/>
      <c r="BB452" s="170"/>
      <c r="BC452" s="170"/>
      <c r="BD452" s="170"/>
      <c r="BE452" s="170"/>
      <c r="BF452" s="170"/>
      <c r="BG452" s="170"/>
      <c r="BH452" s="170"/>
      <c r="BI452" s="170"/>
      <c r="BJ452" s="170"/>
      <c r="BK452" s="170"/>
      <c r="BL452" s="170"/>
      <c r="BM452" s="170"/>
      <c r="BN452" s="170"/>
      <c r="BO452" s="170"/>
      <c r="BP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c r="AB453" s="170"/>
      <c r="AC453" s="170"/>
      <c r="AD453" s="170"/>
      <c r="AE453" s="170"/>
      <c r="AF453" s="170"/>
      <c r="AG453" s="170"/>
      <c r="AH453" s="170"/>
      <c r="AI453" s="170"/>
      <c r="AJ453" s="170"/>
      <c r="AK453" s="170"/>
      <c r="AL453" s="170"/>
      <c r="AM453" s="170"/>
      <c r="AN453" s="170"/>
      <c r="AO453" s="170"/>
      <c r="AP453" s="170"/>
      <c r="AQ453" s="170"/>
      <c r="AR453" s="170"/>
      <c r="AS453" s="170"/>
      <c r="AT453" s="170"/>
      <c r="AU453" s="170"/>
      <c r="AV453" s="170"/>
      <c r="AW453" s="170"/>
      <c r="AX453" s="170"/>
      <c r="AY453" s="170"/>
      <c r="AZ453" s="170"/>
      <c r="BA453" s="170"/>
      <c r="BB453" s="170"/>
      <c r="BC453" s="170"/>
      <c r="BD453" s="170"/>
      <c r="BE453" s="170"/>
      <c r="BF453" s="170"/>
      <c r="BG453" s="170"/>
      <c r="BH453" s="170"/>
      <c r="BI453" s="170"/>
      <c r="BJ453" s="170"/>
      <c r="BK453" s="170"/>
      <c r="BL453" s="170"/>
      <c r="BM453" s="170"/>
      <c r="BN453" s="170"/>
      <c r="BO453" s="170"/>
      <c r="BP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70"/>
      <c r="BL454" s="170"/>
      <c r="BM454" s="170"/>
      <c r="BN454" s="170"/>
      <c r="BO454" s="170"/>
      <c r="BP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c r="AB455" s="170"/>
      <c r="AC455" s="170"/>
      <c r="AD455" s="170"/>
      <c r="AE455" s="170"/>
      <c r="AF455" s="170"/>
      <c r="AG455" s="170"/>
      <c r="AH455" s="170"/>
      <c r="AI455" s="170"/>
      <c r="AJ455" s="170"/>
      <c r="AK455" s="170"/>
      <c r="AL455" s="170"/>
      <c r="AM455" s="170"/>
      <c r="AN455" s="170"/>
      <c r="AO455" s="170"/>
      <c r="AP455" s="170"/>
      <c r="AQ455" s="170"/>
      <c r="AR455" s="170"/>
      <c r="AS455" s="170"/>
      <c r="AT455" s="170"/>
      <c r="AU455" s="170"/>
      <c r="AV455" s="170"/>
      <c r="AW455" s="170"/>
      <c r="AX455" s="170"/>
      <c r="AY455" s="170"/>
      <c r="AZ455" s="170"/>
      <c r="BA455" s="170"/>
      <c r="BB455" s="170"/>
      <c r="BC455" s="170"/>
      <c r="BD455" s="170"/>
      <c r="BE455" s="170"/>
      <c r="BF455" s="170"/>
      <c r="BG455" s="170"/>
      <c r="BH455" s="170"/>
      <c r="BI455" s="170"/>
      <c r="BJ455" s="170"/>
      <c r="BK455" s="170"/>
      <c r="BL455" s="170"/>
      <c r="BM455" s="170"/>
      <c r="BN455" s="170"/>
      <c r="BO455" s="170"/>
      <c r="BP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c r="AB456" s="170"/>
      <c r="AC456" s="170"/>
      <c r="AD456" s="170"/>
      <c r="AE456" s="170"/>
      <c r="AF456" s="170"/>
      <c r="AG456" s="170"/>
      <c r="AH456" s="170"/>
      <c r="AI456" s="170"/>
      <c r="AJ456" s="170"/>
      <c r="AK456" s="170"/>
      <c r="AL456" s="170"/>
      <c r="AM456" s="170"/>
      <c r="AN456" s="170"/>
      <c r="AO456" s="170"/>
      <c r="AP456" s="170"/>
      <c r="AQ456" s="170"/>
      <c r="AR456" s="170"/>
      <c r="AS456" s="170"/>
      <c r="AT456" s="170"/>
      <c r="AU456" s="170"/>
      <c r="AV456" s="170"/>
      <c r="AW456" s="170"/>
      <c r="AX456" s="170"/>
      <c r="AY456" s="170"/>
      <c r="AZ456" s="170"/>
      <c r="BA456" s="170"/>
      <c r="BB456" s="170"/>
      <c r="BC456" s="170"/>
      <c r="BD456" s="170"/>
      <c r="BE456" s="170"/>
      <c r="BF456" s="170"/>
      <c r="BG456" s="170"/>
      <c r="BH456" s="170"/>
      <c r="BI456" s="170"/>
      <c r="BJ456" s="170"/>
      <c r="BK456" s="170"/>
      <c r="BL456" s="170"/>
      <c r="BM456" s="170"/>
      <c r="BN456" s="170"/>
      <c r="BO456" s="170"/>
      <c r="BP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c r="AB457" s="170"/>
      <c r="AC457" s="170"/>
      <c r="AD457" s="170"/>
      <c r="AE457" s="170"/>
      <c r="AF457" s="170"/>
      <c r="AG457" s="170"/>
      <c r="AH457" s="170"/>
      <c r="AI457" s="170"/>
      <c r="AJ457" s="170"/>
      <c r="AK457" s="170"/>
      <c r="AL457" s="170"/>
      <c r="AM457" s="170"/>
      <c r="AN457" s="170"/>
      <c r="AO457" s="170"/>
      <c r="AP457" s="170"/>
      <c r="AQ457" s="170"/>
      <c r="AR457" s="170"/>
      <c r="AS457" s="170"/>
      <c r="AT457" s="170"/>
      <c r="AU457" s="170"/>
      <c r="AV457" s="170"/>
      <c r="AW457" s="170"/>
      <c r="AX457" s="170"/>
      <c r="AY457" s="170"/>
      <c r="AZ457" s="170"/>
      <c r="BA457" s="170"/>
      <c r="BB457" s="170"/>
      <c r="BC457" s="170"/>
      <c r="BD457" s="170"/>
      <c r="BE457" s="170"/>
      <c r="BF457" s="170"/>
      <c r="BG457" s="170"/>
      <c r="BH457" s="170"/>
      <c r="BI457" s="170"/>
      <c r="BJ457" s="170"/>
      <c r="BK457" s="170"/>
      <c r="BL457" s="170"/>
      <c r="BM457" s="170"/>
      <c r="BN457" s="170"/>
      <c r="BO457" s="170"/>
      <c r="BP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c r="AB458" s="170"/>
      <c r="AC458" s="170"/>
      <c r="AD458" s="170"/>
      <c r="AE458" s="170"/>
      <c r="AF458" s="170"/>
      <c r="AG458" s="170"/>
      <c r="AH458" s="170"/>
      <c r="AI458" s="170"/>
      <c r="AJ458" s="170"/>
      <c r="AK458" s="170"/>
      <c r="AL458" s="170"/>
      <c r="AM458" s="170"/>
      <c r="AN458" s="170"/>
      <c r="AO458" s="170"/>
      <c r="AP458" s="170"/>
      <c r="AQ458" s="170"/>
      <c r="AR458" s="170"/>
      <c r="AS458" s="170"/>
      <c r="AT458" s="170"/>
      <c r="AU458" s="170"/>
      <c r="AV458" s="170"/>
      <c r="AW458" s="170"/>
      <c r="AX458" s="170"/>
      <c r="AY458" s="170"/>
      <c r="AZ458" s="170"/>
      <c r="BA458" s="170"/>
      <c r="BB458" s="170"/>
      <c r="BC458" s="170"/>
      <c r="BD458" s="170"/>
      <c r="BE458" s="170"/>
      <c r="BF458" s="170"/>
      <c r="BG458" s="170"/>
      <c r="BH458" s="170"/>
      <c r="BI458" s="170"/>
      <c r="BJ458" s="170"/>
      <c r="BK458" s="170"/>
      <c r="BL458" s="170"/>
      <c r="BM458" s="170"/>
      <c r="BN458" s="170"/>
      <c r="BO458" s="170"/>
      <c r="BP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c r="AB459" s="170"/>
      <c r="AC459" s="170"/>
      <c r="AD459" s="170"/>
      <c r="AE459" s="170"/>
      <c r="AF459" s="170"/>
      <c r="AG459" s="170"/>
      <c r="AH459" s="170"/>
      <c r="AI459" s="170"/>
      <c r="AJ459" s="170"/>
      <c r="AK459" s="170"/>
      <c r="AL459" s="170"/>
      <c r="AM459" s="170"/>
      <c r="AN459" s="170"/>
      <c r="AO459" s="170"/>
      <c r="AP459" s="170"/>
      <c r="AQ459" s="170"/>
      <c r="AR459" s="170"/>
      <c r="AS459" s="170"/>
      <c r="AT459" s="170"/>
      <c r="AU459" s="170"/>
      <c r="AV459" s="170"/>
      <c r="AW459" s="170"/>
      <c r="AX459" s="170"/>
      <c r="AY459" s="170"/>
      <c r="AZ459" s="170"/>
      <c r="BA459" s="170"/>
      <c r="BB459" s="170"/>
      <c r="BC459" s="170"/>
      <c r="BD459" s="170"/>
      <c r="BE459" s="170"/>
      <c r="BF459" s="170"/>
      <c r="BG459" s="170"/>
      <c r="BH459" s="170"/>
      <c r="BI459" s="170"/>
      <c r="BJ459" s="170"/>
      <c r="BK459" s="170"/>
      <c r="BL459" s="170"/>
      <c r="BM459" s="170"/>
      <c r="BN459" s="170"/>
      <c r="BO459" s="170"/>
      <c r="BP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c r="AB460" s="170"/>
      <c r="AC460" s="170"/>
      <c r="AD460" s="170"/>
      <c r="AE460" s="170"/>
      <c r="AF460" s="170"/>
      <c r="AG460" s="170"/>
      <c r="AH460" s="170"/>
      <c r="AI460" s="170"/>
      <c r="AJ460" s="170"/>
      <c r="AK460" s="170"/>
      <c r="AL460" s="170"/>
      <c r="AM460" s="170"/>
      <c r="AN460" s="170"/>
      <c r="AO460" s="170"/>
      <c r="AP460" s="170"/>
      <c r="AQ460" s="170"/>
      <c r="AR460" s="170"/>
      <c r="AS460" s="170"/>
      <c r="AT460" s="170"/>
      <c r="AU460" s="170"/>
      <c r="AV460" s="170"/>
      <c r="AW460" s="170"/>
      <c r="AX460" s="170"/>
      <c r="AY460" s="170"/>
      <c r="AZ460" s="170"/>
      <c r="BA460" s="170"/>
      <c r="BB460" s="170"/>
      <c r="BC460" s="170"/>
      <c r="BD460" s="170"/>
      <c r="BE460" s="170"/>
      <c r="BF460" s="170"/>
      <c r="BG460" s="170"/>
      <c r="BH460" s="170"/>
      <c r="BI460" s="170"/>
      <c r="BJ460" s="170"/>
      <c r="BK460" s="170"/>
      <c r="BL460" s="170"/>
      <c r="BM460" s="170"/>
      <c r="BN460" s="170"/>
      <c r="BO460" s="170"/>
      <c r="BP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c r="AB461" s="170"/>
      <c r="AC461" s="170"/>
      <c r="AD461" s="170"/>
      <c r="AE461" s="170"/>
      <c r="AF461" s="170"/>
      <c r="AG461" s="170"/>
      <c r="AH461" s="170"/>
      <c r="AI461" s="170"/>
      <c r="AJ461" s="170"/>
      <c r="AK461" s="170"/>
      <c r="AL461" s="170"/>
      <c r="AM461" s="170"/>
      <c r="AN461" s="170"/>
      <c r="AO461" s="170"/>
      <c r="AP461" s="170"/>
      <c r="AQ461" s="170"/>
      <c r="AR461" s="170"/>
      <c r="AS461" s="170"/>
      <c r="AT461" s="170"/>
      <c r="AU461" s="170"/>
      <c r="AV461" s="170"/>
      <c r="AW461" s="170"/>
      <c r="AX461" s="170"/>
      <c r="AY461" s="170"/>
      <c r="AZ461" s="170"/>
      <c r="BA461" s="170"/>
      <c r="BB461" s="170"/>
      <c r="BC461" s="170"/>
      <c r="BD461" s="170"/>
      <c r="BE461" s="170"/>
      <c r="BF461" s="170"/>
      <c r="BG461" s="170"/>
      <c r="BH461" s="170"/>
      <c r="BI461" s="170"/>
      <c r="BJ461" s="170"/>
      <c r="BK461" s="170"/>
      <c r="BL461" s="170"/>
      <c r="BM461" s="170"/>
      <c r="BN461" s="170"/>
      <c r="BO461" s="170"/>
      <c r="BP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c r="AB462" s="170"/>
      <c r="AC462" s="170"/>
      <c r="AD462" s="170"/>
      <c r="AE462" s="170"/>
      <c r="AF462" s="170"/>
      <c r="AG462" s="170"/>
      <c r="AH462" s="170"/>
      <c r="AI462" s="170"/>
      <c r="AJ462" s="170"/>
      <c r="AK462" s="170"/>
      <c r="AL462" s="170"/>
      <c r="AM462" s="170"/>
      <c r="AN462" s="170"/>
      <c r="AO462" s="170"/>
      <c r="AP462" s="170"/>
      <c r="AQ462" s="170"/>
      <c r="AR462" s="170"/>
      <c r="AS462" s="170"/>
      <c r="AT462" s="170"/>
      <c r="AU462" s="170"/>
      <c r="AV462" s="170"/>
      <c r="AW462" s="170"/>
      <c r="AX462" s="170"/>
      <c r="AY462" s="170"/>
      <c r="AZ462" s="170"/>
      <c r="BA462" s="170"/>
      <c r="BB462" s="170"/>
      <c r="BC462" s="170"/>
      <c r="BD462" s="170"/>
      <c r="BE462" s="170"/>
      <c r="BF462" s="170"/>
      <c r="BG462" s="170"/>
      <c r="BH462" s="170"/>
      <c r="BI462" s="170"/>
      <c r="BJ462" s="170"/>
      <c r="BK462" s="170"/>
      <c r="BL462" s="170"/>
      <c r="BM462" s="170"/>
      <c r="BN462" s="170"/>
      <c r="BO462" s="170"/>
      <c r="BP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c r="AB463" s="170"/>
      <c r="AC463" s="170"/>
      <c r="AD463" s="170"/>
      <c r="AE463" s="170"/>
      <c r="AF463" s="170"/>
      <c r="AG463" s="170"/>
      <c r="AH463" s="170"/>
      <c r="AI463" s="170"/>
      <c r="AJ463" s="170"/>
      <c r="AK463" s="170"/>
      <c r="AL463" s="170"/>
      <c r="AM463" s="170"/>
      <c r="AN463" s="170"/>
      <c r="AO463" s="170"/>
      <c r="AP463" s="170"/>
      <c r="AQ463" s="170"/>
      <c r="AR463" s="170"/>
      <c r="AS463" s="170"/>
      <c r="AT463" s="170"/>
      <c r="AU463" s="170"/>
      <c r="AV463" s="170"/>
      <c r="AW463" s="170"/>
      <c r="AX463" s="170"/>
      <c r="AY463" s="170"/>
      <c r="AZ463" s="170"/>
      <c r="BA463" s="170"/>
      <c r="BB463" s="170"/>
      <c r="BC463" s="170"/>
      <c r="BD463" s="170"/>
      <c r="BE463" s="170"/>
      <c r="BF463" s="170"/>
      <c r="BG463" s="170"/>
      <c r="BH463" s="170"/>
      <c r="BI463" s="170"/>
      <c r="BJ463" s="170"/>
      <c r="BK463" s="170"/>
      <c r="BL463" s="170"/>
      <c r="BM463" s="170"/>
      <c r="BN463" s="170"/>
      <c r="BO463" s="170"/>
      <c r="BP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c r="AB464" s="170"/>
      <c r="AC464" s="170"/>
      <c r="AD464" s="170"/>
      <c r="AE464" s="170"/>
      <c r="AF464" s="170"/>
      <c r="AG464" s="170"/>
      <c r="AH464" s="170"/>
      <c r="AI464" s="170"/>
      <c r="AJ464" s="170"/>
      <c r="AK464" s="170"/>
      <c r="AL464" s="170"/>
      <c r="AM464" s="170"/>
      <c r="AN464" s="170"/>
      <c r="AO464" s="170"/>
      <c r="AP464" s="170"/>
      <c r="AQ464" s="170"/>
      <c r="AR464" s="170"/>
      <c r="AS464" s="170"/>
      <c r="AT464" s="170"/>
      <c r="AU464" s="170"/>
      <c r="AV464" s="170"/>
      <c r="AW464" s="170"/>
      <c r="AX464" s="170"/>
      <c r="AY464" s="170"/>
      <c r="AZ464" s="170"/>
      <c r="BA464" s="170"/>
      <c r="BB464" s="170"/>
      <c r="BC464" s="170"/>
      <c r="BD464" s="170"/>
      <c r="BE464" s="170"/>
      <c r="BF464" s="170"/>
      <c r="BG464" s="170"/>
      <c r="BH464" s="170"/>
      <c r="BI464" s="170"/>
      <c r="BJ464" s="170"/>
      <c r="BK464" s="170"/>
      <c r="BL464" s="170"/>
      <c r="BM464" s="170"/>
      <c r="BN464" s="170"/>
      <c r="BO464" s="170"/>
      <c r="BP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c r="AB465" s="170"/>
      <c r="AC465" s="170"/>
      <c r="AD465" s="170"/>
      <c r="AE465" s="170"/>
      <c r="AF465" s="170"/>
      <c r="AG465" s="170"/>
      <c r="AH465" s="170"/>
      <c r="AI465" s="170"/>
      <c r="AJ465" s="170"/>
      <c r="AK465" s="170"/>
      <c r="AL465" s="170"/>
      <c r="AM465" s="170"/>
      <c r="AN465" s="170"/>
      <c r="AO465" s="170"/>
      <c r="AP465" s="170"/>
      <c r="AQ465" s="170"/>
      <c r="AR465" s="170"/>
      <c r="AS465" s="170"/>
      <c r="AT465" s="170"/>
      <c r="AU465" s="170"/>
      <c r="AV465" s="170"/>
      <c r="AW465" s="170"/>
      <c r="AX465" s="170"/>
      <c r="AY465" s="170"/>
      <c r="AZ465" s="170"/>
      <c r="BA465" s="170"/>
      <c r="BB465" s="170"/>
      <c r="BC465" s="170"/>
      <c r="BD465" s="170"/>
      <c r="BE465" s="170"/>
      <c r="BF465" s="170"/>
      <c r="BG465" s="170"/>
      <c r="BH465" s="170"/>
      <c r="BI465" s="170"/>
      <c r="BJ465" s="170"/>
      <c r="BK465" s="170"/>
      <c r="BL465" s="170"/>
      <c r="BM465" s="170"/>
      <c r="BN465" s="170"/>
      <c r="BO465" s="170"/>
      <c r="BP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c r="AB466" s="170"/>
      <c r="AC466" s="170"/>
      <c r="AD466" s="170"/>
      <c r="AE466" s="170"/>
      <c r="AF466" s="170"/>
      <c r="AG466" s="170"/>
      <c r="AH466" s="170"/>
      <c r="AI466" s="170"/>
      <c r="AJ466" s="170"/>
      <c r="AK466" s="170"/>
      <c r="AL466" s="170"/>
      <c r="AM466" s="170"/>
      <c r="AN466" s="170"/>
      <c r="AO466" s="170"/>
      <c r="AP466" s="170"/>
      <c r="AQ466" s="170"/>
      <c r="AR466" s="170"/>
      <c r="AS466" s="170"/>
      <c r="AT466" s="170"/>
      <c r="AU466" s="170"/>
      <c r="AV466" s="170"/>
      <c r="AW466" s="170"/>
      <c r="AX466" s="170"/>
      <c r="AY466" s="170"/>
      <c r="AZ466" s="170"/>
      <c r="BA466" s="170"/>
      <c r="BB466" s="170"/>
      <c r="BC466" s="170"/>
      <c r="BD466" s="170"/>
      <c r="BE466" s="170"/>
      <c r="BF466" s="170"/>
      <c r="BG466" s="170"/>
      <c r="BH466" s="170"/>
      <c r="BI466" s="170"/>
      <c r="BJ466" s="170"/>
      <c r="BK466" s="170"/>
      <c r="BL466" s="170"/>
      <c r="BM466" s="170"/>
      <c r="BN466" s="170"/>
      <c r="BO466" s="170"/>
      <c r="BP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c r="AB467" s="170"/>
      <c r="AC467" s="170"/>
      <c r="AD467" s="170"/>
      <c r="AE467" s="170"/>
      <c r="AF467" s="170"/>
      <c r="AG467" s="170"/>
      <c r="AH467" s="170"/>
      <c r="AI467" s="170"/>
      <c r="AJ467" s="170"/>
      <c r="AK467" s="170"/>
      <c r="AL467" s="170"/>
      <c r="AM467" s="170"/>
      <c r="AN467" s="170"/>
      <c r="AO467" s="170"/>
      <c r="AP467" s="170"/>
      <c r="AQ467" s="170"/>
      <c r="AR467" s="170"/>
      <c r="AS467" s="170"/>
      <c r="AT467" s="170"/>
      <c r="AU467" s="170"/>
      <c r="AV467" s="170"/>
      <c r="AW467" s="170"/>
      <c r="AX467" s="170"/>
      <c r="AY467" s="170"/>
      <c r="AZ467" s="170"/>
      <c r="BA467" s="170"/>
      <c r="BB467" s="170"/>
      <c r="BC467" s="170"/>
      <c r="BD467" s="170"/>
      <c r="BE467" s="170"/>
      <c r="BF467" s="170"/>
      <c r="BG467" s="170"/>
      <c r="BH467" s="170"/>
      <c r="BI467" s="170"/>
      <c r="BJ467" s="170"/>
      <c r="BK467" s="170"/>
      <c r="BL467" s="170"/>
      <c r="BM467" s="170"/>
      <c r="BN467" s="170"/>
      <c r="BO467" s="170"/>
      <c r="BP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c r="AB468" s="170"/>
      <c r="AC468" s="170"/>
      <c r="AD468" s="170"/>
      <c r="AE468" s="170"/>
      <c r="AF468" s="170"/>
      <c r="AG468" s="170"/>
      <c r="AH468" s="170"/>
      <c r="AI468" s="170"/>
      <c r="AJ468" s="170"/>
      <c r="AK468" s="170"/>
      <c r="AL468" s="170"/>
      <c r="AM468" s="170"/>
      <c r="AN468" s="170"/>
      <c r="AO468" s="170"/>
      <c r="AP468" s="170"/>
      <c r="AQ468" s="170"/>
      <c r="AR468" s="170"/>
      <c r="AS468" s="170"/>
      <c r="AT468" s="170"/>
      <c r="AU468" s="170"/>
      <c r="AV468" s="170"/>
      <c r="AW468" s="170"/>
      <c r="AX468" s="170"/>
      <c r="AY468" s="170"/>
      <c r="AZ468" s="170"/>
      <c r="BA468" s="170"/>
      <c r="BB468" s="170"/>
      <c r="BC468" s="170"/>
      <c r="BD468" s="170"/>
      <c r="BE468" s="170"/>
      <c r="BF468" s="170"/>
      <c r="BG468" s="170"/>
      <c r="BH468" s="170"/>
      <c r="BI468" s="170"/>
      <c r="BJ468" s="170"/>
      <c r="BK468" s="170"/>
      <c r="BL468" s="170"/>
      <c r="BM468" s="170"/>
      <c r="BN468" s="170"/>
      <c r="BO468" s="170"/>
      <c r="BP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c r="AB469" s="170"/>
      <c r="AC469" s="170"/>
      <c r="AD469" s="170"/>
      <c r="AE469" s="170"/>
      <c r="AF469" s="170"/>
      <c r="AG469" s="170"/>
      <c r="AH469" s="170"/>
      <c r="AI469" s="170"/>
      <c r="AJ469" s="170"/>
      <c r="AK469" s="170"/>
      <c r="AL469" s="170"/>
      <c r="AM469" s="170"/>
      <c r="AN469" s="170"/>
      <c r="AO469" s="170"/>
      <c r="AP469" s="170"/>
      <c r="AQ469" s="170"/>
      <c r="AR469" s="170"/>
      <c r="AS469" s="170"/>
      <c r="AT469" s="170"/>
      <c r="AU469" s="170"/>
      <c r="AV469" s="170"/>
      <c r="AW469" s="170"/>
      <c r="AX469" s="170"/>
      <c r="AY469" s="170"/>
      <c r="AZ469" s="170"/>
      <c r="BA469" s="170"/>
      <c r="BB469" s="170"/>
      <c r="BC469" s="170"/>
      <c r="BD469" s="170"/>
      <c r="BE469" s="170"/>
      <c r="BF469" s="170"/>
      <c r="BG469" s="170"/>
      <c r="BH469" s="170"/>
      <c r="BI469" s="170"/>
      <c r="BJ469" s="170"/>
      <c r="BK469" s="170"/>
      <c r="BL469" s="170"/>
      <c r="BM469" s="170"/>
      <c r="BN469" s="170"/>
      <c r="BO469" s="170"/>
      <c r="BP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c r="AB470" s="170"/>
      <c r="AC470" s="170"/>
      <c r="AD470" s="170"/>
      <c r="AE470" s="170"/>
      <c r="AF470" s="170"/>
      <c r="AG470" s="170"/>
      <c r="AH470" s="170"/>
      <c r="AI470" s="170"/>
      <c r="AJ470" s="170"/>
      <c r="AK470" s="170"/>
      <c r="AL470" s="170"/>
      <c r="AM470" s="170"/>
      <c r="AN470" s="170"/>
      <c r="AO470" s="170"/>
      <c r="AP470" s="170"/>
      <c r="AQ470" s="170"/>
      <c r="AR470" s="170"/>
      <c r="AS470" s="170"/>
      <c r="AT470" s="170"/>
      <c r="AU470" s="170"/>
      <c r="AV470" s="170"/>
      <c r="AW470" s="170"/>
      <c r="AX470" s="170"/>
      <c r="AY470" s="170"/>
      <c r="AZ470" s="170"/>
      <c r="BA470" s="170"/>
      <c r="BB470" s="170"/>
      <c r="BC470" s="170"/>
      <c r="BD470" s="170"/>
      <c r="BE470" s="170"/>
      <c r="BF470" s="170"/>
      <c r="BG470" s="170"/>
      <c r="BH470" s="170"/>
      <c r="BI470" s="170"/>
      <c r="BJ470" s="170"/>
      <c r="BK470" s="170"/>
      <c r="BL470" s="170"/>
      <c r="BM470" s="170"/>
      <c r="BN470" s="170"/>
      <c r="BO470" s="170"/>
      <c r="BP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c r="AB471" s="170"/>
      <c r="AC471" s="170"/>
      <c r="AD471" s="170"/>
      <c r="AE471" s="170"/>
      <c r="AF471" s="170"/>
      <c r="AG471" s="170"/>
      <c r="AH471" s="170"/>
      <c r="AI471" s="170"/>
      <c r="AJ471" s="170"/>
      <c r="AK471" s="170"/>
      <c r="AL471" s="170"/>
      <c r="AM471" s="170"/>
      <c r="AN471" s="170"/>
      <c r="AO471" s="170"/>
      <c r="AP471" s="170"/>
      <c r="AQ471" s="170"/>
      <c r="AR471" s="170"/>
      <c r="AS471" s="170"/>
      <c r="AT471" s="170"/>
      <c r="AU471" s="170"/>
      <c r="AV471" s="170"/>
      <c r="AW471" s="170"/>
      <c r="AX471" s="170"/>
      <c r="AY471" s="170"/>
      <c r="AZ471" s="170"/>
      <c r="BA471" s="170"/>
      <c r="BB471" s="170"/>
      <c r="BC471" s="170"/>
      <c r="BD471" s="170"/>
      <c r="BE471" s="170"/>
      <c r="BF471" s="170"/>
      <c r="BG471" s="170"/>
      <c r="BH471" s="170"/>
      <c r="BI471" s="170"/>
      <c r="BJ471" s="170"/>
      <c r="BK471" s="170"/>
      <c r="BL471" s="170"/>
      <c r="BM471" s="170"/>
      <c r="BN471" s="170"/>
      <c r="BO471" s="170"/>
      <c r="BP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c r="AB472" s="170"/>
      <c r="AC472" s="170"/>
      <c r="AD472" s="170"/>
      <c r="AE472" s="170"/>
      <c r="AF472" s="170"/>
      <c r="AG472" s="170"/>
      <c r="AH472" s="170"/>
      <c r="AI472" s="170"/>
      <c r="AJ472" s="170"/>
      <c r="AK472" s="170"/>
      <c r="AL472" s="170"/>
      <c r="AM472" s="170"/>
      <c r="AN472" s="170"/>
      <c r="AO472" s="170"/>
      <c r="AP472" s="170"/>
      <c r="AQ472" s="170"/>
      <c r="AR472" s="170"/>
      <c r="AS472" s="170"/>
      <c r="AT472" s="170"/>
      <c r="AU472" s="170"/>
      <c r="AV472" s="170"/>
      <c r="AW472" s="170"/>
      <c r="AX472" s="170"/>
      <c r="AY472" s="170"/>
      <c r="AZ472" s="170"/>
      <c r="BA472" s="170"/>
      <c r="BB472" s="170"/>
      <c r="BC472" s="170"/>
      <c r="BD472" s="170"/>
      <c r="BE472" s="170"/>
      <c r="BF472" s="170"/>
      <c r="BG472" s="170"/>
      <c r="BH472" s="170"/>
      <c r="BI472" s="170"/>
      <c r="BJ472" s="170"/>
      <c r="BK472" s="170"/>
      <c r="BL472" s="170"/>
      <c r="BM472" s="170"/>
      <c r="BN472" s="170"/>
      <c r="BO472" s="170"/>
      <c r="BP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c r="AB473" s="170"/>
      <c r="AC473" s="170"/>
      <c r="AD473" s="170"/>
      <c r="AE473" s="170"/>
      <c r="AF473" s="170"/>
      <c r="AG473" s="170"/>
      <c r="AH473" s="170"/>
      <c r="AI473" s="170"/>
      <c r="AJ473" s="170"/>
      <c r="AK473" s="170"/>
      <c r="AL473" s="170"/>
      <c r="AM473" s="170"/>
      <c r="AN473" s="170"/>
      <c r="AO473" s="170"/>
      <c r="AP473" s="170"/>
      <c r="AQ473" s="170"/>
      <c r="AR473" s="170"/>
      <c r="AS473" s="170"/>
      <c r="AT473" s="170"/>
      <c r="AU473" s="170"/>
      <c r="AV473" s="170"/>
      <c r="AW473" s="170"/>
      <c r="AX473" s="170"/>
      <c r="AY473" s="170"/>
      <c r="AZ473" s="170"/>
      <c r="BA473" s="170"/>
      <c r="BB473" s="170"/>
      <c r="BC473" s="170"/>
      <c r="BD473" s="170"/>
      <c r="BE473" s="170"/>
      <c r="BF473" s="170"/>
      <c r="BG473" s="170"/>
      <c r="BH473" s="170"/>
      <c r="BI473" s="170"/>
      <c r="BJ473" s="170"/>
      <c r="BK473" s="170"/>
      <c r="BL473" s="170"/>
      <c r="BM473" s="170"/>
      <c r="BN473" s="170"/>
      <c r="BO473" s="170"/>
      <c r="BP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c r="AB474" s="170"/>
      <c r="AC474" s="170"/>
      <c r="AD474" s="170"/>
      <c r="AE474" s="170"/>
      <c r="AF474" s="170"/>
      <c r="AG474" s="170"/>
      <c r="AH474" s="170"/>
      <c r="AI474" s="170"/>
      <c r="AJ474" s="170"/>
      <c r="AK474" s="170"/>
      <c r="AL474" s="170"/>
      <c r="AM474" s="170"/>
      <c r="AN474" s="170"/>
      <c r="AO474" s="170"/>
      <c r="AP474" s="170"/>
      <c r="AQ474" s="170"/>
      <c r="AR474" s="170"/>
      <c r="AS474" s="170"/>
      <c r="AT474" s="170"/>
      <c r="AU474" s="170"/>
      <c r="AV474" s="170"/>
      <c r="AW474" s="170"/>
      <c r="AX474" s="170"/>
      <c r="AY474" s="170"/>
      <c r="AZ474" s="170"/>
      <c r="BA474" s="170"/>
      <c r="BB474" s="170"/>
      <c r="BC474" s="170"/>
      <c r="BD474" s="170"/>
      <c r="BE474" s="170"/>
      <c r="BF474" s="170"/>
      <c r="BG474" s="170"/>
      <c r="BH474" s="170"/>
      <c r="BI474" s="170"/>
      <c r="BJ474" s="170"/>
      <c r="BK474" s="170"/>
      <c r="BL474" s="170"/>
      <c r="BM474" s="170"/>
      <c r="BN474" s="170"/>
      <c r="BO474" s="170"/>
      <c r="BP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c r="AB475" s="170"/>
      <c r="AC475" s="170"/>
      <c r="AD475" s="170"/>
      <c r="AE475" s="170"/>
      <c r="AF475" s="170"/>
      <c r="AG475" s="170"/>
      <c r="AH475" s="170"/>
      <c r="AI475" s="170"/>
      <c r="AJ475" s="170"/>
      <c r="AK475" s="170"/>
      <c r="AL475" s="170"/>
      <c r="AM475" s="170"/>
      <c r="AN475" s="170"/>
      <c r="AO475" s="170"/>
      <c r="AP475" s="170"/>
      <c r="AQ475" s="170"/>
      <c r="AR475" s="170"/>
      <c r="AS475" s="170"/>
      <c r="AT475" s="170"/>
      <c r="AU475" s="170"/>
      <c r="AV475" s="170"/>
      <c r="AW475" s="170"/>
      <c r="AX475" s="170"/>
      <c r="AY475" s="170"/>
      <c r="AZ475" s="170"/>
      <c r="BA475" s="170"/>
      <c r="BB475" s="170"/>
      <c r="BC475" s="170"/>
      <c r="BD475" s="170"/>
      <c r="BE475" s="170"/>
      <c r="BF475" s="170"/>
      <c r="BG475" s="170"/>
      <c r="BH475" s="170"/>
      <c r="BI475" s="170"/>
      <c r="BJ475" s="170"/>
      <c r="BK475" s="170"/>
      <c r="BL475" s="170"/>
      <c r="BM475" s="170"/>
      <c r="BN475" s="170"/>
      <c r="BO475" s="170"/>
      <c r="BP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c r="AB476" s="170"/>
      <c r="AC476" s="170"/>
      <c r="AD476" s="170"/>
      <c r="AE476" s="170"/>
      <c r="AF476" s="170"/>
      <c r="AG476" s="170"/>
      <c r="AH476" s="170"/>
      <c r="AI476" s="170"/>
      <c r="AJ476" s="170"/>
      <c r="AK476" s="170"/>
      <c r="AL476" s="170"/>
      <c r="AM476" s="170"/>
      <c r="AN476" s="170"/>
      <c r="AO476" s="170"/>
      <c r="AP476" s="170"/>
      <c r="AQ476" s="170"/>
      <c r="AR476" s="170"/>
      <c r="AS476" s="170"/>
      <c r="AT476" s="170"/>
      <c r="AU476" s="170"/>
      <c r="AV476" s="170"/>
      <c r="AW476" s="170"/>
      <c r="AX476" s="170"/>
      <c r="AY476" s="170"/>
      <c r="AZ476" s="170"/>
      <c r="BA476" s="170"/>
      <c r="BB476" s="170"/>
      <c r="BC476" s="170"/>
      <c r="BD476" s="170"/>
      <c r="BE476" s="170"/>
      <c r="BF476" s="170"/>
      <c r="BG476" s="170"/>
      <c r="BH476" s="170"/>
      <c r="BI476" s="170"/>
      <c r="BJ476" s="170"/>
      <c r="BK476" s="170"/>
      <c r="BL476" s="170"/>
      <c r="BM476" s="170"/>
      <c r="BN476" s="170"/>
      <c r="BO476" s="170"/>
      <c r="BP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c r="AB477" s="170"/>
      <c r="AC477" s="170"/>
      <c r="AD477" s="170"/>
      <c r="AE477" s="170"/>
      <c r="AF477" s="170"/>
      <c r="AG477" s="170"/>
      <c r="AH477" s="170"/>
      <c r="AI477" s="170"/>
      <c r="AJ477" s="170"/>
      <c r="AK477" s="170"/>
      <c r="AL477" s="170"/>
      <c r="AM477" s="170"/>
      <c r="AN477" s="170"/>
      <c r="AO477" s="170"/>
      <c r="AP477" s="170"/>
      <c r="AQ477" s="170"/>
      <c r="AR477" s="170"/>
      <c r="AS477" s="170"/>
      <c r="AT477" s="170"/>
      <c r="AU477" s="170"/>
      <c r="AV477" s="170"/>
      <c r="AW477" s="170"/>
      <c r="AX477" s="170"/>
      <c r="AY477" s="170"/>
      <c r="AZ477" s="170"/>
      <c r="BA477" s="170"/>
      <c r="BB477" s="170"/>
      <c r="BC477" s="170"/>
      <c r="BD477" s="170"/>
      <c r="BE477" s="170"/>
      <c r="BF477" s="170"/>
      <c r="BG477" s="170"/>
      <c r="BH477" s="170"/>
      <c r="BI477" s="170"/>
      <c r="BJ477" s="170"/>
      <c r="BK477" s="170"/>
      <c r="BL477" s="170"/>
      <c r="BM477" s="170"/>
      <c r="BN477" s="170"/>
      <c r="BO477" s="170"/>
      <c r="BP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c r="AB478" s="170"/>
      <c r="AC478" s="170"/>
      <c r="AD478" s="170"/>
      <c r="AE478" s="170"/>
      <c r="AF478" s="170"/>
      <c r="AG478" s="170"/>
      <c r="AH478" s="170"/>
      <c r="AI478" s="170"/>
      <c r="AJ478" s="170"/>
      <c r="AK478" s="170"/>
      <c r="AL478" s="170"/>
      <c r="AM478" s="170"/>
      <c r="AN478" s="170"/>
      <c r="AO478" s="170"/>
      <c r="AP478" s="170"/>
      <c r="AQ478" s="170"/>
      <c r="AR478" s="170"/>
      <c r="AS478" s="170"/>
      <c r="AT478" s="170"/>
      <c r="AU478" s="170"/>
      <c r="AV478" s="170"/>
      <c r="AW478" s="170"/>
      <c r="AX478" s="170"/>
      <c r="AY478" s="170"/>
      <c r="AZ478" s="170"/>
      <c r="BA478" s="170"/>
      <c r="BB478" s="170"/>
      <c r="BC478" s="170"/>
      <c r="BD478" s="170"/>
      <c r="BE478" s="170"/>
      <c r="BF478" s="170"/>
      <c r="BG478" s="170"/>
      <c r="BH478" s="170"/>
      <c r="BI478" s="170"/>
      <c r="BJ478" s="170"/>
      <c r="BK478" s="170"/>
      <c r="BL478" s="170"/>
      <c r="BM478" s="170"/>
      <c r="BN478" s="170"/>
      <c r="BO478" s="170"/>
      <c r="BP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c r="AB479" s="170"/>
      <c r="AC479" s="170"/>
      <c r="AD479" s="170"/>
      <c r="AE479" s="170"/>
      <c r="AF479" s="170"/>
      <c r="AG479" s="170"/>
      <c r="AH479" s="170"/>
      <c r="AI479" s="170"/>
      <c r="AJ479" s="170"/>
      <c r="AK479" s="170"/>
      <c r="AL479" s="170"/>
      <c r="AM479" s="170"/>
      <c r="AN479" s="170"/>
      <c r="AO479" s="170"/>
      <c r="AP479" s="170"/>
      <c r="AQ479" s="170"/>
      <c r="AR479" s="170"/>
      <c r="AS479" s="170"/>
      <c r="AT479" s="170"/>
      <c r="AU479" s="170"/>
      <c r="AV479" s="170"/>
      <c r="AW479" s="170"/>
      <c r="AX479" s="170"/>
      <c r="AY479" s="170"/>
      <c r="AZ479" s="170"/>
      <c r="BA479" s="170"/>
      <c r="BB479" s="170"/>
      <c r="BC479" s="170"/>
      <c r="BD479" s="170"/>
      <c r="BE479" s="170"/>
      <c r="BF479" s="170"/>
      <c r="BG479" s="170"/>
      <c r="BH479" s="170"/>
      <c r="BI479" s="170"/>
      <c r="BJ479" s="170"/>
      <c r="BK479" s="170"/>
      <c r="BL479" s="170"/>
      <c r="BM479" s="170"/>
      <c r="BN479" s="170"/>
      <c r="BO479" s="170"/>
      <c r="BP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c r="AB480" s="170"/>
      <c r="AC480" s="170"/>
      <c r="AD480" s="170"/>
      <c r="AE480" s="170"/>
      <c r="AF480" s="170"/>
      <c r="AG480" s="170"/>
      <c r="AH480" s="170"/>
      <c r="AI480" s="170"/>
      <c r="AJ480" s="170"/>
      <c r="AK480" s="170"/>
      <c r="AL480" s="170"/>
      <c r="AM480" s="170"/>
      <c r="AN480" s="170"/>
      <c r="AO480" s="170"/>
      <c r="AP480" s="170"/>
      <c r="AQ480" s="170"/>
      <c r="AR480" s="170"/>
      <c r="AS480" s="170"/>
      <c r="AT480" s="170"/>
      <c r="AU480" s="170"/>
      <c r="AV480" s="170"/>
      <c r="AW480" s="170"/>
      <c r="AX480" s="170"/>
      <c r="AY480" s="170"/>
      <c r="AZ480" s="170"/>
      <c r="BA480" s="170"/>
      <c r="BB480" s="170"/>
      <c r="BC480" s="170"/>
      <c r="BD480" s="170"/>
      <c r="BE480" s="170"/>
      <c r="BF480" s="170"/>
      <c r="BG480" s="170"/>
      <c r="BH480" s="170"/>
      <c r="BI480" s="170"/>
      <c r="BJ480" s="170"/>
      <c r="BK480" s="170"/>
      <c r="BL480" s="170"/>
      <c r="BM480" s="170"/>
      <c r="BN480" s="170"/>
      <c r="BO480" s="170"/>
      <c r="BP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c r="AB481" s="170"/>
      <c r="AC481" s="170"/>
      <c r="AD481" s="170"/>
      <c r="AE481" s="170"/>
      <c r="AF481" s="170"/>
      <c r="AG481" s="170"/>
      <c r="AH481" s="170"/>
      <c r="AI481" s="170"/>
      <c r="AJ481" s="170"/>
      <c r="AK481" s="170"/>
      <c r="AL481" s="170"/>
      <c r="AM481" s="170"/>
      <c r="AN481" s="170"/>
      <c r="AO481" s="170"/>
      <c r="AP481" s="170"/>
      <c r="AQ481" s="170"/>
      <c r="AR481" s="170"/>
      <c r="AS481" s="170"/>
      <c r="AT481" s="170"/>
      <c r="AU481" s="170"/>
      <c r="AV481" s="170"/>
      <c r="AW481" s="170"/>
      <c r="AX481" s="170"/>
      <c r="AY481" s="170"/>
      <c r="AZ481" s="170"/>
      <c r="BA481" s="170"/>
      <c r="BB481" s="170"/>
      <c r="BC481" s="170"/>
      <c r="BD481" s="170"/>
      <c r="BE481" s="170"/>
      <c r="BF481" s="170"/>
      <c r="BG481" s="170"/>
      <c r="BH481" s="170"/>
      <c r="BI481" s="170"/>
      <c r="BJ481" s="170"/>
      <c r="BK481" s="170"/>
      <c r="BL481" s="170"/>
      <c r="BM481" s="170"/>
      <c r="BN481" s="170"/>
      <c r="BO481" s="170"/>
      <c r="BP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c r="AB482" s="170"/>
      <c r="AC482" s="170"/>
      <c r="AD482" s="170"/>
      <c r="AE482" s="170"/>
      <c r="AF482" s="170"/>
      <c r="AG482" s="170"/>
      <c r="AH482" s="170"/>
      <c r="AI482" s="170"/>
      <c r="AJ482" s="170"/>
      <c r="AK482" s="170"/>
      <c r="AL482" s="170"/>
      <c r="AM482" s="170"/>
      <c r="AN482" s="170"/>
      <c r="AO482" s="170"/>
      <c r="AP482" s="170"/>
      <c r="AQ482" s="170"/>
      <c r="AR482" s="170"/>
      <c r="AS482" s="170"/>
      <c r="AT482" s="170"/>
      <c r="AU482" s="170"/>
      <c r="AV482" s="170"/>
      <c r="AW482" s="170"/>
      <c r="AX482" s="170"/>
      <c r="AY482" s="170"/>
      <c r="AZ482" s="170"/>
      <c r="BA482" s="170"/>
      <c r="BB482" s="170"/>
      <c r="BC482" s="170"/>
      <c r="BD482" s="170"/>
      <c r="BE482" s="170"/>
      <c r="BF482" s="170"/>
      <c r="BG482" s="170"/>
      <c r="BH482" s="170"/>
      <c r="BI482" s="170"/>
      <c r="BJ482" s="170"/>
      <c r="BK482" s="170"/>
      <c r="BL482" s="170"/>
      <c r="BM482" s="170"/>
      <c r="BN482" s="170"/>
      <c r="BO482" s="170"/>
      <c r="BP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c r="AB483" s="170"/>
      <c r="AC483" s="170"/>
      <c r="AD483" s="170"/>
      <c r="AE483" s="170"/>
      <c r="AF483" s="170"/>
      <c r="AG483" s="170"/>
      <c r="AH483" s="170"/>
      <c r="AI483" s="170"/>
      <c r="AJ483" s="170"/>
      <c r="AK483" s="170"/>
      <c r="AL483" s="170"/>
      <c r="AM483" s="170"/>
      <c r="AN483" s="170"/>
      <c r="AO483" s="170"/>
      <c r="AP483" s="170"/>
      <c r="AQ483" s="170"/>
      <c r="AR483" s="170"/>
      <c r="AS483" s="170"/>
      <c r="AT483" s="170"/>
      <c r="AU483" s="170"/>
      <c r="AV483" s="170"/>
      <c r="AW483" s="170"/>
      <c r="AX483" s="170"/>
      <c r="AY483" s="170"/>
      <c r="AZ483" s="170"/>
      <c r="BA483" s="170"/>
      <c r="BB483" s="170"/>
      <c r="BC483" s="170"/>
      <c r="BD483" s="170"/>
      <c r="BE483" s="170"/>
      <c r="BF483" s="170"/>
      <c r="BG483" s="170"/>
      <c r="BH483" s="170"/>
      <c r="BI483" s="170"/>
      <c r="BJ483" s="170"/>
      <c r="BK483" s="170"/>
      <c r="BL483" s="170"/>
      <c r="BM483" s="170"/>
      <c r="BN483" s="170"/>
      <c r="BO483" s="170"/>
      <c r="BP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c r="AB484" s="170"/>
      <c r="AC484" s="170"/>
      <c r="AD484" s="170"/>
      <c r="AE484" s="170"/>
      <c r="AF484" s="170"/>
      <c r="AG484" s="170"/>
      <c r="AH484" s="170"/>
      <c r="AI484" s="170"/>
      <c r="AJ484" s="170"/>
      <c r="AK484" s="170"/>
      <c r="AL484" s="170"/>
      <c r="AM484" s="170"/>
      <c r="AN484" s="170"/>
      <c r="AO484" s="170"/>
      <c r="AP484" s="170"/>
      <c r="AQ484" s="170"/>
      <c r="AR484" s="170"/>
      <c r="AS484" s="170"/>
      <c r="AT484" s="170"/>
      <c r="AU484" s="170"/>
      <c r="AV484" s="170"/>
      <c r="AW484" s="170"/>
      <c r="AX484" s="170"/>
      <c r="AY484" s="170"/>
      <c r="AZ484" s="170"/>
      <c r="BA484" s="170"/>
      <c r="BB484" s="170"/>
      <c r="BC484" s="170"/>
      <c r="BD484" s="170"/>
      <c r="BE484" s="170"/>
      <c r="BF484" s="170"/>
      <c r="BG484" s="170"/>
      <c r="BH484" s="170"/>
      <c r="BI484" s="170"/>
      <c r="BJ484" s="170"/>
      <c r="BK484" s="170"/>
      <c r="BL484" s="170"/>
      <c r="BM484" s="170"/>
      <c r="BN484" s="170"/>
      <c r="BO484" s="170"/>
      <c r="BP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c r="AB485" s="170"/>
      <c r="AC485" s="170"/>
      <c r="AD485" s="170"/>
      <c r="AE485" s="170"/>
      <c r="AF485" s="170"/>
      <c r="AG485" s="170"/>
      <c r="AH485" s="170"/>
      <c r="AI485" s="170"/>
      <c r="AJ485" s="170"/>
      <c r="AK485" s="170"/>
      <c r="AL485" s="170"/>
      <c r="AM485" s="170"/>
      <c r="AN485" s="170"/>
      <c r="AO485" s="170"/>
      <c r="AP485" s="170"/>
      <c r="AQ485" s="170"/>
      <c r="AR485" s="170"/>
      <c r="AS485" s="170"/>
      <c r="AT485" s="170"/>
      <c r="AU485" s="170"/>
      <c r="AV485" s="170"/>
      <c r="AW485" s="170"/>
      <c r="AX485" s="170"/>
      <c r="AY485" s="170"/>
      <c r="AZ485" s="170"/>
      <c r="BA485" s="170"/>
      <c r="BB485" s="170"/>
      <c r="BC485" s="170"/>
      <c r="BD485" s="170"/>
      <c r="BE485" s="170"/>
      <c r="BF485" s="170"/>
      <c r="BG485" s="170"/>
      <c r="BH485" s="170"/>
      <c r="BI485" s="170"/>
      <c r="BJ485" s="170"/>
      <c r="BK485" s="170"/>
      <c r="BL485" s="170"/>
      <c r="BM485" s="170"/>
      <c r="BN485" s="170"/>
      <c r="BO485" s="170"/>
      <c r="BP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c r="AB486" s="170"/>
      <c r="AC486" s="170"/>
      <c r="AD486" s="170"/>
      <c r="AE486" s="170"/>
      <c r="AF486" s="170"/>
      <c r="AG486" s="170"/>
      <c r="AH486" s="170"/>
      <c r="AI486" s="170"/>
      <c r="AJ486" s="170"/>
      <c r="AK486" s="170"/>
      <c r="AL486" s="170"/>
      <c r="AM486" s="170"/>
      <c r="AN486" s="170"/>
      <c r="AO486" s="170"/>
      <c r="AP486" s="170"/>
      <c r="AQ486" s="170"/>
      <c r="AR486" s="170"/>
      <c r="AS486" s="170"/>
      <c r="AT486" s="170"/>
      <c r="AU486" s="170"/>
      <c r="AV486" s="170"/>
      <c r="AW486" s="170"/>
      <c r="AX486" s="170"/>
      <c r="AY486" s="170"/>
      <c r="AZ486" s="170"/>
      <c r="BA486" s="170"/>
      <c r="BB486" s="170"/>
      <c r="BC486" s="170"/>
      <c r="BD486" s="170"/>
      <c r="BE486" s="170"/>
      <c r="BF486" s="170"/>
      <c r="BG486" s="170"/>
      <c r="BH486" s="170"/>
      <c r="BI486" s="170"/>
      <c r="BJ486" s="170"/>
      <c r="BK486" s="170"/>
      <c r="BL486" s="170"/>
      <c r="BM486" s="170"/>
      <c r="BN486" s="170"/>
      <c r="BO486" s="170"/>
      <c r="BP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c r="AB487" s="170"/>
      <c r="AC487" s="170"/>
      <c r="AD487" s="170"/>
      <c r="AE487" s="170"/>
      <c r="AF487" s="170"/>
      <c r="AG487" s="170"/>
      <c r="AH487" s="170"/>
      <c r="AI487" s="170"/>
      <c r="AJ487" s="170"/>
      <c r="AK487" s="170"/>
      <c r="AL487" s="170"/>
      <c r="AM487" s="170"/>
      <c r="AN487" s="170"/>
      <c r="AO487" s="170"/>
      <c r="AP487" s="170"/>
      <c r="AQ487" s="170"/>
      <c r="AR487" s="170"/>
      <c r="AS487" s="170"/>
      <c r="AT487" s="170"/>
      <c r="AU487" s="170"/>
      <c r="AV487" s="170"/>
      <c r="AW487" s="170"/>
      <c r="AX487" s="170"/>
      <c r="AY487" s="170"/>
      <c r="AZ487" s="170"/>
      <c r="BA487" s="170"/>
      <c r="BB487" s="170"/>
      <c r="BC487" s="170"/>
      <c r="BD487" s="170"/>
      <c r="BE487" s="170"/>
      <c r="BF487" s="170"/>
      <c r="BG487" s="170"/>
      <c r="BH487" s="170"/>
      <c r="BI487" s="170"/>
      <c r="BJ487" s="170"/>
      <c r="BK487" s="170"/>
      <c r="BL487" s="170"/>
      <c r="BM487" s="170"/>
      <c r="BN487" s="170"/>
      <c r="BO487" s="170"/>
      <c r="BP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c r="AB488" s="170"/>
      <c r="AC488" s="170"/>
      <c r="AD488" s="170"/>
      <c r="AE488" s="170"/>
      <c r="AF488" s="170"/>
      <c r="AG488" s="170"/>
      <c r="AH488" s="170"/>
      <c r="AI488" s="170"/>
      <c r="AJ488" s="170"/>
      <c r="AK488" s="170"/>
      <c r="AL488" s="170"/>
      <c r="AM488" s="170"/>
      <c r="AN488" s="170"/>
      <c r="AO488" s="170"/>
      <c r="AP488" s="170"/>
      <c r="AQ488" s="170"/>
      <c r="AR488" s="170"/>
      <c r="AS488" s="170"/>
      <c r="AT488" s="170"/>
      <c r="AU488" s="170"/>
      <c r="AV488" s="170"/>
      <c r="AW488" s="170"/>
      <c r="AX488" s="170"/>
      <c r="AY488" s="170"/>
      <c r="AZ488" s="170"/>
      <c r="BA488" s="170"/>
      <c r="BB488" s="170"/>
      <c r="BC488" s="170"/>
      <c r="BD488" s="170"/>
      <c r="BE488" s="170"/>
      <c r="BF488" s="170"/>
      <c r="BG488" s="170"/>
      <c r="BH488" s="170"/>
      <c r="BI488" s="170"/>
      <c r="BJ488" s="170"/>
      <c r="BK488" s="170"/>
      <c r="BL488" s="170"/>
      <c r="BM488" s="170"/>
      <c r="BN488" s="170"/>
      <c r="BO488" s="170"/>
      <c r="BP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c r="AB489" s="170"/>
      <c r="AC489" s="170"/>
      <c r="AD489" s="170"/>
      <c r="AE489" s="170"/>
      <c r="AF489" s="170"/>
      <c r="AG489" s="170"/>
      <c r="AH489" s="170"/>
      <c r="AI489" s="170"/>
      <c r="AJ489" s="170"/>
      <c r="AK489" s="170"/>
      <c r="AL489" s="170"/>
      <c r="AM489" s="170"/>
      <c r="AN489" s="170"/>
      <c r="AO489" s="170"/>
      <c r="AP489" s="170"/>
      <c r="AQ489" s="170"/>
      <c r="AR489" s="170"/>
      <c r="AS489" s="170"/>
      <c r="AT489" s="170"/>
      <c r="AU489" s="170"/>
      <c r="AV489" s="170"/>
      <c r="AW489" s="170"/>
      <c r="AX489" s="170"/>
      <c r="AY489" s="170"/>
      <c r="AZ489" s="170"/>
      <c r="BA489" s="170"/>
      <c r="BB489" s="170"/>
      <c r="BC489" s="170"/>
      <c r="BD489" s="170"/>
      <c r="BE489" s="170"/>
      <c r="BF489" s="170"/>
      <c r="BG489" s="170"/>
      <c r="BH489" s="170"/>
      <c r="BI489" s="170"/>
      <c r="BJ489" s="170"/>
      <c r="BK489" s="170"/>
      <c r="BL489" s="170"/>
      <c r="BM489" s="170"/>
      <c r="BN489" s="170"/>
      <c r="BO489" s="170"/>
      <c r="BP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c r="AB490" s="170"/>
      <c r="AC490" s="170"/>
      <c r="AD490" s="170"/>
      <c r="AE490" s="170"/>
      <c r="AF490" s="170"/>
      <c r="AG490" s="170"/>
      <c r="AH490" s="170"/>
      <c r="AI490" s="170"/>
      <c r="AJ490" s="170"/>
      <c r="AK490" s="170"/>
      <c r="AL490" s="170"/>
      <c r="AM490" s="170"/>
      <c r="AN490" s="170"/>
      <c r="AO490" s="170"/>
      <c r="AP490" s="170"/>
      <c r="AQ490" s="170"/>
      <c r="AR490" s="170"/>
      <c r="AS490" s="170"/>
      <c r="AT490" s="170"/>
      <c r="AU490" s="170"/>
      <c r="AV490" s="170"/>
      <c r="AW490" s="170"/>
      <c r="AX490" s="170"/>
      <c r="AY490" s="170"/>
      <c r="AZ490" s="170"/>
      <c r="BA490" s="170"/>
      <c r="BB490" s="170"/>
      <c r="BC490" s="170"/>
      <c r="BD490" s="170"/>
      <c r="BE490" s="170"/>
      <c r="BF490" s="170"/>
      <c r="BG490" s="170"/>
      <c r="BH490" s="170"/>
      <c r="BI490" s="170"/>
      <c r="BJ490" s="170"/>
      <c r="BK490" s="170"/>
      <c r="BL490" s="170"/>
      <c r="BM490" s="170"/>
      <c r="BN490" s="170"/>
      <c r="BO490" s="170"/>
      <c r="BP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c r="AB491" s="170"/>
      <c r="AC491" s="170"/>
      <c r="AD491" s="170"/>
      <c r="AE491" s="170"/>
      <c r="AF491" s="170"/>
      <c r="AG491" s="170"/>
      <c r="AH491" s="170"/>
      <c r="AI491" s="170"/>
      <c r="AJ491" s="170"/>
      <c r="AK491" s="170"/>
      <c r="AL491" s="170"/>
      <c r="AM491" s="170"/>
      <c r="AN491" s="170"/>
      <c r="AO491" s="170"/>
      <c r="AP491" s="170"/>
      <c r="AQ491" s="170"/>
      <c r="AR491" s="170"/>
      <c r="AS491" s="170"/>
      <c r="AT491" s="170"/>
      <c r="AU491" s="170"/>
      <c r="AV491" s="170"/>
      <c r="AW491" s="170"/>
      <c r="AX491" s="170"/>
      <c r="AY491" s="170"/>
      <c r="AZ491" s="170"/>
      <c r="BA491" s="170"/>
      <c r="BB491" s="170"/>
      <c r="BC491" s="170"/>
      <c r="BD491" s="170"/>
      <c r="BE491" s="170"/>
      <c r="BF491" s="170"/>
      <c r="BG491" s="170"/>
      <c r="BH491" s="170"/>
      <c r="BI491" s="170"/>
      <c r="BJ491" s="170"/>
      <c r="BK491" s="170"/>
      <c r="BL491" s="170"/>
      <c r="BM491" s="170"/>
      <c r="BN491" s="170"/>
      <c r="BO491" s="170"/>
      <c r="BP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c r="AB492" s="170"/>
      <c r="AC492" s="170"/>
      <c r="AD492" s="170"/>
      <c r="AE492" s="170"/>
      <c r="AF492" s="170"/>
      <c r="AG492" s="170"/>
      <c r="AH492" s="170"/>
      <c r="AI492" s="170"/>
      <c r="AJ492" s="170"/>
      <c r="AK492" s="170"/>
      <c r="AL492" s="170"/>
      <c r="AM492" s="170"/>
      <c r="AN492" s="170"/>
      <c r="AO492" s="170"/>
      <c r="AP492" s="170"/>
      <c r="AQ492" s="170"/>
      <c r="AR492" s="170"/>
      <c r="AS492" s="170"/>
      <c r="AT492" s="170"/>
      <c r="AU492" s="170"/>
      <c r="AV492" s="170"/>
      <c r="AW492" s="170"/>
      <c r="AX492" s="170"/>
      <c r="AY492" s="170"/>
      <c r="AZ492" s="170"/>
      <c r="BA492" s="170"/>
      <c r="BB492" s="170"/>
      <c r="BC492" s="170"/>
      <c r="BD492" s="170"/>
      <c r="BE492" s="170"/>
      <c r="BF492" s="170"/>
      <c r="BG492" s="170"/>
      <c r="BH492" s="170"/>
      <c r="BI492" s="170"/>
      <c r="BJ492" s="170"/>
      <c r="BK492" s="170"/>
      <c r="BL492" s="170"/>
      <c r="BM492" s="170"/>
      <c r="BN492" s="170"/>
      <c r="BO492" s="170"/>
      <c r="BP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c r="AB493" s="170"/>
      <c r="AC493" s="170"/>
      <c r="AD493" s="170"/>
      <c r="AE493" s="170"/>
      <c r="AF493" s="170"/>
      <c r="AG493" s="170"/>
      <c r="AH493" s="170"/>
      <c r="AI493" s="170"/>
      <c r="AJ493" s="170"/>
      <c r="AK493" s="170"/>
      <c r="AL493" s="170"/>
      <c r="AM493" s="170"/>
      <c r="AN493" s="170"/>
      <c r="AO493" s="170"/>
      <c r="AP493" s="170"/>
      <c r="AQ493" s="170"/>
      <c r="AR493" s="170"/>
      <c r="AS493" s="170"/>
      <c r="AT493" s="170"/>
      <c r="AU493" s="170"/>
      <c r="AV493" s="170"/>
      <c r="AW493" s="170"/>
      <c r="AX493" s="170"/>
      <c r="AY493" s="170"/>
      <c r="AZ493" s="170"/>
      <c r="BA493" s="170"/>
      <c r="BB493" s="170"/>
      <c r="BC493" s="170"/>
      <c r="BD493" s="170"/>
      <c r="BE493" s="170"/>
      <c r="BF493" s="170"/>
      <c r="BG493" s="170"/>
      <c r="BH493" s="170"/>
      <c r="BI493" s="170"/>
      <c r="BJ493" s="170"/>
      <c r="BK493" s="170"/>
      <c r="BL493" s="170"/>
      <c r="BM493" s="170"/>
      <c r="BN493" s="170"/>
      <c r="BO493" s="170"/>
      <c r="BP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c r="AB494" s="170"/>
      <c r="AC494" s="170"/>
      <c r="AD494" s="170"/>
      <c r="AE494" s="170"/>
      <c r="AF494" s="170"/>
      <c r="AG494" s="170"/>
      <c r="AH494" s="170"/>
      <c r="AI494" s="170"/>
      <c r="AJ494" s="170"/>
      <c r="AK494" s="170"/>
      <c r="AL494" s="170"/>
      <c r="AM494" s="170"/>
      <c r="AN494" s="170"/>
      <c r="AO494" s="170"/>
      <c r="AP494" s="170"/>
      <c r="AQ494" s="170"/>
      <c r="AR494" s="170"/>
      <c r="AS494" s="170"/>
      <c r="AT494" s="170"/>
      <c r="AU494" s="170"/>
      <c r="AV494" s="170"/>
      <c r="AW494" s="170"/>
      <c r="AX494" s="170"/>
      <c r="AY494" s="170"/>
      <c r="AZ494" s="170"/>
      <c r="BA494" s="170"/>
      <c r="BB494" s="170"/>
      <c r="BC494" s="170"/>
      <c r="BD494" s="170"/>
      <c r="BE494" s="170"/>
      <c r="BF494" s="170"/>
      <c r="BG494" s="170"/>
      <c r="BH494" s="170"/>
      <c r="BI494" s="170"/>
      <c r="BJ494" s="170"/>
      <c r="BK494" s="170"/>
      <c r="BL494" s="170"/>
      <c r="BM494" s="170"/>
      <c r="BN494" s="170"/>
      <c r="BO494" s="170"/>
      <c r="BP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c r="AB495" s="170"/>
      <c r="AC495" s="170"/>
      <c r="AD495" s="170"/>
      <c r="AE495" s="170"/>
      <c r="AF495" s="170"/>
      <c r="AG495" s="170"/>
      <c r="AH495" s="170"/>
      <c r="AI495" s="170"/>
      <c r="AJ495" s="170"/>
      <c r="AK495" s="170"/>
      <c r="AL495" s="170"/>
      <c r="AM495" s="170"/>
      <c r="AN495" s="170"/>
      <c r="AO495" s="170"/>
      <c r="AP495" s="170"/>
      <c r="AQ495" s="170"/>
      <c r="AR495" s="170"/>
      <c r="AS495" s="170"/>
      <c r="AT495" s="170"/>
      <c r="AU495" s="170"/>
      <c r="AV495" s="170"/>
      <c r="AW495" s="170"/>
      <c r="AX495" s="170"/>
      <c r="AY495" s="170"/>
      <c r="AZ495" s="170"/>
      <c r="BA495" s="170"/>
      <c r="BB495" s="170"/>
      <c r="BC495" s="170"/>
      <c r="BD495" s="170"/>
      <c r="BE495" s="170"/>
      <c r="BF495" s="170"/>
      <c r="BG495" s="170"/>
      <c r="BH495" s="170"/>
      <c r="BI495" s="170"/>
      <c r="BJ495" s="170"/>
      <c r="BK495" s="170"/>
      <c r="BL495" s="170"/>
      <c r="BM495" s="170"/>
      <c r="BN495" s="170"/>
      <c r="BO495" s="170"/>
      <c r="BP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c r="AB496" s="170"/>
      <c r="AC496" s="170"/>
      <c r="AD496" s="170"/>
      <c r="AE496" s="170"/>
      <c r="AF496" s="170"/>
      <c r="AG496" s="170"/>
      <c r="AH496" s="170"/>
      <c r="AI496" s="170"/>
      <c r="AJ496" s="170"/>
      <c r="AK496" s="170"/>
      <c r="AL496" s="170"/>
      <c r="AM496" s="170"/>
      <c r="AN496" s="170"/>
      <c r="AO496" s="170"/>
      <c r="AP496" s="170"/>
      <c r="AQ496" s="170"/>
      <c r="AR496" s="170"/>
      <c r="AS496" s="170"/>
      <c r="AT496" s="170"/>
      <c r="AU496" s="170"/>
      <c r="AV496" s="170"/>
      <c r="AW496" s="170"/>
      <c r="AX496" s="170"/>
      <c r="AY496" s="170"/>
      <c r="AZ496" s="170"/>
      <c r="BA496" s="170"/>
      <c r="BB496" s="170"/>
      <c r="BC496" s="170"/>
      <c r="BD496" s="170"/>
      <c r="BE496" s="170"/>
      <c r="BF496" s="170"/>
      <c r="BG496" s="170"/>
      <c r="BH496" s="170"/>
      <c r="BI496" s="170"/>
      <c r="BJ496" s="170"/>
      <c r="BK496" s="170"/>
      <c r="BL496" s="170"/>
      <c r="BM496" s="170"/>
      <c r="BN496" s="170"/>
      <c r="BO496" s="170"/>
      <c r="BP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c r="AB497" s="170"/>
      <c r="AC497" s="170"/>
      <c r="AD497" s="170"/>
      <c r="AE497" s="170"/>
      <c r="AF497" s="170"/>
      <c r="AG497" s="170"/>
      <c r="AH497" s="170"/>
      <c r="AI497" s="170"/>
      <c r="AJ497" s="170"/>
      <c r="AK497" s="170"/>
      <c r="AL497" s="170"/>
      <c r="AM497" s="170"/>
      <c r="AN497" s="170"/>
      <c r="AO497" s="170"/>
      <c r="AP497" s="170"/>
      <c r="AQ497" s="170"/>
      <c r="AR497" s="170"/>
      <c r="AS497" s="170"/>
      <c r="AT497" s="170"/>
      <c r="AU497" s="170"/>
      <c r="AV497" s="170"/>
      <c r="AW497" s="170"/>
      <c r="AX497" s="170"/>
      <c r="AY497" s="170"/>
      <c r="AZ497" s="170"/>
      <c r="BA497" s="170"/>
      <c r="BB497" s="170"/>
      <c r="BC497" s="170"/>
      <c r="BD497" s="170"/>
      <c r="BE497" s="170"/>
      <c r="BF497" s="170"/>
      <c r="BG497" s="170"/>
      <c r="BH497" s="170"/>
      <c r="BI497" s="170"/>
      <c r="BJ497" s="170"/>
      <c r="BK497" s="170"/>
      <c r="BL497" s="170"/>
      <c r="BM497" s="170"/>
      <c r="BN497" s="170"/>
      <c r="BO497" s="170"/>
      <c r="BP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c r="AB498" s="170"/>
      <c r="AC498" s="170"/>
      <c r="AD498" s="170"/>
      <c r="AE498" s="170"/>
      <c r="AF498" s="170"/>
      <c r="AG498" s="170"/>
      <c r="AH498" s="170"/>
      <c r="AI498" s="170"/>
      <c r="AJ498" s="170"/>
      <c r="AK498" s="170"/>
      <c r="AL498" s="170"/>
      <c r="AM498" s="170"/>
      <c r="AN498" s="170"/>
      <c r="AO498" s="170"/>
      <c r="AP498" s="170"/>
      <c r="AQ498" s="170"/>
      <c r="AR498" s="170"/>
      <c r="AS498" s="170"/>
      <c r="AT498" s="170"/>
      <c r="AU498" s="170"/>
      <c r="AV498" s="170"/>
      <c r="AW498" s="170"/>
      <c r="AX498" s="170"/>
      <c r="AY498" s="170"/>
      <c r="AZ498" s="170"/>
      <c r="BA498" s="170"/>
      <c r="BB498" s="170"/>
      <c r="BC498" s="170"/>
      <c r="BD498" s="170"/>
      <c r="BE498" s="170"/>
      <c r="BF498" s="170"/>
      <c r="BG498" s="170"/>
      <c r="BH498" s="170"/>
      <c r="BI498" s="170"/>
      <c r="BJ498" s="170"/>
      <c r="BK498" s="170"/>
      <c r="BL498" s="170"/>
      <c r="BM498" s="170"/>
      <c r="BN498" s="170"/>
      <c r="BO498" s="170"/>
      <c r="BP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c r="AB499" s="170"/>
      <c r="AC499" s="170"/>
      <c r="AD499" s="170"/>
      <c r="AE499" s="170"/>
      <c r="AF499" s="170"/>
      <c r="AG499" s="170"/>
      <c r="AH499" s="170"/>
      <c r="AI499" s="170"/>
      <c r="AJ499" s="170"/>
      <c r="AK499" s="170"/>
      <c r="AL499" s="170"/>
      <c r="AM499" s="170"/>
      <c r="AN499" s="170"/>
      <c r="AO499" s="170"/>
      <c r="AP499" s="170"/>
      <c r="AQ499" s="170"/>
      <c r="AR499" s="170"/>
      <c r="AS499" s="170"/>
      <c r="AT499" s="170"/>
      <c r="AU499" s="170"/>
      <c r="AV499" s="170"/>
      <c r="AW499" s="170"/>
      <c r="AX499" s="170"/>
      <c r="AY499" s="170"/>
      <c r="AZ499" s="170"/>
      <c r="BA499" s="170"/>
      <c r="BB499" s="170"/>
      <c r="BC499" s="170"/>
      <c r="BD499" s="170"/>
      <c r="BE499" s="170"/>
      <c r="BF499" s="170"/>
      <c r="BG499" s="170"/>
      <c r="BH499" s="170"/>
      <c r="BI499" s="170"/>
      <c r="BJ499" s="170"/>
      <c r="BK499" s="170"/>
      <c r="BL499" s="170"/>
      <c r="BM499" s="170"/>
      <c r="BN499" s="170"/>
      <c r="BO499" s="170"/>
      <c r="BP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c r="AB500" s="170"/>
      <c r="AC500" s="170"/>
      <c r="AD500" s="170"/>
      <c r="AE500" s="170"/>
      <c r="AF500" s="170"/>
      <c r="AG500" s="170"/>
      <c r="AH500" s="170"/>
      <c r="AI500" s="170"/>
      <c r="AJ500" s="170"/>
      <c r="AK500" s="170"/>
      <c r="AL500" s="170"/>
      <c r="AM500" s="170"/>
      <c r="AN500" s="170"/>
      <c r="AO500" s="170"/>
      <c r="AP500" s="170"/>
      <c r="AQ500" s="170"/>
      <c r="AR500" s="170"/>
      <c r="AS500" s="170"/>
      <c r="AT500" s="170"/>
      <c r="AU500" s="170"/>
      <c r="AV500" s="170"/>
      <c r="AW500" s="170"/>
      <c r="AX500" s="170"/>
      <c r="AY500" s="170"/>
      <c r="AZ500" s="170"/>
      <c r="BA500" s="170"/>
      <c r="BB500" s="170"/>
      <c r="BC500" s="170"/>
      <c r="BD500" s="170"/>
      <c r="BE500" s="170"/>
      <c r="BF500" s="170"/>
      <c r="BG500" s="170"/>
      <c r="BH500" s="170"/>
      <c r="BI500" s="170"/>
      <c r="BJ500" s="170"/>
      <c r="BK500" s="170"/>
      <c r="BL500" s="170"/>
      <c r="BM500" s="170"/>
      <c r="BN500" s="170"/>
      <c r="BO500" s="170"/>
      <c r="BP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c r="AB501" s="170"/>
      <c r="AC501" s="170"/>
      <c r="AD501" s="170"/>
      <c r="AE501" s="170"/>
      <c r="AF501" s="170"/>
      <c r="AG501" s="170"/>
      <c r="AH501" s="170"/>
      <c r="AI501" s="170"/>
      <c r="AJ501" s="170"/>
      <c r="AK501" s="170"/>
      <c r="AL501" s="170"/>
      <c r="AM501" s="170"/>
      <c r="AN501" s="170"/>
      <c r="AO501" s="170"/>
      <c r="AP501" s="170"/>
      <c r="AQ501" s="170"/>
      <c r="AR501" s="170"/>
      <c r="AS501" s="170"/>
      <c r="AT501" s="170"/>
      <c r="AU501" s="170"/>
      <c r="AV501" s="170"/>
      <c r="AW501" s="170"/>
      <c r="AX501" s="170"/>
      <c r="AY501" s="170"/>
      <c r="AZ501" s="170"/>
      <c r="BA501" s="170"/>
      <c r="BB501" s="170"/>
      <c r="BC501" s="170"/>
      <c r="BD501" s="170"/>
      <c r="BE501" s="170"/>
      <c r="BF501" s="170"/>
      <c r="BG501" s="170"/>
      <c r="BH501" s="170"/>
      <c r="BI501" s="170"/>
      <c r="BJ501" s="170"/>
      <c r="BK501" s="170"/>
      <c r="BL501" s="170"/>
      <c r="BM501" s="170"/>
      <c r="BN501" s="170"/>
      <c r="BO501" s="170"/>
      <c r="BP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c r="AB502" s="170"/>
      <c r="AC502" s="170"/>
      <c r="AD502" s="170"/>
      <c r="AE502" s="170"/>
      <c r="AF502" s="170"/>
      <c r="AG502" s="170"/>
      <c r="AH502" s="170"/>
      <c r="AI502" s="170"/>
      <c r="AJ502" s="170"/>
      <c r="AK502" s="170"/>
      <c r="AL502" s="170"/>
      <c r="AM502" s="170"/>
      <c r="AN502" s="170"/>
      <c r="AO502" s="170"/>
      <c r="AP502" s="170"/>
      <c r="AQ502" s="170"/>
      <c r="AR502" s="170"/>
      <c r="AS502" s="170"/>
      <c r="AT502" s="170"/>
      <c r="AU502" s="170"/>
      <c r="AV502" s="170"/>
      <c r="AW502" s="170"/>
      <c r="AX502" s="170"/>
      <c r="AY502" s="170"/>
      <c r="AZ502" s="170"/>
      <c r="BA502" s="170"/>
      <c r="BB502" s="170"/>
      <c r="BC502" s="170"/>
      <c r="BD502" s="170"/>
      <c r="BE502" s="170"/>
      <c r="BF502" s="170"/>
      <c r="BG502" s="170"/>
      <c r="BH502" s="170"/>
      <c r="BI502" s="170"/>
      <c r="BJ502" s="170"/>
      <c r="BK502" s="170"/>
      <c r="BL502" s="170"/>
      <c r="BM502" s="170"/>
      <c r="BN502" s="170"/>
      <c r="BO502" s="170"/>
      <c r="BP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c r="AB503" s="170"/>
      <c r="AC503" s="170"/>
      <c r="AD503" s="170"/>
      <c r="AE503" s="170"/>
      <c r="AF503" s="170"/>
      <c r="AG503" s="170"/>
      <c r="AH503" s="170"/>
      <c r="AI503" s="170"/>
      <c r="AJ503" s="170"/>
      <c r="AK503" s="170"/>
      <c r="AL503" s="170"/>
      <c r="AM503" s="170"/>
      <c r="AN503" s="170"/>
      <c r="AO503" s="170"/>
      <c r="AP503" s="170"/>
      <c r="AQ503" s="170"/>
      <c r="AR503" s="170"/>
      <c r="AS503" s="170"/>
      <c r="AT503" s="170"/>
      <c r="AU503" s="170"/>
      <c r="AV503" s="170"/>
      <c r="AW503" s="170"/>
      <c r="AX503" s="170"/>
      <c r="AY503" s="170"/>
      <c r="AZ503" s="170"/>
      <c r="BA503" s="170"/>
      <c r="BB503" s="170"/>
      <c r="BC503" s="170"/>
      <c r="BD503" s="170"/>
      <c r="BE503" s="170"/>
      <c r="BF503" s="170"/>
      <c r="BG503" s="170"/>
      <c r="BH503" s="170"/>
      <c r="BI503" s="170"/>
      <c r="BJ503" s="170"/>
      <c r="BK503" s="170"/>
      <c r="BL503" s="170"/>
      <c r="BM503" s="170"/>
      <c r="BN503" s="170"/>
      <c r="BO503" s="170"/>
      <c r="BP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c r="AB504" s="170"/>
      <c r="AC504" s="170"/>
      <c r="AD504" s="170"/>
      <c r="AE504" s="170"/>
      <c r="AF504" s="170"/>
      <c r="AG504" s="170"/>
      <c r="AH504" s="170"/>
      <c r="AI504" s="170"/>
      <c r="AJ504" s="170"/>
      <c r="AK504" s="170"/>
      <c r="AL504" s="170"/>
      <c r="AM504" s="170"/>
      <c r="AN504" s="170"/>
      <c r="AO504" s="170"/>
      <c r="AP504" s="170"/>
      <c r="AQ504" s="170"/>
      <c r="AR504" s="170"/>
      <c r="AS504" s="170"/>
      <c r="AT504" s="170"/>
      <c r="AU504" s="170"/>
      <c r="AV504" s="170"/>
      <c r="AW504" s="170"/>
      <c r="AX504" s="170"/>
      <c r="AY504" s="170"/>
      <c r="AZ504" s="170"/>
      <c r="BA504" s="170"/>
      <c r="BB504" s="170"/>
      <c r="BC504" s="170"/>
      <c r="BD504" s="170"/>
      <c r="BE504" s="170"/>
      <c r="BF504" s="170"/>
      <c r="BG504" s="170"/>
      <c r="BH504" s="170"/>
      <c r="BI504" s="170"/>
      <c r="BJ504" s="170"/>
      <c r="BK504" s="170"/>
      <c r="BL504" s="170"/>
      <c r="BM504" s="170"/>
      <c r="BN504" s="170"/>
      <c r="BO504" s="170"/>
      <c r="BP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c r="AB505" s="170"/>
      <c r="AC505" s="170"/>
      <c r="AD505" s="170"/>
      <c r="AE505" s="170"/>
      <c r="AF505" s="170"/>
      <c r="AG505" s="170"/>
      <c r="AH505" s="170"/>
      <c r="AI505" s="170"/>
      <c r="AJ505" s="170"/>
      <c r="AK505" s="170"/>
      <c r="AL505" s="170"/>
      <c r="AM505" s="170"/>
      <c r="AN505" s="170"/>
      <c r="AO505" s="170"/>
      <c r="AP505" s="170"/>
      <c r="AQ505" s="170"/>
      <c r="AR505" s="170"/>
      <c r="AS505" s="170"/>
      <c r="AT505" s="170"/>
      <c r="AU505" s="170"/>
      <c r="AV505" s="170"/>
      <c r="AW505" s="170"/>
      <c r="AX505" s="170"/>
      <c r="AY505" s="170"/>
      <c r="AZ505" s="170"/>
      <c r="BA505" s="170"/>
      <c r="BB505" s="170"/>
      <c r="BC505" s="170"/>
      <c r="BD505" s="170"/>
      <c r="BE505" s="170"/>
      <c r="BF505" s="170"/>
      <c r="BG505" s="170"/>
      <c r="BH505" s="170"/>
      <c r="BI505" s="170"/>
      <c r="BJ505" s="170"/>
      <c r="BK505" s="170"/>
      <c r="BL505" s="170"/>
      <c r="BM505" s="170"/>
      <c r="BN505" s="170"/>
      <c r="BO505" s="170"/>
      <c r="BP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c r="AB506" s="170"/>
      <c r="AC506" s="170"/>
      <c r="AD506" s="170"/>
      <c r="AE506" s="170"/>
      <c r="AF506" s="170"/>
      <c r="AG506" s="170"/>
      <c r="AH506" s="170"/>
      <c r="AI506" s="170"/>
      <c r="AJ506" s="170"/>
      <c r="AK506" s="170"/>
      <c r="AL506" s="170"/>
      <c r="AM506" s="170"/>
      <c r="AN506" s="170"/>
      <c r="AO506" s="170"/>
      <c r="AP506" s="170"/>
      <c r="AQ506" s="170"/>
      <c r="AR506" s="170"/>
      <c r="AS506" s="170"/>
      <c r="AT506" s="170"/>
      <c r="AU506" s="170"/>
      <c r="AV506" s="170"/>
      <c r="AW506" s="170"/>
      <c r="AX506" s="170"/>
      <c r="AY506" s="170"/>
      <c r="AZ506" s="170"/>
      <c r="BA506" s="170"/>
      <c r="BB506" s="170"/>
      <c r="BC506" s="170"/>
      <c r="BD506" s="170"/>
      <c r="BE506" s="170"/>
      <c r="BF506" s="170"/>
      <c r="BG506" s="170"/>
      <c r="BH506" s="170"/>
      <c r="BI506" s="170"/>
      <c r="BJ506" s="170"/>
      <c r="BK506" s="170"/>
      <c r="BL506" s="170"/>
      <c r="BM506" s="170"/>
      <c r="BN506" s="170"/>
      <c r="BO506" s="170"/>
      <c r="BP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c r="AB507" s="170"/>
      <c r="AC507" s="170"/>
      <c r="AD507" s="170"/>
      <c r="AE507" s="170"/>
      <c r="AF507" s="170"/>
      <c r="AG507" s="170"/>
      <c r="AH507" s="170"/>
      <c r="AI507" s="170"/>
      <c r="AJ507" s="170"/>
      <c r="AK507" s="170"/>
      <c r="AL507" s="170"/>
      <c r="AM507" s="170"/>
      <c r="AN507" s="170"/>
      <c r="AO507" s="170"/>
      <c r="AP507" s="170"/>
      <c r="AQ507" s="170"/>
      <c r="AR507" s="170"/>
      <c r="AS507" s="170"/>
      <c r="AT507" s="170"/>
      <c r="AU507" s="170"/>
      <c r="AV507" s="170"/>
      <c r="AW507" s="170"/>
      <c r="AX507" s="170"/>
      <c r="AY507" s="170"/>
      <c r="AZ507" s="170"/>
      <c r="BA507" s="170"/>
      <c r="BB507" s="170"/>
      <c r="BC507" s="170"/>
      <c r="BD507" s="170"/>
      <c r="BE507" s="170"/>
      <c r="BF507" s="170"/>
      <c r="BG507" s="170"/>
      <c r="BH507" s="170"/>
      <c r="BI507" s="170"/>
      <c r="BJ507" s="170"/>
      <c r="BK507" s="170"/>
      <c r="BL507" s="170"/>
      <c r="BM507" s="170"/>
      <c r="BN507" s="170"/>
      <c r="BO507" s="170"/>
      <c r="BP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c r="AB508" s="170"/>
      <c r="AC508" s="170"/>
      <c r="AD508" s="170"/>
      <c r="AE508" s="170"/>
      <c r="AF508" s="170"/>
      <c r="AG508" s="170"/>
      <c r="AH508" s="170"/>
      <c r="AI508" s="170"/>
      <c r="AJ508" s="170"/>
      <c r="AK508" s="170"/>
      <c r="AL508" s="170"/>
      <c r="AM508" s="170"/>
      <c r="AN508" s="170"/>
      <c r="AO508" s="170"/>
      <c r="AP508" s="170"/>
      <c r="AQ508" s="170"/>
      <c r="AR508" s="170"/>
      <c r="AS508" s="170"/>
      <c r="AT508" s="170"/>
      <c r="AU508" s="170"/>
      <c r="AV508" s="170"/>
      <c r="AW508" s="170"/>
      <c r="AX508" s="170"/>
      <c r="AY508" s="170"/>
      <c r="AZ508" s="170"/>
      <c r="BA508" s="170"/>
      <c r="BB508" s="170"/>
      <c r="BC508" s="170"/>
      <c r="BD508" s="170"/>
      <c r="BE508" s="170"/>
      <c r="BF508" s="170"/>
      <c r="BG508" s="170"/>
      <c r="BH508" s="170"/>
      <c r="BI508" s="170"/>
      <c r="BJ508" s="170"/>
      <c r="BK508" s="170"/>
      <c r="BL508" s="170"/>
      <c r="BM508" s="170"/>
      <c r="BN508" s="170"/>
      <c r="BO508" s="170"/>
      <c r="BP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c r="AB509" s="170"/>
      <c r="AC509" s="170"/>
      <c r="AD509" s="170"/>
      <c r="AE509" s="170"/>
      <c r="AF509" s="170"/>
      <c r="AG509" s="170"/>
      <c r="AH509" s="170"/>
      <c r="AI509" s="170"/>
      <c r="AJ509" s="170"/>
      <c r="AK509" s="170"/>
      <c r="AL509" s="170"/>
      <c r="AM509" s="170"/>
      <c r="AN509" s="170"/>
      <c r="AO509" s="170"/>
      <c r="AP509" s="170"/>
      <c r="AQ509" s="170"/>
      <c r="AR509" s="170"/>
      <c r="AS509" s="170"/>
      <c r="AT509" s="170"/>
      <c r="AU509" s="170"/>
      <c r="AV509" s="170"/>
      <c r="AW509" s="170"/>
      <c r="AX509" s="170"/>
      <c r="AY509" s="170"/>
      <c r="AZ509" s="170"/>
      <c r="BA509" s="170"/>
      <c r="BB509" s="170"/>
      <c r="BC509" s="170"/>
      <c r="BD509" s="170"/>
      <c r="BE509" s="170"/>
      <c r="BF509" s="170"/>
      <c r="BG509" s="170"/>
      <c r="BH509" s="170"/>
      <c r="BI509" s="170"/>
      <c r="BJ509" s="170"/>
      <c r="BK509" s="170"/>
      <c r="BL509" s="170"/>
      <c r="BM509" s="170"/>
      <c r="BN509" s="170"/>
      <c r="BO509" s="170"/>
      <c r="BP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70"/>
      <c r="BL510" s="170"/>
      <c r="BM510" s="170"/>
      <c r="BN510" s="170"/>
      <c r="BO510" s="170"/>
      <c r="BP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c r="AB511" s="170"/>
      <c r="AC511" s="170"/>
      <c r="AD511" s="170"/>
      <c r="AE511" s="170"/>
      <c r="AF511" s="170"/>
      <c r="AG511" s="170"/>
      <c r="AH511" s="170"/>
      <c r="AI511" s="170"/>
      <c r="AJ511" s="170"/>
      <c r="AK511" s="170"/>
      <c r="AL511" s="170"/>
      <c r="AM511" s="170"/>
      <c r="AN511" s="170"/>
      <c r="AO511" s="170"/>
      <c r="AP511" s="170"/>
      <c r="AQ511" s="170"/>
      <c r="AR511" s="170"/>
      <c r="AS511" s="170"/>
      <c r="AT511" s="170"/>
      <c r="AU511" s="170"/>
      <c r="AV511" s="170"/>
      <c r="AW511" s="170"/>
      <c r="AX511" s="170"/>
      <c r="AY511" s="170"/>
      <c r="AZ511" s="170"/>
      <c r="BA511" s="170"/>
      <c r="BB511" s="170"/>
      <c r="BC511" s="170"/>
      <c r="BD511" s="170"/>
      <c r="BE511" s="170"/>
      <c r="BF511" s="170"/>
      <c r="BG511" s="170"/>
      <c r="BH511" s="170"/>
      <c r="BI511" s="170"/>
      <c r="BJ511" s="170"/>
      <c r="BK511" s="170"/>
      <c r="BL511" s="170"/>
      <c r="BM511" s="170"/>
      <c r="BN511" s="170"/>
      <c r="BO511" s="170"/>
      <c r="BP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c r="AB512" s="170"/>
      <c r="AC512" s="170"/>
      <c r="AD512" s="170"/>
      <c r="AE512" s="170"/>
      <c r="AF512" s="170"/>
      <c r="AG512" s="170"/>
      <c r="AH512" s="170"/>
      <c r="AI512" s="170"/>
      <c r="AJ512" s="170"/>
      <c r="AK512" s="170"/>
      <c r="AL512" s="170"/>
      <c r="AM512" s="170"/>
      <c r="AN512" s="170"/>
      <c r="AO512" s="170"/>
      <c r="AP512" s="170"/>
      <c r="AQ512" s="170"/>
      <c r="AR512" s="170"/>
      <c r="AS512" s="170"/>
      <c r="AT512" s="170"/>
      <c r="AU512" s="170"/>
      <c r="AV512" s="170"/>
      <c r="AW512" s="170"/>
      <c r="AX512" s="170"/>
      <c r="AY512" s="170"/>
      <c r="AZ512" s="170"/>
      <c r="BA512" s="170"/>
      <c r="BB512" s="170"/>
      <c r="BC512" s="170"/>
      <c r="BD512" s="170"/>
      <c r="BE512" s="170"/>
      <c r="BF512" s="170"/>
      <c r="BG512" s="170"/>
      <c r="BH512" s="170"/>
      <c r="BI512" s="170"/>
      <c r="BJ512" s="170"/>
      <c r="BK512" s="170"/>
      <c r="BL512" s="170"/>
      <c r="BM512" s="170"/>
      <c r="BN512" s="170"/>
      <c r="BO512" s="170"/>
      <c r="BP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c r="AB513" s="170"/>
      <c r="AC513" s="170"/>
      <c r="AD513" s="170"/>
      <c r="AE513" s="170"/>
      <c r="AF513" s="170"/>
      <c r="AG513" s="170"/>
      <c r="AH513" s="170"/>
      <c r="AI513" s="170"/>
      <c r="AJ513" s="170"/>
      <c r="AK513" s="170"/>
      <c r="AL513" s="170"/>
      <c r="AM513" s="170"/>
      <c r="AN513" s="170"/>
      <c r="AO513" s="170"/>
      <c r="AP513" s="170"/>
      <c r="AQ513" s="170"/>
      <c r="AR513" s="170"/>
      <c r="AS513" s="170"/>
      <c r="AT513" s="170"/>
      <c r="AU513" s="170"/>
      <c r="AV513" s="170"/>
      <c r="AW513" s="170"/>
      <c r="AX513" s="170"/>
      <c r="AY513" s="170"/>
      <c r="AZ513" s="170"/>
      <c r="BA513" s="170"/>
      <c r="BB513" s="170"/>
      <c r="BC513" s="170"/>
      <c r="BD513" s="170"/>
      <c r="BE513" s="170"/>
      <c r="BF513" s="170"/>
      <c r="BG513" s="170"/>
      <c r="BH513" s="170"/>
      <c r="BI513" s="170"/>
      <c r="BJ513" s="170"/>
      <c r="BK513" s="170"/>
      <c r="BL513" s="170"/>
      <c r="BM513" s="170"/>
      <c r="BN513" s="170"/>
      <c r="BO513" s="170"/>
      <c r="BP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c r="AB514" s="170"/>
      <c r="AC514" s="170"/>
      <c r="AD514" s="170"/>
      <c r="AE514" s="170"/>
      <c r="AF514" s="170"/>
      <c r="AG514" s="170"/>
      <c r="AH514" s="170"/>
      <c r="AI514" s="170"/>
      <c r="AJ514" s="170"/>
      <c r="AK514" s="170"/>
      <c r="AL514" s="170"/>
      <c r="AM514" s="170"/>
      <c r="AN514" s="170"/>
      <c r="AO514" s="170"/>
      <c r="AP514" s="170"/>
      <c r="AQ514" s="170"/>
      <c r="AR514" s="170"/>
      <c r="AS514" s="170"/>
      <c r="AT514" s="170"/>
      <c r="AU514" s="170"/>
      <c r="AV514" s="170"/>
      <c r="AW514" s="170"/>
      <c r="AX514" s="170"/>
      <c r="AY514" s="170"/>
      <c r="AZ514" s="170"/>
      <c r="BA514" s="170"/>
      <c r="BB514" s="170"/>
      <c r="BC514" s="170"/>
      <c r="BD514" s="170"/>
      <c r="BE514" s="170"/>
      <c r="BF514" s="170"/>
      <c r="BG514" s="170"/>
      <c r="BH514" s="170"/>
      <c r="BI514" s="170"/>
      <c r="BJ514" s="170"/>
      <c r="BK514" s="170"/>
      <c r="BL514" s="170"/>
      <c r="BM514" s="170"/>
      <c r="BN514" s="170"/>
      <c r="BO514" s="170"/>
      <c r="BP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c r="AB515" s="170"/>
      <c r="AC515" s="170"/>
      <c r="AD515" s="170"/>
      <c r="AE515" s="170"/>
      <c r="AF515" s="170"/>
      <c r="AG515" s="170"/>
      <c r="AH515" s="170"/>
      <c r="AI515" s="170"/>
      <c r="AJ515" s="170"/>
      <c r="AK515" s="170"/>
      <c r="AL515" s="170"/>
      <c r="AM515" s="170"/>
      <c r="AN515" s="170"/>
      <c r="AO515" s="170"/>
      <c r="AP515" s="170"/>
      <c r="AQ515" s="170"/>
      <c r="AR515" s="170"/>
      <c r="AS515" s="170"/>
      <c r="AT515" s="170"/>
      <c r="AU515" s="170"/>
      <c r="AV515" s="170"/>
      <c r="AW515" s="170"/>
      <c r="AX515" s="170"/>
      <c r="AY515" s="170"/>
      <c r="AZ515" s="170"/>
      <c r="BA515" s="170"/>
      <c r="BB515" s="170"/>
      <c r="BC515" s="170"/>
      <c r="BD515" s="170"/>
      <c r="BE515" s="170"/>
      <c r="BF515" s="170"/>
      <c r="BG515" s="170"/>
      <c r="BH515" s="170"/>
      <c r="BI515" s="170"/>
      <c r="BJ515" s="170"/>
      <c r="BK515" s="170"/>
      <c r="BL515" s="170"/>
      <c r="BM515" s="170"/>
      <c r="BN515" s="170"/>
      <c r="BO515" s="170"/>
      <c r="BP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c r="AB516" s="170"/>
      <c r="AC516" s="170"/>
      <c r="AD516" s="170"/>
      <c r="AE516" s="170"/>
      <c r="AF516" s="170"/>
      <c r="AG516" s="170"/>
      <c r="AH516" s="170"/>
      <c r="AI516" s="170"/>
      <c r="AJ516" s="170"/>
      <c r="AK516" s="170"/>
      <c r="AL516" s="170"/>
      <c r="AM516" s="170"/>
      <c r="AN516" s="170"/>
      <c r="AO516" s="170"/>
      <c r="AP516" s="170"/>
      <c r="AQ516" s="170"/>
      <c r="AR516" s="170"/>
      <c r="AS516" s="170"/>
      <c r="AT516" s="170"/>
      <c r="AU516" s="170"/>
      <c r="AV516" s="170"/>
      <c r="AW516" s="170"/>
      <c r="AX516" s="170"/>
      <c r="AY516" s="170"/>
      <c r="AZ516" s="170"/>
      <c r="BA516" s="170"/>
      <c r="BB516" s="170"/>
      <c r="BC516" s="170"/>
      <c r="BD516" s="170"/>
      <c r="BE516" s="170"/>
      <c r="BF516" s="170"/>
      <c r="BG516" s="170"/>
      <c r="BH516" s="170"/>
      <c r="BI516" s="170"/>
      <c r="BJ516" s="170"/>
      <c r="BK516" s="170"/>
      <c r="BL516" s="170"/>
      <c r="BM516" s="170"/>
      <c r="BN516" s="170"/>
      <c r="BO516" s="170"/>
      <c r="BP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c r="AB517" s="170"/>
      <c r="AC517" s="170"/>
      <c r="AD517" s="170"/>
      <c r="AE517" s="170"/>
      <c r="AF517" s="170"/>
      <c r="AG517" s="170"/>
      <c r="AH517" s="170"/>
      <c r="AI517" s="170"/>
      <c r="AJ517" s="170"/>
      <c r="AK517" s="170"/>
      <c r="AL517" s="170"/>
      <c r="AM517" s="170"/>
      <c r="AN517" s="170"/>
      <c r="AO517" s="170"/>
      <c r="AP517" s="170"/>
      <c r="AQ517" s="170"/>
      <c r="AR517" s="170"/>
      <c r="AS517" s="170"/>
      <c r="AT517" s="170"/>
      <c r="AU517" s="170"/>
      <c r="AV517" s="170"/>
      <c r="AW517" s="170"/>
      <c r="AX517" s="170"/>
      <c r="AY517" s="170"/>
      <c r="AZ517" s="170"/>
      <c r="BA517" s="170"/>
      <c r="BB517" s="170"/>
      <c r="BC517" s="170"/>
      <c r="BD517" s="170"/>
      <c r="BE517" s="170"/>
      <c r="BF517" s="170"/>
      <c r="BG517" s="170"/>
      <c r="BH517" s="170"/>
      <c r="BI517" s="170"/>
      <c r="BJ517" s="170"/>
      <c r="BK517" s="170"/>
      <c r="BL517" s="170"/>
      <c r="BM517" s="170"/>
      <c r="BN517" s="170"/>
      <c r="BO517" s="170"/>
      <c r="BP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c r="AB518" s="170"/>
      <c r="AC518" s="170"/>
      <c r="AD518" s="170"/>
      <c r="AE518" s="170"/>
      <c r="AF518" s="170"/>
      <c r="AG518" s="170"/>
      <c r="AH518" s="170"/>
      <c r="AI518" s="170"/>
      <c r="AJ518" s="170"/>
      <c r="AK518" s="170"/>
      <c r="AL518" s="170"/>
      <c r="AM518" s="170"/>
      <c r="AN518" s="170"/>
      <c r="AO518" s="170"/>
      <c r="AP518" s="170"/>
      <c r="AQ518" s="170"/>
      <c r="AR518" s="170"/>
      <c r="AS518" s="170"/>
      <c r="AT518" s="170"/>
      <c r="AU518" s="170"/>
      <c r="AV518" s="170"/>
      <c r="AW518" s="170"/>
      <c r="AX518" s="170"/>
      <c r="AY518" s="170"/>
      <c r="AZ518" s="170"/>
      <c r="BA518" s="170"/>
      <c r="BB518" s="170"/>
      <c r="BC518" s="170"/>
      <c r="BD518" s="170"/>
      <c r="BE518" s="170"/>
      <c r="BF518" s="170"/>
      <c r="BG518" s="170"/>
      <c r="BH518" s="170"/>
      <c r="BI518" s="170"/>
      <c r="BJ518" s="170"/>
      <c r="BK518" s="170"/>
      <c r="BL518" s="170"/>
      <c r="BM518" s="170"/>
      <c r="BN518" s="170"/>
      <c r="BO518" s="170"/>
      <c r="BP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c r="AB519" s="170"/>
      <c r="AC519" s="170"/>
      <c r="AD519" s="170"/>
      <c r="AE519" s="170"/>
      <c r="AF519" s="170"/>
      <c r="AG519" s="170"/>
      <c r="AH519" s="170"/>
      <c r="AI519" s="170"/>
      <c r="AJ519" s="170"/>
      <c r="AK519" s="170"/>
      <c r="AL519" s="170"/>
      <c r="AM519" s="170"/>
      <c r="AN519" s="170"/>
      <c r="AO519" s="170"/>
      <c r="AP519" s="170"/>
      <c r="AQ519" s="170"/>
      <c r="AR519" s="170"/>
      <c r="AS519" s="170"/>
      <c r="AT519" s="170"/>
      <c r="AU519" s="170"/>
      <c r="AV519" s="170"/>
      <c r="AW519" s="170"/>
      <c r="AX519" s="170"/>
      <c r="AY519" s="170"/>
      <c r="AZ519" s="170"/>
      <c r="BA519" s="170"/>
      <c r="BB519" s="170"/>
      <c r="BC519" s="170"/>
      <c r="BD519" s="170"/>
      <c r="BE519" s="170"/>
      <c r="BF519" s="170"/>
      <c r="BG519" s="170"/>
      <c r="BH519" s="170"/>
      <c r="BI519" s="170"/>
      <c r="BJ519" s="170"/>
      <c r="BK519" s="170"/>
      <c r="BL519" s="170"/>
      <c r="BM519" s="170"/>
      <c r="BN519" s="170"/>
      <c r="BO519" s="170"/>
      <c r="BP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c r="AB520" s="170"/>
      <c r="AC520" s="170"/>
      <c r="AD520" s="170"/>
      <c r="AE520" s="170"/>
      <c r="AF520" s="170"/>
      <c r="AG520" s="170"/>
      <c r="AH520" s="170"/>
      <c r="AI520" s="170"/>
      <c r="AJ520" s="170"/>
      <c r="AK520" s="170"/>
      <c r="AL520" s="170"/>
      <c r="AM520" s="170"/>
      <c r="AN520" s="170"/>
      <c r="AO520" s="170"/>
      <c r="AP520" s="170"/>
      <c r="AQ520" s="170"/>
      <c r="AR520" s="170"/>
      <c r="AS520" s="170"/>
      <c r="AT520" s="170"/>
      <c r="AU520" s="170"/>
      <c r="AV520" s="170"/>
      <c r="AW520" s="170"/>
      <c r="AX520" s="170"/>
      <c r="AY520" s="170"/>
      <c r="AZ520" s="170"/>
      <c r="BA520" s="170"/>
      <c r="BB520" s="170"/>
      <c r="BC520" s="170"/>
      <c r="BD520" s="170"/>
      <c r="BE520" s="170"/>
      <c r="BF520" s="170"/>
      <c r="BG520" s="170"/>
      <c r="BH520" s="170"/>
      <c r="BI520" s="170"/>
      <c r="BJ520" s="170"/>
      <c r="BK520" s="170"/>
      <c r="BL520" s="170"/>
      <c r="BM520" s="170"/>
      <c r="BN520" s="170"/>
      <c r="BO520" s="170"/>
      <c r="BP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c r="AB521" s="170"/>
      <c r="AC521" s="170"/>
      <c r="AD521" s="170"/>
      <c r="AE521" s="170"/>
      <c r="AF521" s="170"/>
      <c r="AG521" s="170"/>
      <c r="AH521" s="170"/>
      <c r="AI521" s="170"/>
      <c r="AJ521" s="170"/>
      <c r="AK521" s="170"/>
      <c r="AL521" s="170"/>
      <c r="AM521" s="170"/>
      <c r="AN521" s="170"/>
      <c r="AO521" s="170"/>
      <c r="AP521" s="170"/>
      <c r="AQ521" s="170"/>
      <c r="AR521" s="170"/>
      <c r="AS521" s="170"/>
      <c r="AT521" s="170"/>
      <c r="AU521" s="170"/>
      <c r="AV521" s="170"/>
      <c r="AW521" s="170"/>
      <c r="AX521" s="170"/>
      <c r="AY521" s="170"/>
      <c r="AZ521" s="170"/>
      <c r="BA521" s="170"/>
      <c r="BB521" s="170"/>
      <c r="BC521" s="170"/>
      <c r="BD521" s="170"/>
      <c r="BE521" s="170"/>
      <c r="BF521" s="170"/>
      <c r="BG521" s="170"/>
      <c r="BH521" s="170"/>
      <c r="BI521" s="170"/>
      <c r="BJ521" s="170"/>
      <c r="BK521" s="170"/>
      <c r="BL521" s="170"/>
      <c r="BM521" s="170"/>
      <c r="BN521" s="170"/>
      <c r="BO521" s="170"/>
      <c r="BP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c r="AB522" s="170"/>
      <c r="AC522" s="170"/>
      <c r="AD522" s="170"/>
      <c r="AE522" s="170"/>
      <c r="AF522" s="170"/>
      <c r="AG522" s="170"/>
      <c r="AH522" s="170"/>
      <c r="AI522" s="170"/>
      <c r="AJ522" s="170"/>
      <c r="AK522" s="170"/>
      <c r="AL522" s="170"/>
      <c r="AM522" s="170"/>
      <c r="AN522" s="170"/>
      <c r="AO522" s="170"/>
      <c r="AP522" s="170"/>
      <c r="AQ522" s="170"/>
      <c r="AR522" s="170"/>
      <c r="AS522" s="170"/>
      <c r="AT522" s="170"/>
      <c r="AU522" s="170"/>
      <c r="AV522" s="170"/>
      <c r="AW522" s="170"/>
      <c r="AX522" s="170"/>
      <c r="AY522" s="170"/>
      <c r="AZ522" s="170"/>
      <c r="BA522" s="170"/>
      <c r="BB522" s="170"/>
      <c r="BC522" s="170"/>
      <c r="BD522" s="170"/>
      <c r="BE522" s="170"/>
      <c r="BF522" s="170"/>
      <c r="BG522" s="170"/>
      <c r="BH522" s="170"/>
      <c r="BI522" s="170"/>
      <c r="BJ522" s="170"/>
      <c r="BK522" s="170"/>
      <c r="BL522" s="170"/>
      <c r="BM522" s="170"/>
      <c r="BN522" s="170"/>
      <c r="BO522" s="170"/>
      <c r="BP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c r="AB523" s="170"/>
      <c r="AC523" s="170"/>
      <c r="AD523" s="170"/>
      <c r="AE523" s="170"/>
      <c r="AF523" s="170"/>
      <c r="AG523" s="170"/>
      <c r="AH523" s="170"/>
      <c r="AI523" s="170"/>
      <c r="AJ523" s="170"/>
      <c r="AK523" s="170"/>
      <c r="AL523" s="170"/>
      <c r="AM523" s="170"/>
      <c r="AN523" s="170"/>
      <c r="AO523" s="170"/>
      <c r="AP523" s="170"/>
      <c r="AQ523" s="170"/>
      <c r="AR523" s="170"/>
      <c r="AS523" s="170"/>
      <c r="AT523" s="170"/>
      <c r="AU523" s="170"/>
      <c r="AV523" s="170"/>
      <c r="AW523" s="170"/>
      <c r="AX523" s="170"/>
      <c r="AY523" s="170"/>
      <c r="AZ523" s="170"/>
      <c r="BA523" s="170"/>
      <c r="BB523" s="170"/>
      <c r="BC523" s="170"/>
      <c r="BD523" s="170"/>
      <c r="BE523" s="170"/>
      <c r="BF523" s="170"/>
      <c r="BG523" s="170"/>
      <c r="BH523" s="170"/>
      <c r="BI523" s="170"/>
      <c r="BJ523" s="170"/>
      <c r="BK523" s="170"/>
      <c r="BL523" s="170"/>
      <c r="BM523" s="170"/>
      <c r="BN523" s="170"/>
      <c r="BO523" s="170"/>
      <c r="BP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c r="AB524" s="170"/>
      <c r="AC524" s="170"/>
      <c r="AD524" s="170"/>
      <c r="AE524" s="170"/>
      <c r="AF524" s="170"/>
      <c r="AG524" s="170"/>
      <c r="AH524" s="170"/>
      <c r="AI524" s="170"/>
      <c r="AJ524" s="170"/>
      <c r="AK524" s="170"/>
      <c r="AL524" s="170"/>
      <c r="AM524" s="170"/>
      <c r="AN524" s="170"/>
      <c r="AO524" s="170"/>
      <c r="AP524" s="170"/>
      <c r="AQ524" s="170"/>
      <c r="AR524" s="170"/>
      <c r="AS524" s="170"/>
      <c r="AT524" s="170"/>
      <c r="AU524" s="170"/>
      <c r="AV524" s="170"/>
      <c r="AW524" s="170"/>
      <c r="AX524" s="170"/>
      <c r="AY524" s="170"/>
      <c r="AZ524" s="170"/>
      <c r="BA524" s="170"/>
      <c r="BB524" s="170"/>
      <c r="BC524" s="170"/>
      <c r="BD524" s="170"/>
      <c r="BE524" s="170"/>
      <c r="BF524" s="170"/>
      <c r="BG524" s="170"/>
      <c r="BH524" s="170"/>
      <c r="BI524" s="170"/>
      <c r="BJ524" s="170"/>
      <c r="BK524" s="170"/>
      <c r="BL524" s="170"/>
      <c r="BM524" s="170"/>
      <c r="BN524" s="170"/>
      <c r="BO524" s="170"/>
      <c r="BP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c r="AB525" s="170"/>
      <c r="AC525" s="170"/>
      <c r="AD525" s="170"/>
      <c r="AE525" s="170"/>
      <c r="AF525" s="170"/>
      <c r="AG525" s="170"/>
      <c r="AH525" s="170"/>
      <c r="AI525" s="170"/>
      <c r="AJ525" s="170"/>
      <c r="AK525" s="170"/>
      <c r="AL525" s="170"/>
      <c r="AM525" s="170"/>
      <c r="AN525" s="170"/>
      <c r="AO525" s="170"/>
      <c r="AP525" s="170"/>
      <c r="AQ525" s="170"/>
      <c r="AR525" s="170"/>
      <c r="AS525" s="170"/>
      <c r="AT525" s="170"/>
      <c r="AU525" s="170"/>
      <c r="AV525" s="170"/>
      <c r="AW525" s="170"/>
      <c r="AX525" s="170"/>
      <c r="AY525" s="170"/>
      <c r="AZ525" s="170"/>
      <c r="BA525" s="170"/>
      <c r="BB525" s="170"/>
      <c r="BC525" s="170"/>
      <c r="BD525" s="170"/>
      <c r="BE525" s="170"/>
      <c r="BF525" s="170"/>
      <c r="BG525" s="170"/>
      <c r="BH525" s="170"/>
      <c r="BI525" s="170"/>
      <c r="BJ525" s="170"/>
      <c r="BK525" s="170"/>
      <c r="BL525" s="170"/>
      <c r="BM525" s="170"/>
      <c r="BN525" s="170"/>
      <c r="BO525" s="170"/>
      <c r="BP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c r="AB526" s="170"/>
      <c r="AC526" s="170"/>
      <c r="AD526" s="170"/>
      <c r="AE526" s="170"/>
      <c r="AF526" s="170"/>
      <c r="AG526" s="170"/>
      <c r="AH526" s="170"/>
      <c r="AI526" s="170"/>
      <c r="AJ526" s="170"/>
      <c r="AK526" s="170"/>
      <c r="AL526" s="170"/>
      <c r="AM526" s="170"/>
      <c r="AN526" s="170"/>
      <c r="AO526" s="170"/>
      <c r="AP526" s="170"/>
      <c r="AQ526" s="170"/>
      <c r="AR526" s="170"/>
      <c r="AS526" s="170"/>
      <c r="AT526" s="170"/>
      <c r="AU526" s="170"/>
      <c r="AV526" s="170"/>
      <c r="AW526" s="170"/>
      <c r="AX526" s="170"/>
      <c r="AY526" s="170"/>
      <c r="AZ526" s="170"/>
      <c r="BA526" s="170"/>
      <c r="BB526" s="170"/>
      <c r="BC526" s="170"/>
      <c r="BD526" s="170"/>
      <c r="BE526" s="170"/>
      <c r="BF526" s="170"/>
      <c r="BG526" s="170"/>
      <c r="BH526" s="170"/>
      <c r="BI526" s="170"/>
      <c r="BJ526" s="170"/>
      <c r="BK526" s="170"/>
      <c r="BL526" s="170"/>
      <c r="BM526" s="170"/>
      <c r="BN526" s="170"/>
      <c r="BO526" s="170"/>
      <c r="BP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c r="AB527" s="170"/>
      <c r="AC527" s="170"/>
      <c r="AD527" s="170"/>
      <c r="AE527" s="170"/>
      <c r="AF527" s="170"/>
      <c r="AG527" s="170"/>
      <c r="AH527" s="170"/>
      <c r="AI527" s="170"/>
      <c r="AJ527" s="170"/>
      <c r="AK527" s="170"/>
      <c r="AL527" s="170"/>
      <c r="AM527" s="170"/>
      <c r="AN527" s="170"/>
      <c r="AO527" s="170"/>
      <c r="AP527" s="170"/>
      <c r="AQ527" s="170"/>
      <c r="AR527" s="170"/>
      <c r="AS527" s="170"/>
      <c r="AT527" s="170"/>
      <c r="AU527" s="170"/>
      <c r="AV527" s="170"/>
      <c r="AW527" s="170"/>
      <c r="AX527" s="170"/>
      <c r="AY527" s="170"/>
      <c r="AZ527" s="170"/>
      <c r="BA527" s="170"/>
      <c r="BB527" s="170"/>
      <c r="BC527" s="170"/>
      <c r="BD527" s="170"/>
      <c r="BE527" s="170"/>
      <c r="BF527" s="170"/>
      <c r="BG527" s="170"/>
      <c r="BH527" s="170"/>
      <c r="BI527" s="170"/>
      <c r="BJ527" s="170"/>
      <c r="BK527" s="170"/>
      <c r="BL527" s="170"/>
      <c r="BM527" s="170"/>
      <c r="BN527" s="170"/>
      <c r="BO527" s="170"/>
      <c r="BP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c r="AB528" s="170"/>
      <c r="AC528" s="170"/>
      <c r="AD528" s="170"/>
      <c r="AE528" s="170"/>
      <c r="AF528" s="170"/>
      <c r="AG528" s="170"/>
      <c r="AH528" s="170"/>
      <c r="AI528" s="170"/>
      <c r="AJ528" s="170"/>
      <c r="AK528" s="170"/>
      <c r="AL528" s="170"/>
      <c r="AM528" s="170"/>
      <c r="AN528" s="170"/>
      <c r="AO528" s="170"/>
      <c r="AP528" s="170"/>
      <c r="AQ528" s="170"/>
      <c r="AR528" s="170"/>
      <c r="AS528" s="170"/>
      <c r="AT528" s="170"/>
      <c r="AU528" s="170"/>
      <c r="AV528" s="170"/>
      <c r="AW528" s="170"/>
      <c r="AX528" s="170"/>
      <c r="AY528" s="170"/>
      <c r="AZ528" s="170"/>
      <c r="BA528" s="170"/>
      <c r="BB528" s="170"/>
      <c r="BC528" s="170"/>
      <c r="BD528" s="170"/>
      <c r="BE528" s="170"/>
      <c r="BF528" s="170"/>
      <c r="BG528" s="170"/>
      <c r="BH528" s="170"/>
      <c r="BI528" s="170"/>
      <c r="BJ528" s="170"/>
      <c r="BK528" s="170"/>
      <c r="BL528" s="170"/>
      <c r="BM528" s="170"/>
      <c r="BN528" s="170"/>
      <c r="BO528" s="170"/>
      <c r="BP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c r="AB529" s="170"/>
      <c r="AC529" s="170"/>
      <c r="AD529" s="170"/>
      <c r="AE529" s="170"/>
      <c r="AF529" s="170"/>
      <c r="AG529" s="170"/>
      <c r="AH529" s="170"/>
      <c r="AI529" s="170"/>
      <c r="AJ529" s="170"/>
      <c r="AK529" s="170"/>
      <c r="AL529" s="170"/>
      <c r="AM529" s="170"/>
      <c r="AN529" s="170"/>
      <c r="AO529" s="170"/>
      <c r="AP529" s="170"/>
      <c r="AQ529" s="170"/>
      <c r="AR529" s="170"/>
      <c r="AS529" s="170"/>
      <c r="AT529" s="170"/>
      <c r="AU529" s="170"/>
      <c r="AV529" s="170"/>
      <c r="AW529" s="170"/>
      <c r="AX529" s="170"/>
      <c r="AY529" s="170"/>
      <c r="AZ529" s="170"/>
      <c r="BA529" s="170"/>
      <c r="BB529" s="170"/>
      <c r="BC529" s="170"/>
      <c r="BD529" s="170"/>
      <c r="BE529" s="170"/>
      <c r="BF529" s="170"/>
      <c r="BG529" s="170"/>
      <c r="BH529" s="170"/>
      <c r="BI529" s="170"/>
      <c r="BJ529" s="170"/>
      <c r="BK529" s="170"/>
      <c r="BL529" s="170"/>
      <c r="BM529" s="170"/>
      <c r="BN529" s="170"/>
      <c r="BO529" s="170"/>
      <c r="BP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c r="AB530" s="170"/>
      <c r="AC530" s="170"/>
      <c r="AD530" s="170"/>
      <c r="AE530" s="170"/>
      <c r="AF530" s="170"/>
      <c r="AG530" s="170"/>
      <c r="AH530" s="170"/>
      <c r="AI530" s="170"/>
      <c r="AJ530" s="170"/>
      <c r="AK530" s="170"/>
      <c r="AL530" s="170"/>
      <c r="AM530" s="170"/>
      <c r="AN530" s="170"/>
      <c r="AO530" s="170"/>
      <c r="AP530" s="170"/>
      <c r="AQ530" s="170"/>
      <c r="AR530" s="170"/>
      <c r="AS530" s="170"/>
      <c r="AT530" s="170"/>
      <c r="AU530" s="170"/>
      <c r="AV530" s="170"/>
      <c r="AW530" s="170"/>
      <c r="AX530" s="170"/>
      <c r="AY530" s="170"/>
      <c r="AZ530" s="170"/>
      <c r="BA530" s="170"/>
      <c r="BB530" s="170"/>
      <c r="BC530" s="170"/>
      <c r="BD530" s="170"/>
      <c r="BE530" s="170"/>
      <c r="BF530" s="170"/>
      <c r="BG530" s="170"/>
      <c r="BH530" s="170"/>
      <c r="BI530" s="170"/>
      <c r="BJ530" s="170"/>
      <c r="BK530" s="170"/>
      <c r="BL530" s="170"/>
      <c r="BM530" s="170"/>
      <c r="BN530" s="170"/>
      <c r="BO530" s="170"/>
      <c r="BP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c r="AB531" s="170"/>
      <c r="AC531" s="170"/>
      <c r="AD531" s="170"/>
      <c r="AE531" s="170"/>
      <c r="AF531" s="170"/>
      <c r="AG531" s="170"/>
      <c r="AH531" s="170"/>
      <c r="AI531" s="170"/>
      <c r="AJ531" s="170"/>
      <c r="AK531" s="170"/>
      <c r="AL531" s="170"/>
      <c r="AM531" s="170"/>
      <c r="AN531" s="170"/>
      <c r="AO531" s="170"/>
      <c r="AP531" s="170"/>
      <c r="AQ531" s="170"/>
      <c r="AR531" s="170"/>
      <c r="AS531" s="170"/>
      <c r="AT531" s="170"/>
      <c r="AU531" s="170"/>
      <c r="AV531" s="170"/>
      <c r="AW531" s="170"/>
      <c r="AX531" s="170"/>
      <c r="AY531" s="170"/>
      <c r="AZ531" s="170"/>
      <c r="BA531" s="170"/>
      <c r="BB531" s="170"/>
      <c r="BC531" s="170"/>
      <c r="BD531" s="170"/>
      <c r="BE531" s="170"/>
      <c r="BF531" s="170"/>
      <c r="BG531" s="170"/>
      <c r="BH531" s="170"/>
      <c r="BI531" s="170"/>
      <c r="BJ531" s="170"/>
      <c r="BK531" s="170"/>
      <c r="BL531" s="170"/>
      <c r="BM531" s="170"/>
      <c r="BN531" s="170"/>
      <c r="BO531" s="170"/>
      <c r="BP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c r="AB532" s="170"/>
      <c r="AC532" s="170"/>
      <c r="AD532" s="170"/>
      <c r="AE532" s="170"/>
      <c r="AF532" s="170"/>
      <c r="AG532" s="170"/>
      <c r="AH532" s="170"/>
      <c r="AI532" s="170"/>
      <c r="AJ532" s="170"/>
      <c r="AK532" s="170"/>
      <c r="AL532" s="170"/>
      <c r="AM532" s="170"/>
      <c r="AN532" s="170"/>
      <c r="AO532" s="170"/>
      <c r="AP532" s="170"/>
      <c r="AQ532" s="170"/>
      <c r="AR532" s="170"/>
      <c r="AS532" s="170"/>
      <c r="AT532" s="170"/>
      <c r="AU532" s="170"/>
      <c r="AV532" s="170"/>
      <c r="AW532" s="170"/>
      <c r="AX532" s="170"/>
      <c r="AY532" s="170"/>
      <c r="AZ532" s="170"/>
      <c r="BA532" s="170"/>
      <c r="BB532" s="170"/>
      <c r="BC532" s="170"/>
      <c r="BD532" s="170"/>
      <c r="BE532" s="170"/>
      <c r="BF532" s="170"/>
      <c r="BG532" s="170"/>
      <c r="BH532" s="170"/>
      <c r="BI532" s="170"/>
      <c r="BJ532" s="170"/>
      <c r="BK532" s="170"/>
      <c r="BL532" s="170"/>
      <c r="BM532" s="170"/>
      <c r="BN532" s="170"/>
      <c r="BO532" s="170"/>
      <c r="BP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c r="AB533" s="170"/>
      <c r="AC533" s="170"/>
      <c r="AD533" s="170"/>
      <c r="AE533" s="170"/>
      <c r="AF533" s="170"/>
      <c r="AG533" s="170"/>
      <c r="AH533" s="170"/>
      <c r="AI533" s="170"/>
      <c r="AJ533" s="170"/>
      <c r="AK533" s="170"/>
      <c r="AL533" s="170"/>
      <c r="AM533" s="170"/>
      <c r="AN533" s="170"/>
      <c r="AO533" s="170"/>
      <c r="AP533" s="170"/>
      <c r="AQ533" s="170"/>
      <c r="AR533" s="170"/>
      <c r="AS533" s="170"/>
      <c r="AT533" s="170"/>
      <c r="AU533" s="170"/>
      <c r="AV533" s="170"/>
      <c r="AW533" s="170"/>
      <c r="AX533" s="170"/>
      <c r="AY533" s="170"/>
      <c r="AZ533" s="170"/>
      <c r="BA533" s="170"/>
      <c r="BB533" s="170"/>
      <c r="BC533" s="170"/>
      <c r="BD533" s="170"/>
      <c r="BE533" s="170"/>
      <c r="BF533" s="170"/>
      <c r="BG533" s="170"/>
      <c r="BH533" s="170"/>
      <c r="BI533" s="170"/>
      <c r="BJ533" s="170"/>
      <c r="BK533" s="170"/>
      <c r="BL533" s="170"/>
      <c r="BM533" s="170"/>
      <c r="BN533" s="170"/>
      <c r="BO533" s="170"/>
      <c r="BP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c r="AB534" s="170"/>
      <c r="AC534" s="170"/>
      <c r="AD534" s="170"/>
      <c r="AE534" s="170"/>
      <c r="AF534" s="170"/>
      <c r="AG534" s="170"/>
      <c r="AH534" s="170"/>
      <c r="AI534" s="170"/>
      <c r="AJ534" s="170"/>
      <c r="AK534" s="170"/>
      <c r="AL534" s="170"/>
      <c r="AM534" s="170"/>
      <c r="AN534" s="170"/>
      <c r="AO534" s="170"/>
      <c r="AP534" s="170"/>
      <c r="AQ534" s="170"/>
      <c r="AR534" s="170"/>
      <c r="AS534" s="170"/>
      <c r="AT534" s="170"/>
      <c r="AU534" s="170"/>
      <c r="AV534" s="170"/>
      <c r="AW534" s="170"/>
      <c r="AX534" s="170"/>
      <c r="AY534" s="170"/>
      <c r="AZ534" s="170"/>
      <c r="BA534" s="170"/>
      <c r="BB534" s="170"/>
      <c r="BC534" s="170"/>
      <c r="BD534" s="170"/>
      <c r="BE534" s="170"/>
      <c r="BF534" s="170"/>
      <c r="BG534" s="170"/>
      <c r="BH534" s="170"/>
      <c r="BI534" s="170"/>
      <c r="BJ534" s="170"/>
      <c r="BK534" s="170"/>
      <c r="BL534" s="170"/>
      <c r="BM534" s="170"/>
      <c r="BN534" s="170"/>
      <c r="BO534" s="170"/>
      <c r="BP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c r="AB535" s="170"/>
      <c r="AC535" s="170"/>
      <c r="AD535" s="170"/>
      <c r="AE535" s="170"/>
      <c r="AF535" s="170"/>
      <c r="AG535" s="170"/>
      <c r="AH535" s="170"/>
      <c r="AI535" s="170"/>
      <c r="AJ535" s="170"/>
      <c r="AK535" s="170"/>
      <c r="AL535" s="170"/>
      <c r="AM535" s="170"/>
      <c r="AN535" s="170"/>
      <c r="AO535" s="170"/>
      <c r="AP535" s="170"/>
      <c r="AQ535" s="170"/>
      <c r="AR535" s="170"/>
      <c r="AS535" s="170"/>
      <c r="AT535" s="170"/>
      <c r="AU535" s="170"/>
      <c r="AV535" s="170"/>
      <c r="AW535" s="170"/>
      <c r="AX535" s="170"/>
      <c r="AY535" s="170"/>
      <c r="AZ535" s="170"/>
      <c r="BA535" s="170"/>
      <c r="BB535" s="170"/>
      <c r="BC535" s="170"/>
      <c r="BD535" s="170"/>
      <c r="BE535" s="170"/>
      <c r="BF535" s="170"/>
      <c r="BG535" s="170"/>
      <c r="BH535" s="170"/>
      <c r="BI535" s="170"/>
      <c r="BJ535" s="170"/>
      <c r="BK535" s="170"/>
      <c r="BL535" s="170"/>
      <c r="BM535" s="170"/>
      <c r="BN535" s="170"/>
      <c r="BO535" s="170"/>
      <c r="BP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c r="AB536" s="170"/>
      <c r="AC536" s="170"/>
      <c r="AD536" s="170"/>
      <c r="AE536" s="170"/>
      <c r="AF536" s="170"/>
      <c r="AG536" s="170"/>
      <c r="AH536" s="170"/>
      <c r="AI536" s="170"/>
      <c r="AJ536" s="170"/>
      <c r="AK536" s="170"/>
      <c r="AL536" s="170"/>
      <c r="AM536" s="170"/>
      <c r="AN536" s="170"/>
      <c r="AO536" s="170"/>
      <c r="AP536" s="170"/>
      <c r="AQ536" s="170"/>
      <c r="AR536" s="170"/>
      <c r="AS536" s="170"/>
      <c r="AT536" s="170"/>
      <c r="AU536" s="170"/>
      <c r="AV536" s="170"/>
      <c r="AW536" s="170"/>
      <c r="AX536" s="170"/>
      <c r="AY536" s="170"/>
      <c r="AZ536" s="170"/>
      <c r="BA536" s="170"/>
      <c r="BB536" s="170"/>
      <c r="BC536" s="170"/>
      <c r="BD536" s="170"/>
      <c r="BE536" s="170"/>
      <c r="BF536" s="170"/>
      <c r="BG536" s="170"/>
      <c r="BH536" s="170"/>
      <c r="BI536" s="170"/>
      <c r="BJ536" s="170"/>
      <c r="BK536" s="170"/>
      <c r="BL536" s="170"/>
      <c r="BM536" s="170"/>
      <c r="BN536" s="170"/>
      <c r="BO536" s="170"/>
      <c r="BP536" s="170"/>
    </row>
  </sheetData>
  <mergeCells count="20">
    <mergeCell ref="T3:V3"/>
    <mergeCell ref="Y3:AA3"/>
    <mergeCell ref="B17:F17"/>
    <mergeCell ref="C18:D18"/>
    <mergeCell ref="E18:F18"/>
    <mergeCell ref="AD3:AF3"/>
    <mergeCell ref="AI3:AK3"/>
    <mergeCell ref="AN3:AP3"/>
    <mergeCell ref="AS3:AU3"/>
    <mergeCell ref="AX3:AZ3"/>
    <mergeCell ref="BC3:BE3"/>
    <mergeCell ref="BH3:BJ3"/>
    <mergeCell ref="BM3:BO3"/>
    <mergeCell ref="I1:BO1"/>
    <mergeCell ref="B2:F2"/>
    <mergeCell ref="B3:B4"/>
    <mergeCell ref="C3:D3"/>
    <mergeCell ref="E3:F3"/>
    <mergeCell ref="J3:L3"/>
    <mergeCell ref="O3:Q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8B2"/>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1.71"/>
    <col customWidth="1" min="2" max="2" width="2.29"/>
    <col customWidth="1" min="4" max="4" width="35.71"/>
    <col customWidth="1" min="5" max="5" width="13.71"/>
    <col customWidth="1" min="6" max="6" width="34.0"/>
    <col customWidth="1" min="7" max="7" width="1.43"/>
    <col customWidth="1" min="9" max="9" width="29.14"/>
    <col customWidth="1" min="10" max="10" width="13.71"/>
    <col customWidth="1" min="11" max="11" width="51.29"/>
    <col customWidth="1" min="12" max="12" width="1.86"/>
    <col customWidth="1" min="14" max="14" width="24.0"/>
    <col customWidth="1" min="16" max="16" width="35.29"/>
    <col customWidth="1" min="17" max="17" width="1.57"/>
    <col customWidth="1" min="21" max="21" width="50.14"/>
    <col customWidth="1" min="22" max="22" width="1.71"/>
    <col customWidth="1" min="26" max="26" width="37.86"/>
    <col customWidth="1" min="27" max="27" width="3.0"/>
  </cols>
  <sheetData>
    <row r="1">
      <c r="A1" s="203"/>
      <c r="B1" s="203"/>
      <c r="C1" s="204" t="s">
        <v>478</v>
      </c>
      <c r="D1" s="2"/>
      <c r="E1" s="2"/>
      <c r="F1" s="2"/>
      <c r="G1" s="2"/>
      <c r="H1" s="2"/>
      <c r="I1" s="2"/>
      <c r="J1" s="2"/>
      <c r="K1" s="2"/>
      <c r="L1" s="2"/>
      <c r="M1" s="2"/>
      <c r="N1" s="2"/>
      <c r="O1" s="2"/>
      <c r="P1" s="2"/>
      <c r="Q1" s="2"/>
      <c r="R1" s="2"/>
      <c r="S1" s="2"/>
      <c r="T1" s="2"/>
      <c r="U1" s="2"/>
      <c r="V1" s="2"/>
      <c r="W1" s="2"/>
      <c r="X1" s="2"/>
      <c r="Y1" s="2"/>
      <c r="Z1" s="3"/>
      <c r="AA1" s="203"/>
    </row>
    <row r="2">
      <c r="A2" s="205"/>
      <c r="B2" s="206"/>
      <c r="C2" s="207"/>
      <c r="D2" s="207"/>
      <c r="E2" s="207"/>
      <c r="F2" s="207"/>
      <c r="G2" s="207"/>
      <c r="H2" s="207"/>
      <c r="I2" s="207"/>
      <c r="J2" s="207"/>
      <c r="K2" s="207"/>
      <c r="L2" s="207"/>
      <c r="M2" s="207"/>
      <c r="N2" s="207"/>
      <c r="O2" s="207"/>
      <c r="P2" s="207"/>
      <c r="Q2" s="207"/>
      <c r="R2" s="207"/>
      <c r="S2" s="207"/>
      <c r="T2" s="207"/>
      <c r="U2" s="207"/>
      <c r="V2" s="207"/>
      <c r="W2" s="207"/>
      <c r="X2" s="207"/>
      <c r="Y2" s="207"/>
      <c r="Z2" s="207"/>
      <c r="AA2" s="205"/>
    </row>
    <row r="3">
      <c r="A3" s="208"/>
      <c r="B3" s="209"/>
      <c r="C3" s="210" t="s">
        <v>12</v>
      </c>
      <c r="D3" s="211"/>
      <c r="E3" s="211"/>
      <c r="F3" s="212"/>
      <c r="G3" s="213"/>
      <c r="H3" s="210" t="s">
        <v>16</v>
      </c>
      <c r="I3" s="211"/>
      <c r="J3" s="211"/>
      <c r="K3" s="212"/>
      <c r="L3" s="214"/>
      <c r="M3" s="215" t="s">
        <v>21</v>
      </c>
      <c r="N3" s="216"/>
      <c r="O3" s="216"/>
      <c r="P3" s="198"/>
      <c r="Q3" s="217"/>
      <c r="R3" s="218" t="s">
        <v>17</v>
      </c>
      <c r="S3" s="216"/>
      <c r="T3" s="216"/>
      <c r="U3" s="198"/>
      <c r="V3" s="219"/>
      <c r="W3" s="218"/>
      <c r="X3" s="216"/>
      <c r="Y3" s="216"/>
      <c r="Z3" s="198"/>
      <c r="AA3" s="208"/>
    </row>
    <row r="4">
      <c r="A4" s="220"/>
      <c r="B4" s="221"/>
      <c r="C4" s="222" t="s">
        <v>26</v>
      </c>
      <c r="D4" s="222" t="s">
        <v>31</v>
      </c>
      <c r="E4" s="222" t="s">
        <v>479</v>
      </c>
      <c r="F4" s="222" t="s">
        <v>480</v>
      </c>
      <c r="G4" s="223"/>
      <c r="H4" s="222" t="s">
        <v>26</v>
      </c>
      <c r="I4" s="222" t="s">
        <v>31</v>
      </c>
      <c r="J4" s="222" t="s">
        <v>479</v>
      </c>
      <c r="K4" s="222" t="s">
        <v>480</v>
      </c>
      <c r="L4" s="223"/>
      <c r="M4" s="222" t="s">
        <v>26</v>
      </c>
      <c r="N4" s="222" t="s">
        <v>31</v>
      </c>
      <c r="O4" s="222" t="s">
        <v>479</v>
      </c>
      <c r="P4" s="222" t="s">
        <v>480</v>
      </c>
      <c r="Q4" s="223"/>
      <c r="R4" s="222" t="s">
        <v>26</v>
      </c>
      <c r="S4" s="222" t="s">
        <v>31</v>
      </c>
      <c r="T4" s="222" t="s">
        <v>479</v>
      </c>
      <c r="U4" s="222" t="s">
        <v>480</v>
      </c>
      <c r="V4" s="223"/>
      <c r="W4" s="222" t="s">
        <v>26</v>
      </c>
      <c r="X4" s="222" t="s">
        <v>31</v>
      </c>
      <c r="Y4" s="222" t="s">
        <v>479</v>
      </c>
      <c r="Z4" s="222" t="s">
        <v>480</v>
      </c>
      <c r="AA4" s="224"/>
    </row>
    <row r="5">
      <c r="A5" s="220"/>
      <c r="B5" s="225"/>
      <c r="C5" s="226" t="str">
        <f>IFERROR(__xludf.DUMMYFUNCTION("FILTER(Faxinas!B3:B298,Faxinas!E3:E298=C3,A11&lt;Faxinas!B3:B298,Faxinas!B3:B298&lt;A14)"),"#N/A")</f>
        <v>#N/A</v>
      </c>
      <c r="D5" s="227" t="str">
        <f>IFERROR(__xludf.DUMMYFUNCTION("FILTER(Faxinas!G3:G298,Faxinas!E3:E298=C3,A11&lt;Faxinas!B3:B298,Faxinas!B3:B298&lt;A14)"),"#N/A")</f>
        <v>#N/A</v>
      </c>
      <c r="E5" s="227" t="str">
        <f>IFERROR(__xludf.DUMMYFUNCTION("FILTER(Faxinas!P3:P298,Faxinas!E3:E298=C3,A11&lt;Faxinas!B3:B298,Faxinas!B3:B298&lt;A14)"),"#N/A")</f>
        <v>#N/A</v>
      </c>
      <c r="F5" s="228" t="str">
        <f>IFERROR(__xludf.DUMMYFUNCTION("FILTER(Faxinas!Q3:Q298,Faxinas!E3:E298=C3,A11&lt;Faxinas!B3:B298,Faxinas!B3:B298&lt;A14)"),"#N/A")</f>
        <v>#N/A</v>
      </c>
      <c r="G5" s="229"/>
      <c r="H5" s="226">
        <f>IFERROR(__xludf.DUMMYFUNCTION("FILTER(Faxinas!B3:B298,Faxinas!E3:E298=H3,A11&lt;Faxinas!B3:B298,Faxinas!B3:B298&lt;A14)"),44174.0)</f>
        <v>44174</v>
      </c>
      <c r="I5" s="230" t="str">
        <f>IFERROR(__xludf.DUMMYFUNCTION("FILTER(Faxinas!G3:G298,Faxinas!E3:E298=H3,A11&lt;Faxinas!B3:B298,Faxinas!B3:B298&lt;A14)"),"Thiago Bononi Gallinucci")</f>
        <v>Thiago Bononi Gallinucci</v>
      </c>
      <c r="J5" s="227">
        <f>IFERROR(__xludf.DUMMYFUNCTION("FILTER(Faxinas!P3:P298,Faxinas!E3:E298=H3,A11&lt;Faxinas!B3:B298,Faxinas!B3:B298&lt;A14)"),4.5)</f>
        <v>4.5</v>
      </c>
      <c r="K5" s="231" t="str">
        <f>IFERROR(__xludf.DUMMYFUNCTION("FILTER(Faxinas!Q3:Q298,Faxinas!E3:E298=H3,A11&lt;Faxinas!B3:B298,Faxinas!B3:B298&lt;A14)"),"""Como sempre, o serviço muito bom, mas as vezes ela limpava sem a máscara, pode ser perigoso para ela.""")</f>
        <v>"Como sempre, o serviço muito bom, mas as vezes ela limpava sem a máscara, pode ser perigoso para ela."</v>
      </c>
      <c r="L5" s="229"/>
      <c r="M5" s="232" t="str">
        <f>IFERROR(__xludf.DUMMYFUNCTION("FILTER(Faxinas!B3:B298,Faxinas!E3:E298=M3,A11&lt;Faxinas!B3:B298,Faxinas!B3:B298&lt;A14)"),"#N/A")</f>
        <v>#N/A</v>
      </c>
      <c r="N5" s="233" t="str">
        <f>IFERROR(__xludf.DUMMYFUNCTION("FILTER(Faxinas!G3:G298,Faxinas!E3:E298=M3,A11&lt;Faxinas!B3:B298,Faxinas!B3:B298&lt;A14)"),"#N/A")</f>
        <v>#N/A</v>
      </c>
      <c r="O5" s="233" t="str">
        <f>IFERROR(__xludf.DUMMYFUNCTION("FILTER(Faxinas!P3:P298,Faxinas!E3:E298=M3,A11&lt;Faxinas!B3:B298,Faxinas!B3:B298&lt;A14)"),"#N/A")</f>
        <v>#N/A</v>
      </c>
      <c r="P5" s="233" t="str">
        <f>IFERROR(__xludf.DUMMYFUNCTION("FILTER(Faxinas!Q3:Q298,Faxinas!E3:E298=M3,A11&lt;Faxinas!B3:B298,Faxinas!B3:B298&lt;A14)"),"#N/A")</f>
        <v>#N/A</v>
      </c>
      <c r="Q5" s="234"/>
      <c r="R5" s="235">
        <f>IFERROR(__xludf.DUMMYFUNCTION("FILTER(Faxinas!B3:B298,Faxinas!E3:E298=R3,A11&lt;Faxinas!B3:B298,Faxinas!B3:B298&lt;A14)"),44179.0)</f>
        <v>44179</v>
      </c>
      <c r="S5" s="236" t="str">
        <f>IFERROR(__xludf.DUMMYFUNCTION("FILTER(Faxinas!G3:G298,Faxinas!E3:E298=R3,A11&lt;Faxinas!B3:B298,Faxinas!B3:B298&lt;A14)"),"Fernando Onodera Orellana")</f>
        <v>Fernando Onodera Orellana</v>
      </c>
      <c r="T5" s="233" t="str">
        <f>IFERROR(__xludf.DUMMYFUNCTION("FILTER(Faxinas!P3:P298,Faxinas!E3:E298=R3,A11&lt;Faxinas!B3:B298,Faxinas!B3:B298&lt;A14)"),"")</f>
        <v/>
      </c>
      <c r="U5" s="233" t="str">
        <f>IFERROR(__xludf.DUMMYFUNCTION("FILTER(Faxinas!Q3:Q298,Faxinas!E3:E298=R3,A11&lt;Faxinas!B3:B298,Faxinas!B3:B298&lt;A14)"),"Cliente não respondeu à mensagem de feedback")</f>
        <v>Cliente não respondeu à mensagem de feedback</v>
      </c>
      <c r="V5" s="234"/>
      <c r="W5" s="233" t="str">
        <f>IFERROR(__xludf.DUMMYFUNCTION("FILTER(Faxinas!B3:B298,Faxinas!E3:E298=W3,A11&lt;Faxinas!B3:B298,Faxinas!B3:B298&lt;A14)"),"#N/A")</f>
        <v>#N/A</v>
      </c>
      <c r="X5" s="233" t="str">
        <f>IFERROR(__xludf.DUMMYFUNCTION("FILTER(Faxinas!G3:G298,Faxinas!E3:E298=W3,A11&lt;Faxinas!B3:B298,Faxinas!B3:B298&lt;A14)"),"#N/A")</f>
        <v>#N/A</v>
      </c>
      <c r="Y5" s="233" t="str">
        <f>IFERROR(__xludf.DUMMYFUNCTION("FILTER(Faxinas!P3:P298,Faxinas!E3:E298=W3,A11&lt;Faxinas!B3:B298,Faxinas!B3:B298&lt;A14)"),"#N/A")</f>
        <v>#N/A</v>
      </c>
      <c r="Z5" s="233" t="str">
        <f>IFERROR(__xludf.DUMMYFUNCTION("FILTER(Faxinas!Q3:Q298,Faxinas!E3:E298=W3,A11&lt;Faxinas!B3:B298,Faxinas!B3:B298&lt;A14)"),"#N/A")</f>
        <v>#N/A</v>
      </c>
      <c r="AA5" s="224"/>
    </row>
    <row r="6">
      <c r="B6" s="225"/>
      <c r="C6" s="226"/>
      <c r="D6" s="233"/>
      <c r="E6" s="233"/>
      <c r="F6" s="237"/>
      <c r="G6" s="238"/>
      <c r="H6" s="226">
        <f>IFERROR(__xludf.DUMMYFUNCTION("""COMPUTED_VALUE"""),44180.0)</f>
        <v>44180</v>
      </c>
      <c r="I6" s="236" t="str">
        <f>IFERROR(__xludf.DUMMYFUNCTION("""COMPUTED_VALUE"""),"Victor Ferrão Santolim")</f>
        <v>Victor Ferrão Santolim</v>
      </c>
      <c r="J6" s="233">
        <f>IFERROR(__xludf.DUMMYFUNCTION("""COMPUTED_VALUE"""),2.0)</f>
        <v>2</v>
      </c>
      <c r="K6" s="237" t="str">
        <f>IFERROR(__xludf.DUMMYFUNCTION("""COMPUTED_VALUE"""),"Lourdes seguiu as recomendações de usar máscara.
Em relação à faxina em si, infelizmente achou que ficou aquém do esperado. Ela deixou muita sujeira para trás, que daria tempo de limpar tranquilamente. Durante a faxina, o cliente notou vários desses locai"&amp;"s que estavam acumulando poeira e de forma bem educada mostrou a ela, pedindo se ela poderia por favor dar uma uma limpadinha em tal lugar, etc, não adiantou. Daria tempo de ter feito uma limpeza bem mais cuidadosa, que é o que eu espero de uma faxina.  T"&amp;"em pelo menos uns 10 pontos na kitnet de uns 20 metros quadrados que não foram limpos. Ela chegou as 8:30 e saiu em torno de 13:30, daria tempo de fazer um serviço melhor.")</f>
        <v>Lourdes seguiu as recomendações de usar máscara.
Em relação à faxina em si, infelizmente achou que ficou aquém do esperado. Ela deixou muita sujeira para trás, que daria tempo de limpar tranquilamente. Durante a faxina, o cliente notou vários desses locais que estavam acumulando poeira e de forma bem educada mostrou a ela, pedindo se ela poderia por favor dar uma uma limpadinha em tal lugar, etc, não adiantou. Daria tempo de ter feito uma limpeza bem mais cuidadosa, que é o que eu espero de uma faxina.  Tem pelo menos uns 10 pontos na kitnet de uns 20 metros quadrados que não foram limpos. Ela chegou as 8:30 e saiu em torno de 13:30, daria tempo de fazer um serviço melhor.</v>
      </c>
      <c r="L6" s="238"/>
      <c r="M6" s="232"/>
      <c r="N6" s="233"/>
      <c r="O6" s="233"/>
      <c r="P6" s="233"/>
      <c r="Q6" s="234"/>
      <c r="R6" s="235">
        <f>IFERROR(__xludf.DUMMYFUNCTION("""COMPUTED_VALUE"""),44182.0)</f>
        <v>44182</v>
      </c>
      <c r="S6" s="236" t="str">
        <f>IFERROR(__xludf.DUMMYFUNCTION("""COMPUTED_VALUE"""),"Andréia Pimentel Gurgueira")</f>
        <v>Andréia Pimentel Gurgueira</v>
      </c>
      <c r="T6" s="233">
        <f>IFERROR(__xludf.DUMMYFUNCTION("""COMPUTED_VALUE"""),2.0)</f>
        <v>2</v>
      </c>
      <c r="U6" s="233" t="str">
        <f>IFERROR(__xludf.DUMMYFUNCTION("""COMPUTED_VALUE"""),"Embaixo dos móveis continua sujo, no quarto e sala (citou inclusive uma barata morta que não foi retirada).")</f>
        <v>Embaixo dos móveis continua sujo, no quarto e sala (citou inclusive uma barata morta que não foi retirada).</v>
      </c>
      <c r="V6" s="234"/>
      <c r="W6" s="233"/>
      <c r="X6" s="233"/>
      <c r="Y6" s="233"/>
      <c r="Z6" s="233"/>
      <c r="AA6" s="224"/>
    </row>
    <row r="7">
      <c r="A7" s="239" t="s">
        <v>481</v>
      </c>
      <c r="B7" s="240"/>
      <c r="C7" s="226"/>
      <c r="D7" s="233"/>
      <c r="E7" s="233"/>
      <c r="F7" s="237"/>
      <c r="G7" s="238"/>
      <c r="H7" s="226">
        <f>IFERROR(__xludf.DUMMYFUNCTION("""COMPUTED_VALUE"""),44187.0)</f>
        <v>44187</v>
      </c>
      <c r="I7" s="236" t="str">
        <f>IFERROR(__xludf.DUMMYFUNCTION("""COMPUTED_VALUE"""),"Bruna Bicudo")</f>
        <v>Bruna Bicudo</v>
      </c>
      <c r="J7" s="233">
        <f>IFERROR(__xludf.DUMMYFUNCTION("""COMPUTED_VALUE"""),5.0)</f>
        <v>5</v>
      </c>
      <c r="K7" s="237" t="str">
        <f>IFERROR(__xludf.DUMMYFUNCTION("""COMPUTED_VALUE"""),"Nota máxima para o serviço, pois elas foram pontuais e muito completas na limpeza, a casa ficou limpa e linda")</f>
        <v>Nota máxima para o serviço, pois elas foram pontuais e muito completas na limpeza, a casa ficou limpa e linda</v>
      </c>
      <c r="L7" s="238"/>
      <c r="M7" s="232"/>
      <c r="N7" s="233"/>
      <c r="O7" s="233"/>
      <c r="P7" s="233"/>
      <c r="Q7" s="234"/>
      <c r="R7" s="235">
        <f>IFERROR(__xludf.DUMMYFUNCTION("""COMPUTED_VALUE"""),44187.0)</f>
        <v>44187</v>
      </c>
      <c r="S7" s="236" t="str">
        <f>IFERROR(__xludf.DUMMYFUNCTION("""COMPUTED_VALUE"""),"Bruna Bicudo")</f>
        <v>Bruna Bicudo</v>
      </c>
      <c r="T7" s="233">
        <f>IFERROR(__xludf.DUMMYFUNCTION("""COMPUTED_VALUE"""),5.0)</f>
        <v>5</v>
      </c>
      <c r="U7" s="233" t="str">
        <f>IFERROR(__xludf.DUMMYFUNCTION("""COMPUTED_VALUE"""),"Nota máxima para o serviço, pois elas foram pontuais e muito completas na limpeza, a casa ficou limpa e linda")</f>
        <v>Nota máxima para o serviço, pois elas foram pontuais e muito completas na limpeza, a casa ficou limpa e linda</v>
      </c>
      <c r="V7" s="234"/>
      <c r="W7" s="233"/>
      <c r="X7" s="233"/>
      <c r="Y7" s="233"/>
      <c r="Z7" s="233"/>
      <c r="AA7" s="224"/>
    </row>
    <row r="8">
      <c r="A8" s="241"/>
      <c r="B8" s="240"/>
      <c r="C8" s="226"/>
      <c r="D8" s="233"/>
      <c r="E8" s="233"/>
      <c r="F8" s="237"/>
      <c r="G8" s="238"/>
      <c r="H8" s="226">
        <f>IFERROR(__xludf.DUMMYFUNCTION("""COMPUTED_VALUE"""),44224.0)</f>
        <v>44224</v>
      </c>
      <c r="I8" s="236" t="str">
        <f>IFERROR(__xludf.DUMMYFUNCTION("""COMPUTED_VALUE"""),"Higor de Oliveira")</f>
        <v>Higor de Oliveira</v>
      </c>
      <c r="J8" s="233">
        <f>IFERROR(__xludf.DUMMYFUNCTION("""COMPUTED_VALUE"""),5.0)</f>
        <v>5</v>
      </c>
      <c r="K8" s="237" t="str">
        <f>IFERROR(__xludf.DUMMYFUNCTION("""COMPUTED_VALUE"""),"Nota 5! Estão de parabéns, tanto em questão de segurança quanto em questão de limpeza.")</f>
        <v>Nota 5! Estão de parabéns, tanto em questão de segurança quanto em questão de limpeza.</v>
      </c>
      <c r="L8" s="238"/>
      <c r="M8" s="232"/>
      <c r="N8" s="233"/>
      <c r="O8" s="233"/>
      <c r="P8" s="233"/>
      <c r="Q8" s="234"/>
      <c r="R8" s="235">
        <f>IFERROR(__xludf.DUMMYFUNCTION("""COMPUTED_VALUE"""),44207.0)</f>
        <v>44207</v>
      </c>
      <c r="S8" s="236" t="str">
        <f>IFERROR(__xludf.DUMMYFUNCTION("""COMPUTED_VALUE"""),"Guilherme Ferreira Lenzolari")</f>
        <v>Guilherme Ferreira Lenzolari</v>
      </c>
      <c r="T8" s="233">
        <f>IFERROR(__xludf.DUMMYFUNCTION("""COMPUTED_VALUE"""),5.0)</f>
        <v>5</v>
      </c>
      <c r="U8" s="233" t="str">
        <f>IFERROR(__xludf.DUMMYFUNCTION("""COMPUTED_VALUE"""),"Faxina muito boa.")</f>
        <v>Faxina muito boa.</v>
      </c>
      <c r="V8" s="234"/>
      <c r="W8" s="233"/>
      <c r="X8" s="233"/>
      <c r="Y8" s="233"/>
      <c r="Z8" s="233"/>
      <c r="AA8" s="224"/>
    </row>
    <row r="9">
      <c r="A9" s="241"/>
      <c r="B9" s="240"/>
      <c r="C9" s="226"/>
      <c r="D9" s="233"/>
      <c r="E9" s="233"/>
      <c r="F9" s="237"/>
      <c r="G9" s="238"/>
      <c r="H9" s="226">
        <f>IFERROR(__xludf.DUMMYFUNCTION("""COMPUTED_VALUE"""),44225.0)</f>
        <v>44225</v>
      </c>
      <c r="I9" s="236" t="str">
        <f>IFERROR(__xludf.DUMMYFUNCTION("""COMPUTED_VALUE"""),"João Victor Garcia")</f>
        <v>João Victor Garcia</v>
      </c>
      <c r="J9" s="233"/>
      <c r="K9" s="237"/>
      <c r="L9" s="238"/>
      <c r="M9" s="232"/>
      <c r="N9" s="233"/>
      <c r="O9" s="233"/>
      <c r="P9" s="233"/>
      <c r="Q9" s="234"/>
      <c r="R9" s="235">
        <f>IFERROR(__xludf.DUMMYFUNCTION("""COMPUTED_VALUE"""),44224.0)</f>
        <v>44224</v>
      </c>
      <c r="S9" s="236" t="str">
        <f>IFERROR(__xludf.DUMMYFUNCTION("""COMPUTED_VALUE"""),"Higor de Oliveira")</f>
        <v>Higor de Oliveira</v>
      </c>
      <c r="T9" s="233">
        <f>IFERROR(__xludf.DUMMYFUNCTION("""COMPUTED_VALUE"""),5.0)</f>
        <v>5</v>
      </c>
      <c r="U9" s="233" t="str">
        <f>IFERROR(__xludf.DUMMYFUNCTION("""COMPUTED_VALUE"""),"Nota 5! Estão de parabéns, tanto em questão de segurança quanto em questão de limpeza.")</f>
        <v>Nota 5! Estão de parabéns, tanto em questão de segurança quanto em questão de limpeza.</v>
      </c>
      <c r="V9" s="234"/>
      <c r="W9" s="233"/>
      <c r="X9" s="233"/>
      <c r="Y9" s="233"/>
      <c r="Z9" s="233"/>
      <c r="AA9" s="224"/>
    </row>
    <row r="10">
      <c r="A10" s="122"/>
      <c r="B10" s="240"/>
      <c r="C10" s="226"/>
      <c r="D10" s="233"/>
      <c r="E10" s="233"/>
      <c r="F10" s="237"/>
      <c r="G10" s="238"/>
      <c r="H10" s="242"/>
      <c r="I10" s="233"/>
      <c r="J10" s="233"/>
      <c r="K10" s="237"/>
      <c r="L10" s="238"/>
      <c r="M10" s="232"/>
      <c r="N10" s="233"/>
      <c r="O10" s="233"/>
      <c r="P10" s="233"/>
      <c r="Q10" s="234"/>
      <c r="R10" s="233"/>
      <c r="S10" s="233"/>
      <c r="T10" s="233"/>
      <c r="U10" s="233"/>
      <c r="V10" s="234"/>
      <c r="W10" s="233"/>
      <c r="X10" s="233"/>
      <c r="Y10" s="233"/>
      <c r="Z10" s="233"/>
      <c r="AA10" s="224"/>
    </row>
    <row r="11">
      <c r="A11" s="243">
        <v>44171.0</v>
      </c>
      <c r="B11" s="240"/>
      <c r="C11" s="226"/>
      <c r="D11" s="233"/>
      <c r="E11" s="233"/>
      <c r="F11" s="237"/>
      <c r="G11" s="238"/>
      <c r="H11" s="242"/>
      <c r="I11" s="233"/>
      <c r="J11" s="233"/>
      <c r="K11" s="237"/>
      <c r="L11" s="238"/>
      <c r="M11" s="232"/>
      <c r="N11" s="233"/>
      <c r="O11" s="233"/>
      <c r="P11" s="233"/>
      <c r="Q11" s="234"/>
      <c r="R11" s="233"/>
      <c r="S11" s="233"/>
      <c r="T11" s="233"/>
      <c r="U11" s="233"/>
      <c r="V11" s="234"/>
      <c r="W11" s="233"/>
      <c r="X11" s="233"/>
      <c r="Y11" s="233"/>
      <c r="Z11" s="233"/>
      <c r="AA11" s="224"/>
    </row>
    <row r="12">
      <c r="A12" s="224"/>
      <c r="B12" s="240"/>
      <c r="C12" s="226"/>
      <c r="D12" s="233"/>
      <c r="E12" s="233"/>
      <c r="F12" s="237"/>
      <c r="G12" s="238"/>
      <c r="H12" s="242"/>
      <c r="I12" s="233"/>
      <c r="J12" s="233"/>
      <c r="K12" s="237"/>
      <c r="L12" s="238"/>
      <c r="M12" s="232"/>
      <c r="N12" s="233"/>
      <c r="O12" s="233"/>
      <c r="P12" s="233"/>
      <c r="Q12" s="234"/>
      <c r="R12" s="233"/>
      <c r="S12" s="233"/>
      <c r="T12" s="233"/>
      <c r="U12" s="233"/>
      <c r="V12" s="234"/>
      <c r="W12" s="233"/>
      <c r="X12" s="233"/>
      <c r="Y12" s="233"/>
      <c r="Z12" s="233"/>
      <c r="AA12" s="224"/>
    </row>
    <row r="13">
      <c r="A13" s="244" t="s">
        <v>482</v>
      </c>
      <c r="B13" s="240"/>
      <c r="C13" s="226"/>
      <c r="D13" s="233"/>
      <c r="E13" s="233"/>
      <c r="F13" s="237"/>
      <c r="G13" s="238"/>
      <c r="H13" s="242"/>
      <c r="I13" s="233"/>
      <c r="J13" s="233"/>
      <c r="K13" s="237"/>
      <c r="L13" s="238"/>
      <c r="M13" s="232"/>
      <c r="N13" s="233"/>
      <c r="O13" s="233"/>
      <c r="P13" s="233"/>
      <c r="Q13" s="234"/>
      <c r="R13" s="233"/>
      <c r="S13" s="233"/>
      <c r="T13" s="233"/>
      <c r="U13" s="233"/>
      <c r="V13" s="234"/>
      <c r="W13" s="233"/>
      <c r="X13" s="233"/>
      <c r="Y13" s="233"/>
      <c r="Z13" s="233"/>
      <c r="AA13" s="224"/>
    </row>
    <row r="14">
      <c r="A14" s="245">
        <v>44227.0</v>
      </c>
      <c r="B14" s="240"/>
      <c r="C14" s="226"/>
      <c r="D14" s="233"/>
      <c r="E14" s="233"/>
      <c r="F14" s="237"/>
      <c r="G14" s="238"/>
      <c r="H14" s="242"/>
      <c r="I14" s="233"/>
      <c r="J14" s="233"/>
      <c r="K14" s="237"/>
      <c r="L14" s="238"/>
      <c r="M14" s="232"/>
      <c r="N14" s="233"/>
      <c r="O14" s="233"/>
      <c r="P14" s="233"/>
      <c r="Q14" s="234"/>
      <c r="R14" s="233"/>
      <c r="S14" s="233"/>
      <c r="T14" s="233"/>
      <c r="U14" s="233"/>
      <c r="V14" s="234"/>
      <c r="W14" s="233"/>
      <c r="X14" s="233"/>
      <c r="Y14" s="233"/>
      <c r="Z14" s="233"/>
      <c r="AA14" s="224"/>
    </row>
    <row r="15">
      <c r="A15" s="224"/>
      <c r="B15" s="240"/>
      <c r="C15" s="226"/>
      <c r="D15" s="233"/>
      <c r="E15" s="233"/>
      <c r="F15" s="237"/>
      <c r="G15" s="238"/>
      <c r="H15" s="242"/>
      <c r="I15" s="233"/>
      <c r="J15" s="233"/>
      <c r="K15" s="237"/>
      <c r="L15" s="238"/>
      <c r="M15" s="232"/>
      <c r="N15" s="233"/>
      <c r="O15" s="233"/>
      <c r="P15" s="233"/>
      <c r="Q15" s="234"/>
      <c r="R15" s="233"/>
      <c r="S15" s="233"/>
      <c r="T15" s="233"/>
      <c r="U15" s="233"/>
      <c r="V15" s="234"/>
      <c r="W15" s="233"/>
      <c r="X15" s="233"/>
      <c r="Y15" s="233"/>
      <c r="Z15" s="233"/>
      <c r="AA15" s="224"/>
    </row>
    <row r="16">
      <c r="A16" s="224"/>
      <c r="B16" s="240"/>
      <c r="C16" s="226"/>
      <c r="D16" s="233"/>
      <c r="E16" s="233"/>
      <c r="F16" s="237"/>
      <c r="G16" s="238"/>
      <c r="H16" s="242"/>
      <c r="I16" s="233"/>
      <c r="J16" s="233"/>
      <c r="K16" s="237"/>
      <c r="L16" s="238"/>
      <c r="M16" s="232"/>
      <c r="N16" s="233"/>
      <c r="O16" s="233"/>
      <c r="P16" s="233"/>
      <c r="Q16" s="234"/>
      <c r="R16" s="233"/>
      <c r="S16" s="233"/>
      <c r="T16" s="233"/>
      <c r="U16" s="233"/>
      <c r="V16" s="234"/>
      <c r="W16" s="233"/>
      <c r="X16" s="233"/>
      <c r="Y16" s="233"/>
      <c r="Z16" s="233"/>
      <c r="AA16" s="224"/>
    </row>
    <row r="17">
      <c r="A17" s="224"/>
      <c r="B17" s="240"/>
      <c r="C17" s="226"/>
      <c r="D17" s="233"/>
      <c r="E17" s="233"/>
      <c r="F17" s="237"/>
      <c r="G17" s="238"/>
      <c r="H17" s="242"/>
      <c r="I17" s="233"/>
      <c r="J17" s="233"/>
      <c r="K17" s="237"/>
      <c r="L17" s="238"/>
      <c r="M17" s="232"/>
      <c r="N17" s="233"/>
      <c r="O17" s="233"/>
      <c r="P17" s="233"/>
      <c r="Q17" s="234"/>
      <c r="R17" s="233"/>
      <c r="S17" s="233"/>
      <c r="T17" s="233"/>
      <c r="U17" s="233"/>
      <c r="V17" s="234"/>
      <c r="W17" s="233"/>
      <c r="X17" s="233"/>
      <c r="Y17" s="233"/>
      <c r="Z17" s="233"/>
      <c r="AA17" s="224"/>
    </row>
    <row r="18">
      <c r="A18" s="224"/>
      <c r="B18" s="240"/>
      <c r="C18" s="226"/>
      <c r="D18" s="233"/>
      <c r="E18" s="233"/>
      <c r="F18" s="237"/>
      <c r="G18" s="238"/>
      <c r="H18" s="242"/>
      <c r="I18" s="233"/>
      <c r="J18" s="233"/>
      <c r="K18" s="237"/>
      <c r="L18" s="238"/>
      <c r="M18" s="232"/>
      <c r="N18" s="233"/>
      <c r="O18" s="233"/>
      <c r="P18" s="233"/>
      <c r="Q18" s="234"/>
      <c r="R18" s="233"/>
      <c r="S18" s="233"/>
      <c r="T18" s="233"/>
      <c r="U18" s="233"/>
      <c r="V18" s="234"/>
      <c r="W18" s="233"/>
      <c r="X18" s="233"/>
      <c r="Y18" s="233"/>
      <c r="Z18" s="233"/>
      <c r="AA18" s="224"/>
    </row>
    <row r="19">
      <c r="A19" s="224"/>
      <c r="B19" s="240"/>
      <c r="C19" s="226"/>
      <c r="D19" s="233"/>
      <c r="E19" s="233"/>
      <c r="F19" s="237"/>
      <c r="G19" s="238"/>
      <c r="H19" s="242"/>
      <c r="I19" s="233"/>
      <c r="J19" s="233"/>
      <c r="K19" s="237"/>
      <c r="L19" s="238"/>
      <c r="M19" s="232"/>
      <c r="N19" s="233"/>
      <c r="O19" s="233"/>
      <c r="P19" s="233"/>
      <c r="Q19" s="234"/>
      <c r="R19" s="233"/>
      <c r="S19" s="233"/>
      <c r="T19" s="233"/>
      <c r="U19" s="233"/>
      <c r="V19" s="234"/>
      <c r="W19" s="233"/>
      <c r="X19" s="233"/>
      <c r="Y19" s="233"/>
      <c r="Z19" s="233"/>
      <c r="AA19" s="224"/>
    </row>
    <row r="20">
      <c r="A20" s="224"/>
      <c r="B20" s="240"/>
      <c r="C20" s="226"/>
      <c r="D20" s="233"/>
      <c r="E20" s="233"/>
      <c r="F20" s="237"/>
      <c r="G20" s="238"/>
      <c r="H20" s="242"/>
      <c r="I20" s="233"/>
      <c r="J20" s="233"/>
      <c r="K20" s="237"/>
      <c r="L20" s="238"/>
      <c r="M20" s="232"/>
      <c r="N20" s="233"/>
      <c r="O20" s="233"/>
      <c r="P20" s="233"/>
      <c r="Q20" s="234"/>
      <c r="R20" s="233"/>
      <c r="S20" s="233"/>
      <c r="T20" s="233"/>
      <c r="U20" s="233"/>
      <c r="V20" s="234"/>
      <c r="W20" s="233"/>
      <c r="X20" s="233"/>
      <c r="Y20" s="233"/>
      <c r="Z20" s="233"/>
      <c r="AA20" s="224"/>
    </row>
    <row r="21">
      <c r="A21" s="224"/>
      <c r="B21" s="240"/>
      <c r="C21" s="226"/>
      <c r="D21" s="233"/>
      <c r="E21" s="233"/>
      <c r="F21" s="237"/>
      <c r="G21" s="238"/>
      <c r="H21" s="242"/>
      <c r="I21" s="233"/>
      <c r="J21" s="233"/>
      <c r="K21" s="237"/>
      <c r="L21" s="238"/>
      <c r="M21" s="232"/>
      <c r="N21" s="233"/>
      <c r="O21" s="233"/>
      <c r="P21" s="233"/>
      <c r="Q21" s="234"/>
      <c r="R21" s="233"/>
      <c r="S21" s="233"/>
      <c r="T21" s="233"/>
      <c r="U21" s="233"/>
      <c r="V21" s="234"/>
      <c r="W21" s="233"/>
      <c r="X21" s="233"/>
      <c r="Y21" s="233"/>
      <c r="Z21" s="233"/>
      <c r="AA21" s="224"/>
    </row>
    <row r="22">
      <c r="A22" s="224"/>
      <c r="B22" s="240"/>
      <c r="C22" s="226"/>
      <c r="D22" s="233"/>
      <c r="E22" s="233"/>
      <c r="F22" s="237"/>
      <c r="G22" s="238"/>
      <c r="H22" s="242"/>
      <c r="I22" s="233"/>
      <c r="J22" s="233"/>
      <c r="K22" s="237"/>
      <c r="L22" s="238"/>
      <c r="M22" s="232"/>
      <c r="N22" s="233"/>
      <c r="O22" s="233"/>
      <c r="P22" s="233"/>
      <c r="Q22" s="234"/>
      <c r="R22" s="233"/>
      <c r="S22" s="233"/>
      <c r="T22" s="233"/>
      <c r="U22" s="233"/>
      <c r="V22" s="234"/>
      <c r="W22" s="233"/>
      <c r="X22" s="233"/>
      <c r="Y22" s="233"/>
      <c r="Z22" s="233"/>
      <c r="AA22" s="224"/>
    </row>
    <row r="23">
      <c r="A23" s="224"/>
      <c r="B23" s="240"/>
      <c r="C23" s="226"/>
      <c r="D23" s="233"/>
      <c r="E23" s="233"/>
      <c r="F23" s="237"/>
      <c r="G23" s="238"/>
      <c r="H23" s="242"/>
      <c r="I23" s="233"/>
      <c r="J23" s="233"/>
      <c r="K23" s="237"/>
      <c r="L23" s="238"/>
      <c r="M23" s="232"/>
      <c r="N23" s="233"/>
      <c r="O23" s="233"/>
      <c r="P23" s="233"/>
      <c r="Q23" s="234"/>
      <c r="R23" s="233"/>
      <c r="S23" s="233"/>
      <c r="T23" s="233"/>
      <c r="U23" s="233"/>
      <c r="V23" s="234"/>
      <c r="W23" s="233"/>
      <c r="X23" s="233"/>
      <c r="Y23" s="233"/>
      <c r="Z23" s="233"/>
      <c r="AA23" s="224"/>
    </row>
    <row r="24">
      <c r="A24" s="224"/>
      <c r="B24" s="240"/>
      <c r="C24" s="226"/>
      <c r="D24" s="233"/>
      <c r="E24" s="233"/>
      <c r="F24" s="237"/>
      <c r="G24" s="238"/>
      <c r="H24" s="242"/>
      <c r="I24" s="233"/>
      <c r="J24" s="233"/>
      <c r="K24" s="237"/>
      <c r="L24" s="238"/>
      <c r="M24" s="232"/>
      <c r="N24" s="233"/>
      <c r="O24" s="233"/>
      <c r="P24" s="233"/>
      <c r="Q24" s="234"/>
      <c r="R24" s="233"/>
      <c r="S24" s="233"/>
      <c r="T24" s="233"/>
      <c r="U24" s="233"/>
      <c r="V24" s="234"/>
      <c r="W24" s="233"/>
      <c r="X24" s="233"/>
      <c r="Y24" s="233"/>
      <c r="Z24" s="233"/>
      <c r="AA24" s="224"/>
    </row>
    <row r="25">
      <c r="A25" s="224"/>
      <c r="B25" s="240"/>
      <c r="C25" s="226"/>
      <c r="D25" s="233"/>
      <c r="E25" s="233"/>
      <c r="F25" s="237"/>
      <c r="G25" s="238"/>
      <c r="H25" s="242"/>
      <c r="I25" s="233"/>
      <c r="J25" s="233"/>
      <c r="K25" s="237"/>
      <c r="L25" s="238"/>
      <c r="M25" s="232"/>
      <c r="N25" s="233"/>
      <c r="O25" s="233"/>
      <c r="P25" s="233"/>
      <c r="Q25" s="234"/>
      <c r="R25" s="233"/>
      <c r="S25" s="233"/>
      <c r="T25" s="233"/>
      <c r="U25" s="233"/>
      <c r="V25" s="234"/>
      <c r="W25" s="233"/>
      <c r="X25" s="233"/>
      <c r="Y25" s="233"/>
      <c r="Z25" s="233"/>
      <c r="AA25" s="224"/>
    </row>
    <row r="26">
      <c r="A26" s="224"/>
      <c r="B26" s="240"/>
      <c r="C26" s="226"/>
      <c r="D26" s="233"/>
      <c r="E26" s="233"/>
      <c r="F26" s="237"/>
      <c r="G26" s="238"/>
      <c r="H26" s="242"/>
      <c r="I26" s="233"/>
      <c r="J26" s="233"/>
      <c r="K26" s="237"/>
      <c r="L26" s="238"/>
      <c r="M26" s="232"/>
      <c r="N26" s="233"/>
      <c r="O26" s="233"/>
      <c r="P26" s="233"/>
      <c r="Q26" s="234"/>
      <c r="R26" s="233"/>
      <c r="S26" s="233"/>
      <c r="T26" s="233"/>
      <c r="U26" s="233"/>
      <c r="V26" s="234"/>
      <c r="W26" s="233"/>
      <c r="X26" s="233"/>
      <c r="Y26" s="233"/>
      <c r="Z26" s="233"/>
      <c r="AA26" s="224"/>
    </row>
    <row r="27">
      <c r="A27" s="224"/>
      <c r="B27" s="240"/>
      <c r="C27" s="226"/>
      <c r="D27" s="233"/>
      <c r="E27" s="233"/>
      <c r="F27" s="237"/>
      <c r="G27" s="238"/>
      <c r="H27" s="242"/>
      <c r="I27" s="233"/>
      <c r="J27" s="233"/>
      <c r="K27" s="237"/>
      <c r="L27" s="238"/>
      <c r="M27" s="232"/>
      <c r="N27" s="233"/>
      <c r="O27" s="233"/>
      <c r="P27" s="233"/>
      <c r="Q27" s="234"/>
      <c r="R27" s="233"/>
      <c r="S27" s="233"/>
      <c r="T27" s="233"/>
      <c r="U27" s="233"/>
      <c r="V27" s="234"/>
      <c r="W27" s="233"/>
      <c r="X27" s="233"/>
      <c r="Y27" s="233"/>
      <c r="Z27" s="233"/>
      <c r="AA27" s="224"/>
    </row>
    <row r="28">
      <c r="A28" s="224"/>
      <c r="B28" s="240"/>
      <c r="C28" s="226"/>
      <c r="D28" s="233"/>
      <c r="E28" s="233"/>
      <c r="F28" s="237"/>
      <c r="G28" s="238"/>
      <c r="H28" s="242"/>
      <c r="I28" s="233"/>
      <c r="J28" s="233"/>
      <c r="K28" s="237"/>
      <c r="L28" s="238"/>
      <c r="M28" s="232"/>
      <c r="N28" s="233"/>
      <c r="O28" s="233"/>
      <c r="P28" s="233"/>
      <c r="Q28" s="234"/>
      <c r="R28" s="233"/>
      <c r="S28" s="233"/>
      <c r="T28" s="233"/>
      <c r="U28" s="233"/>
      <c r="V28" s="234"/>
      <c r="W28" s="233"/>
      <c r="X28" s="233"/>
      <c r="Y28" s="233"/>
      <c r="Z28" s="233"/>
      <c r="AA28" s="224"/>
    </row>
    <row r="29">
      <c r="A29" s="224"/>
      <c r="B29" s="240"/>
      <c r="C29" s="226"/>
      <c r="D29" s="233"/>
      <c r="E29" s="233"/>
      <c r="F29" s="237"/>
      <c r="G29" s="238"/>
      <c r="H29" s="242"/>
      <c r="I29" s="233"/>
      <c r="J29" s="233"/>
      <c r="K29" s="237"/>
      <c r="L29" s="238"/>
      <c r="M29" s="232"/>
      <c r="N29" s="233"/>
      <c r="O29" s="233"/>
      <c r="P29" s="233"/>
      <c r="Q29" s="234"/>
      <c r="R29" s="233"/>
      <c r="S29" s="233"/>
      <c r="T29" s="233"/>
      <c r="U29" s="233"/>
      <c r="V29" s="234"/>
      <c r="W29" s="233"/>
      <c r="X29" s="233"/>
      <c r="Y29" s="233"/>
      <c r="Z29" s="233"/>
      <c r="AA29" s="224"/>
    </row>
    <row r="30">
      <c r="A30" s="224"/>
      <c r="B30" s="240"/>
      <c r="C30" s="226"/>
      <c r="D30" s="233"/>
      <c r="E30" s="233"/>
      <c r="F30" s="237"/>
      <c r="G30" s="238"/>
      <c r="H30" s="242"/>
      <c r="I30" s="233"/>
      <c r="J30" s="233"/>
      <c r="K30" s="237"/>
      <c r="L30" s="238"/>
      <c r="M30" s="232"/>
      <c r="N30" s="233"/>
      <c r="O30" s="233"/>
      <c r="P30" s="233"/>
      <c r="Q30" s="234"/>
      <c r="R30" s="233"/>
      <c r="S30" s="233"/>
      <c r="T30" s="233"/>
      <c r="U30" s="233"/>
      <c r="V30" s="234"/>
      <c r="W30" s="233"/>
      <c r="X30" s="233"/>
      <c r="Y30" s="233"/>
      <c r="Z30" s="233"/>
      <c r="AA30" s="224"/>
    </row>
    <row r="31">
      <c r="A31" s="224"/>
      <c r="B31" s="240"/>
      <c r="C31" s="226"/>
      <c r="D31" s="233"/>
      <c r="E31" s="233"/>
      <c r="F31" s="237"/>
      <c r="G31" s="238"/>
      <c r="H31" s="242"/>
      <c r="I31" s="233"/>
      <c r="J31" s="233"/>
      <c r="K31" s="237"/>
      <c r="L31" s="238"/>
      <c r="M31" s="232"/>
      <c r="N31" s="233"/>
      <c r="O31" s="233"/>
      <c r="P31" s="233"/>
      <c r="Q31" s="234"/>
      <c r="R31" s="233"/>
      <c r="S31" s="233"/>
      <c r="T31" s="233"/>
      <c r="U31" s="233"/>
      <c r="V31" s="234"/>
      <c r="W31" s="233"/>
      <c r="X31" s="233"/>
      <c r="Y31" s="233"/>
      <c r="Z31" s="233"/>
      <c r="AA31" s="224"/>
    </row>
    <row r="32">
      <c r="A32" s="224"/>
      <c r="B32" s="240"/>
      <c r="C32" s="226"/>
      <c r="D32" s="233"/>
      <c r="E32" s="233"/>
      <c r="F32" s="237"/>
      <c r="G32" s="238"/>
      <c r="H32" s="242"/>
      <c r="I32" s="233"/>
      <c r="J32" s="233"/>
      <c r="K32" s="237"/>
      <c r="L32" s="238"/>
      <c r="M32" s="232"/>
      <c r="N32" s="233"/>
      <c r="O32" s="233"/>
      <c r="P32" s="233"/>
      <c r="Q32" s="234"/>
      <c r="R32" s="233"/>
      <c r="S32" s="233"/>
      <c r="T32" s="233"/>
      <c r="U32" s="233"/>
      <c r="V32" s="234"/>
      <c r="W32" s="233"/>
      <c r="X32" s="233"/>
      <c r="Y32" s="233"/>
      <c r="Z32" s="233"/>
      <c r="AA32" s="224"/>
    </row>
    <row r="33">
      <c r="A33" s="224"/>
      <c r="B33" s="240"/>
      <c r="C33" s="226"/>
      <c r="D33" s="233"/>
      <c r="E33" s="233"/>
      <c r="F33" s="237"/>
      <c r="G33" s="238"/>
      <c r="H33" s="242"/>
      <c r="I33" s="233"/>
      <c r="J33" s="233"/>
      <c r="K33" s="237"/>
      <c r="L33" s="238"/>
      <c r="M33" s="232"/>
      <c r="N33" s="233"/>
      <c r="O33" s="233"/>
      <c r="P33" s="233"/>
      <c r="Q33" s="234"/>
      <c r="R33" s="233"/>
      <c r="S33" s="233"/>
      <c r="T33" s="233"/>
      <c r="U33" s="233"/>
      <c r="V33" s="234"/>
      <c r="W33" s="233"/>
      <c r="X33" s="233"/>
      <c r="Y33" s="233"/>
      <c r="Z33" s="233"/>
      <c r="AA33" s="224"/>
    </row>
    <row r="34">
      <c r="A34" s="224"/>
      <c r="B34" s="240"/>
      <c r="C34" s="226"/>
      <c r="D34" s="233"/>
      <c r="E34" s="233"/>
      <c r="F34" s="237"/>
      <c r="G34" s="238"/>
      <c r="H34" s="242"/>
      <c r="I34" s="233"/>
      <c r="J34" s="233"/>
      <c r="K34" s="237"/>
      <c r="L34" s="238"/>
      <c r="M34" s="232"/>
      <c r="N34" s="233"/>
      <c r="O34" s="233"/>
      <c r="P34" s="233"/>
      <c r="Q34" s="234"/>
      <c r="R34" s="233"/>
      <c r="S34" s="233"/>
      <c r="T34" s="233"/>
      <c r="U34" s="233"/>
      <c r="V34" s="234"/>
      <c r="W34" s="233"/>
      <c r="X34" s="233"/>
      <c r="Y34" s="233"/>
      <c r="Z34" s="233"/>
      <c r="AA34" s="224"/>
    </row>
    <row r="35">
      <c r="A35" s="224"/>
      <c r="B35" s="240"/>
      <c r="C35" s="226"/>
      <c r="D35" s="233"/>
      <c r="E35" s="233"/>
      <c r="F35" s="237"/>
      <c r="G35" s="238"/>
      <c r="H35" s="242"/>
      <c r="I35" s="233"/>
      <c r="J35" s="233"/>
      <c r="K35" s="237"/>
      <c r="L35" s="238"/>
      <c r="M35" s="232"/>
      <c r="N35" s="233"/>
      <c r="O35" s="233"/>
      <c r="P35" s="233"/>
      <c r="Q35" s="234"/>
      <c r="R35" s="233"/>
      <c r="S35" s="233"/>
      <c r="T35" s="233"/>
      <c r="U35" s="233"/>
      <c r="V35" s="234"/>
      <c r="W35" s="233"/>
      <c r="X35" s="233"/>
      <c r="Y35" s="233"/>
      <c r="Z35" s="233"/>
      <c r="AA35" s="224"/>
    </row>
    <row r="36">
      <c r="A36" s="224"/>
      <c r="B36" s="240"/>
      <c r="C36" s="226"/>
      <c r="D36" s="233"/>
      <c r="E36" s="233"/>
      <c r="F36" s="237"/>
      <c r="G36" s="238"/>
      <c r="H36" s="242"/>
      <c r="I36" s="233"/>
      <c r="J36" s="233"/>
      <c r="K36" s="237"/>
      <c r="L36" s="238"/>
      <c r="M36" s="232"/>
      <c r="N36" s="233"/>
      <c r="O36" s="233"/>
      <c r="P36" s="233"/>
      <c r="Q36" s="234"/>
      <c r="R36" s="233"/>
      <c r="S36" s="233"/>
      <c r="T36" s="233"/>
      <c r="U36" s="233"/>
      <c r="V36" s="234"/>
      <c r="W36" s="233"/>
      <c r="X36" s="233"/>
      <c r="Y36" s="233"/>
      <c r="Z36" s="233"/>
      <c r="AA36" s="224"/>
    </row>
    <row r="37">
      <c r="A37" s="224"/>
      <c r="B37" s="240"/>
      <c r="C37" s="226"/>
      <c r="D37" s="233"/>
      <c r="E37" s="233"/>
      <c r="F37" s="237"/>
      <c r="G37" s="238"/>
      <c r="H37" s="242"/>
      <c r="I37" s="233"/>
      <c r="J37" s="233"/>
      <c r="K37" s="237"/>
      <c r="L37" s="238"/>
      <c r="M37" s="232"/>
      <c r="N37" s="233"/>
      <c r="O37" s="233"/>
      <c r="P37" s="233"/>
      <c r="Q37" s="234"/>
      <c r="R37" s="233"/>
      <c r="S37" s="233"/>
      <c r="T37" s="233"/>
      <c r="U37" s="233"/>
      <c r="V37" s="234"/>
      <c r="W37" s="233"/>
      <c r="X37" s="233"/>
      <c r="Y37" s="233"/>
      <c r="Z37" s="233"/>
      <c r="AA37" s="224"/>
    </row>
    <row r="38">
      <c r="A38" s="224"/>
      <c r="B38" s="240"/>
      <c r="C38" s="226"/>
      <c r="D38" s="233"/>
      <c r="E38" s="233"/>
      <c r="F38" s="237"/>
      <c r="G38" s="238"/>
      <c r="H38" s="242"/>
      <c r="I38" s="233"/>
      <c r="J38" s="233"/>
      <c r="K38" s="237"/>
      <c r="L38" s="238"/>
      <c r="M38" s="232"/>
      <c r="N38" s="233"/>
      <c r="O38" s="233"/>
      <c r="P38" s="233"/>
      <c r="Q38" s="234"/>
      <c r="R38" s="233"/>
      <c r="S38" s="233"/>
      <c r="T38" s="233"/>
      <c r="U38" s="233"/>
      <c r="V38" s="234"/>
      <c r="W38" s="233"/>
      <c r="X38" s="233"/>
      <c r="Y38" s="233"/>
      <c r="Z38" s="233"/>
      <c r="AA38" s="224"/>
    </row>
    <row r="39">
      <c r="A39" s="224"/>
      <c r="B39" s="240"/>
      <c r="C39" s="226"/>
      <c r="D39" s="233"/>
      <c r="E39" s="233"/>
      <c r="F39" s="237"/>
      <c r="G39" s="238"/>
      <c r="H39" s="242"/>
      <c r="I39" s="233"/>
      <c r="J39" s="233"/>
      <c r="K39" s="237"/>
      <c r="L39" s="238"/>
      <c r="M39" s="232"/>
      <c r="N39" s="233"/>
      <c r="O39" s="233"/>
      <c r="P39" s="233"/>
      <c r="Q39" s="234"/>
      <c r="R39" s="233"/>
      <c r="S39" s="233"/>
      <c r="T39" s="233"/>
      <c r="U39" s="233"/>
      <c r="V39" s="234"/>
      <c r="W39" s="233"/>
      <c r="X39" s="233"/>
      <c r="Y39" s="233"/>
      <c r="Z39" s="233"/>
      <c r="AA39" s="224"/>
    </row>
    <row r="40">
      <c r="A40" s="224"/>
      <c r="B40" s="240"/>
      <c r="C40" s="226"/>
      <c r="D40" s="233"/>
      <c r="E40" s="233"/>
      <c r="F40" s="237"/>
      <c r="G40" s="238"/>
      <c r="H40" s="242"/>
      <c r="I40" s="233"/>
      <c r="J40" s="233"/>
      <c r="K40" s="237"/>
      <c r="L40" s="238"/>
      <c r="M40" s="232"/>
      <c r="N40" s="233"/>
      <c r="O40" s="233"/>
      <c r="P40" s="233"/>
      <c r="Q40" s="234"/>
      <c r="R40" s="233"/>
      <c r="S40" s="233"/>
      <c r="T40" s="233"/>
      <c r="U40" s="233"/>
      <c r="V40" s="234"/>
      <c r="W40" s="233"/>
      <c r="X40" s="233"/>
      <c r="Y40" s="233"/>
      <c r="Z40" s="233"/>
      <c r="AA40" s="224"/>
    </row>
    <row r="41">
      <c r="A41" s="224"/>
      <c r="B41" s="240"/>
      <c r="C41" s="226"/>
      <c r="D41" s="233"/>
      <c r="E41" s="233"/>
      <c r="F41" s="237"/>
      <c r="G41" s="238"/>
      <c r="H41" s="242"/>
      <c r="I41" s="233"/>
      <c r="J41" s="233"/>
      <c r="K41" s="237"/>
      <c r="L41" s="238"/>
      <c r="M41" s="232"/>
      <c r="N41" s="233"/>
      <c r="O41" s="233"/>
      <c r="P41" s="233"/>
      <c r="Q41" s="234"/>
      <c r="R41" s="233"/>
      <c r="S41" s="233"/>
      <c r="T41" s="233"/>
      <c r="U41" s="233"/>
      <c r="V41" s="234"/>
      <c r="W41" s="233"/>
      <c r="X41" s="233"/>
      <c r="Y41" s="233"/>
      <c r="Z41" s="233"/>
      <c r="AA41" s="224"/>
    </row>
    <row r="42">
      <c r="A42" s="224"/>
      <c r="B42" s="240"/>
      <c r="C42" s="226"/>
      <c r="D42" s="233"/>
      <c r="E42" s="233"/>
      <c r="F42" s="237"/>
      <c r="G42" s="238"/>
      <c r="H42" s="242"/>
      <c r="I42" s="233"/>
      <c r="J42" s="233"/>
      <c r="K42" s="237"/>
      <c r="L42" s="238"/>
      <c r="M42" s="232"/>
      <c r="N42" s="233"/>
      <c r="O42" s="233"/>
      <c r="P42" s="233"/>
      <c r="Q42" s="234"/>
      <c r="R42" s="233"/>
      <c r="S42" s="233"/>
      <c r="T42" s="233"/>
      <c r="U42" s="233"/>
      <c r="V42" s="234"/>
      <c r="W42" s="233"/>
      <c r="X42" s="233"/>
      <c r="Y42" s="233"/>
      <c r="Z42" s="233"/>
      <c r="AA42" s="224"/>
    </row>
    <row r="43">
      <c r="A43" s="224"/>
      <c r="B43" s="240"/>
      <c r="C43" s="226"/>
      <c r="D43" s="233"/>
      <c r="E43" s="233"/>
      <c r="F43" s="237"/>
      <c r="G43" s="238"/>
      <c r="H43" s="242"/>
      <c r="I43" s="233"/>
      <c r="J43" s="233"/>
      <c r="K43" s="237"/>
      <c r="L43" s="238"/>
      <c r="M43" s="232"/>
      <c r="N43" s="233"/>
      <c r="O43" s="233"/>
      <c r="P43" s="233"/>
      <c r="Q43" s="234"/>
      <c r="R43" s="233"/>
      <c r="S43" s="233"/>
      <c r="T43" s="233"/>
      <c r="U43" s="233"/>
      <c r="V43" s="234"/>
      <c r="W43" s="233"/>
      <c r="X43" s="233"/>
      <c r="Y43" s="233"/>
      <c r="Z43" s="233"/>
      <c r="AA43" s="224"/>
    </row>
    <row r="44">
      <c r="A44" s="224"/>
      <c r="B44" s="240"/>
      <c r="C44" s="226"/>
      <c r="D44" s="233"/>
      <c r="E44" s="233"/>
      <c r="F44" s="237"/>
      <c r="G44" s="238"/>
      <c r="H44" s="242"/>
      <c r="I44" s="233"/>
      <c r="J44" s="233"/>
      <c r="K44" s="237"/>
      <c r="L44" s="238"/>
      <c r="M44" s="232"/>
      <c r="N44" s="233"/>
      <c r="O44" s="233"/>
      <c r="P44" s="233"/>
      <c r="Q44" s="234"/>
      <c r="R44" s="233"/>
      <c r="S44" s="233"/>
      <c r="T44" s="233"/>
      <c r="U44" s="233"/>
      <c r="V44" s="234"/>
      <c r="W44" s="233"/>
      <c r="X44" s="233"/>
      <c r="Y44" s="233"/>
      <c r="Z44" s="233"/>
      <c r="AA44" s="224"/>
    </row>
    <row r="45">
      <c r="A45" s="224"/>
      <c r="B45" s="240"/>
      <c r="C45" s="226"/>
      <c r="D45" s="233"/>
      <c r="E45" s="233"/>
      <c r="F45" s="237"/>
      <c r="G45" s="238"/>
      <c r="H45" s="242"/>
      <c r="I45" s="233"/>
      <c r="J45" s="233"/>
      <c r="K45" s="237"/>
      <c r="L45" s="238"/>
      <c r="M45" s="232"/>
      <c r="N45" s="233"/>
      <c r="O45" s="233"/>
      <c r="P45" s="233"/>
      <c r="Q45" s="234"/>
      <c r="R45" s="233"/>
      <c r="S45" s="233"/>
      <c r="T45" s="233"/>
      <c r="U45" s="233"/>
      <c r="V45" s="234"/>
      <c r="W45" s="233"/>
      <c r="X45" s="233"/>
      <c r="Y45" s="233"/>
      <c r="Z45" s="233"/>
      <c r="AA45" s="224"/>
    </row>
    <row r="46">
      <c r="A46" s="224"/>
      <c r="B46" s="240"/>
      <c r="C46" s="226"/>
      <c r="D46" s="233"/>
      <c r="E46" s="233"/>
      <c r="F46" s="237"/>
      <c r="G46" s="238"/>
      <c r="H46" s="242"/>
      <c r="I46" s="233"/>
      <c r="J46" s="233"/>
      <c r="K46" s="237"/>
      <c r="L46" s="238"/>
      <c r="M46" s="232"/>
      <c r="N46" s="233"/>
      <c r="O46" s="233"/>
      <c r="P46" s="233"/>
      <c r="Q46" s="234"/>
      <c r="R46" s="233"/>
      <c r="S46" s="233"/>
      <c r="T46" s="233"/>
      <c r="U46" s="233"/>
      <c r="V46" s="234"/>
      <c r="W46" s="233"/>
      <c r="X46" s="233"/>
      <c r="Y46" s="233"/>
      <c r="Z46" s="233"/>
      <c r="AA46" s="224"/>
    </row>
    <row r="47">
      <c r="A47" s="224"/>
      <c r="B47" s="240"/>
      <c r="C47" s="226"/>
      <c r="D47" s="233"/>
      <c r="E47" s="233"/>
      <c r="F47" s="237"/>
      <c r="G47" s="238"/>
      <c r="H47" s="242"/>
      <c r="I47" s="233"/>
      <c r="J47" s="233"/>
      <c r="K47" s="237"/>
      <c r="L47" s="238"/>
      <c r="M47" s="232"/>
      <c r="N47" s="233"/>
      <c r="O47" s="233"/>
      <c r="P47" s="233"/>
      <c r="Q47" s="234"/>
      <c r="R47" s="233"/>
      <c r="S47" s="233"/>
      <c r="T47" s="233"/>
      <c r="U47" s="233"/>
      <c r="V47" s="234"/>
      <c r="W47" s="233"/>
      <c r="X47" s="233"/>
      <c r="Y47" s="233"/>
      <c r="Z47" s="233"/>
      <c r="AA47" s="224"/>
    </row>
    <row r="48">
      <c r="A48" s="224"/>
      <c r="B48" s="240"/>
      <c r="C48" s="226"/>
      <c r="D48" s="233"/>
      <c r="E48" s="233"/>
      <c r="F48" s="237"/>
      <c r="G48" s="238"/>
      <c r="H48" s="242"/>
      <c r="I48" s="233"/>
      <c r="J48" s="233"/>
      <c r="K48" s="237"/>
      <c r="L48" s="238"/>
      <c r="M48" s="232"/>
      <c r="N48" s="233"/>
      <c r="O48" s="233"/>
      <c r="P48" s="233"/>
      <c r="Q48" s="234"/>
      <c r="R48" s="233"/>
      <c r="S48" s="233"/>
      <c r="T48" s="233"/>
      <c r="U48" s="233"/>
      <c r="V48" s="234"/>
      <c r="W48" s="233"/>
      <c r="X48" s="233"/>
      <c r="Y48" s="233"/>
      <c r="Z48" s="233"/>
      <c r="AA48" s="224"/>
    </row>
    <row r="49">
      <c r="A49" s="224"/>
      <c r="B49" s="240"/>
      <c r="C49" s="226"/>
      <c r="D49" s="233"/>
      <c r="E49" s="233"/>
      <c r="F49" s="237"/>
      <c r="G49" s="238"/>
      <c r="H49" s="242"/>
      <c r="I49" s="233"/>
      <c r="J49" s="233"/>
      <c r="K49" s="237"/>
      <c r="L49" s="238"/>
      <c r="M49" s="232"/>
      <c r="N49" s="233"/>
      <c r="O49" s="233"/>
      <c r="P49" s="233"/>
      <c r="Q49" s="234"/>
      <c r="R49" s="233"/>
      <c r="S49" s="233"/>
      <c r="T49" s="233"/>
      <c r="U49" s="233"/>
      <c r="V49" s="234"/>
      <c r="W49" s="233"/>
      <c r="X49" s="233"/>
      <c r="Y49" s="233"/>
      <c r="Z49" s="233"/>
      <c r="AA49" s="224"/>
    </row>
    <row r="50">
      <c r="A50" s="224"/>
      <c r="B50" s="240"/>
      <c r="C50" s="226"/>
      <c r="D50" s="233"/>
      <c r="E50" s="233"/>
      <c r="F50" s="237"/>
      <c r="G50" s="238"/>
      <c r="H50" s="242"/>
      <c r="I50" s="233"/>
      <c r="J50" s="233"/>
      <c r="K50" s="237"/>
      <c r="L50" s="238"/>
      <c r="M50" s="232"/>
      <c r="N50" s="233"/>
      <c r="O50" s="233"/>
      <c r="P50" s="233"/>
      <c r="Q50" s="234"/>
      <c r="R50" s="233"/>
      <c r="S50" s="233"/>
      <c r="T50" s="233"/>
      <c r="U50" s="233"/>
      <c r="V50" s="234"/>
      <c r="W50" s="233"/>
      <c r="X50" s="233"/>
      <c r="Y50" s="233"/>
      <c r="Z50" s="233"/>
      <c r="AA50" s="224"/>
    </row>
    <row r="51">
      <c r="A51" s="224"/>
      <c r="B51" s="240"/>
      <c r="C51" s="226"/>
      <c r="D51" s="233"/>
      <c r="E51" s="233"/>
      <c r="F51" s="237"/>
      <c r="G51" s="238"/>
      <c r="H51" s="242"/>
      <c r="I51" s="233"/>
      <c r="J51" s="233"/>
      <c r="K51" s="237"/>
      <c r="L51" s="238"/>
      <c r="M51" s="232"/>
      <c r="N51" s="233"/>
      <c r="O51" s="233"/>
      <c r="P51" s="233"/>
      <c r="Q51" s="234"/>
      <c r="R51" s="233"/>
      <c r="S51" s="233"/>
      <c r="T51" s="233"/>
      <c r="U51" s="233"/>
      <c r="V51" s="234"/>
      <c r="W51" s="233"/>
      <c r="X51" s="233"/>
      <c r="Y51" s="233"/>
      <c r="Z51" s="233"/>
      <c r="AA51" s="224"/>
    </row>
    <row r="52">
      <c r="A52" s="224"/>
      <c r="B52" s="240"/>
      <c r="C52" s="226"/>
      <c r="D52" s="233"/>
      <c r="E52" s="233"/>
      <c r="F52" s="237"/>
      <c r="G52" s="238"/>
      <c r="H52" s="242"/>
      <c r="I52" s="233"/>
      <c r="J52" s="233"/>
      <c r="K52" s="237"/>
      <c r="L52" s="238"/>
      <c r="M52" s="232"/>
      <c r="N52" s="233"/>
      <c r="O52" s="233"/>
      <c r="P52" s="233"/>
      <c r="Q52" s="234"/>
      <c r="R52" s="233"/>
      <c r="S52" s="233"/>
      <c r="T52" s="233"/>
      <c r="U52" s="233"/>
      <c r="V52" s="234"/>
      <c r="W52" s="233"/>
      <c r="X52" s="233"/>
      <c r="Y52" s="233"/>
      <c r="Z52" s="233"/>
      <c r="AA52" s="224"/>
    </row>
    <row r="53">
      <c r="A53" s="224"/>
      <c r="B53" s="240"/>
      <c r="C53" s="226"/>
      <c r="D53" s="233"/>
      <c r="E53" s="233"/>
      <c r="F53" s="237"/>
      <c r="G53" s="238"/>
      <c r="H53" s="242"/>
      <c r="I53" s="233"/>
      <c r="J53" s="233"/>
      <c r="K53" s="237"/>
      <c r="L53" s="238"/>
      <c r="M53" s="232"/>
      <c r="N53" s="233"/>
      <c r="O53" s="233"/>
      <c r="P53" s="233"/>
      <c r="Q53" s="234"/>
      <c r="R53" s="233"/>
      <c r="S53" s="233"/>
      <c r="T53" s="233"/>
      <c r="U53" s="233"/>
      <c r="V53" s="234"/>
      <c r="W53" s="233"/>
      <c r="X53" s="233"/>
      <c r="Y53" s="233"/>
      <c r="Z53" s="233"/>
      <c r="AA53" s="224"/>
    </row>
    <row r="54">
      <c r="A54" s="224"/>
      <c r="B54" s="240"/>
      <c r="C54" s="226"/>
      <c r="D54" s="233"/>
      <c r="E54" s="233"/>
      <c r="F54" s="237"/>
      <c r="G54" s="238"/>
      <c r="H54" s="242"/>
      <c r="I54" s="233"/>
      <c r="J54" s="233"/>
      <c r="K54" s="237"/>
      <c r="L54" s="238"/>
      <c r="M54" s="232"/>
      <c r="N54" s="233"/>
      <c r="O54" s="233"/>
      <c r="P54" s="233"/>
      <c r="Q54" s="234"/>
      <c r="R54" s="233"/>
      <c r="S54" s="233"/>
      <c r="T54" s="233"/>
      <c r="U54" s="233"/>
      <c r="V54" s="234"/>
      <c r="W54" s="233"/>
      <c r="X54" s="233"/>
      <c r="Y54" s="233"/>
      <c r="Z54" s="233"/>
      <c r="AA54" s="224"/>
    </row>
    <row r="55">
      <c r="A55" s="224"/>
      <c r="B55" s="240"/>
      <c r="C55" s="226"/>
      <c r="D55" s="233"/>
      <c r="E55" s="233"/>
      <c r="F55" s="237"/>
      <c r="G55" s="238"/>
      <c r="H55" s="242"/>
      <c r="I55" s="233"/>
      <c r="J55" s="233"/>
      <c r="K55" s="237"/>
      <c r="L55" s="238"/>
      <c r="M55" s="232"/>
      <c r="N55" s="233"/>
      <c r="O55" s="233"/>
      <c r="P55" s="233"/>
      <c r="Q55" s="234"/>
      <c r="R55" s="233"/>
      <c r="S55" s="233"/>
      <c r="T55" s="233"/>
      <c r="U55" s="233"/>
      <c r="V55" s="234"/>
      <c r="W55" s="233"/>
      <c r="X55" s="233"/>
      <c r="Y55" s="233"/>
      <c r="Z55" s="233"/>
      <c r="AA55" s="224"/>
    </row>
    <row r="56">
      <c r="A56" s="224"/>
      <c r="B56" s="240"/>
      <c r="C56" s="226"/>
      <c r="D56" s="233"/>
      <c r="E56" s="233"/>
      <c r="F56" s="237"/>
      <c r="G56" s="238"/>
      <c r="H56" s="242"/>
      <c r="I56" s="233"/>
      <c r="J56" s="233"/>
      <c r="K56" s="237"/>
      <c r="L56" s="238"/>
      <c r="M56" s="232"/>
      <c r="N56" s="233"/>
      <c r="O56" s="233"/>
      <c r="P56" s="233"/>
      <c r="Q56" s="234"/>
      <c r="R56" s="233"/>
      <c r="S56" s="233"/>
      <c r="T56" s="233"/>
      <c r="U56" s="233"/>
      <c r="V56" s="234"/>
      <c r="W56" s="233"/>
      <c r="X56" s="233"/>
      <c r="Y56" s="233"/>
      <c r="Z56" s="233"/>
      <c r="AA56" s="224"/>
    </row>
    <row r="57">
      <c r="A57" s="224"/>
      <c r="B57" s="240"/>
      <c r="C57" s="226"/>
      <c r="D57" s="233"/>
      <c r="E57" s="233"/>
      <c r="F57" s="237"/>
      <c r="G57" s="238"/>
      <c r="H57" s="242"/>
      <c r="I57" s="233"/>
      <c r="J57" s="233"/>
      <c r="K57" s="237"/>
      <c r="L57" s="238"/>
      <c r="M57" s="232"/>
      <c r="N57" s="233"/>
      <c r="O57" s="233"/>
      <c r="P57" s="233"/>
      <c r="Q57" s="234"/>
      <c r="R57" s="233"/>
      <c r="S57" s="233"/>
      <c r="T57" s="233"/>
      <c r="U57" s="233"/>
      <c r="V57" s="234"/>
      <c r="W57" s="233"/>
      <c r="X57" s="233"/>
      <c r="Y57" s="233"/>
      <c r="Z57" s="233"/>
      <c r="AA57" s="224"/>
    </row>
    <row r="58">
      <c r="A58" s="224"/>
      <c r="B58" s="240"/>
      <c r="C58" s="226"/>
      <c r="D58" s="233"/>
      <c r="E58" s="233"/>
      <c r="F58" s="237"/>
      <c r="G58" s="238"/>
      <c r="H58" s="242"/>
      <c r="I58" s="233"/>
      <c r="J58" s="233"/>
      <c r="K58" s="237"/>
      <c r="L58" s="238"/>
      <c r="M58" s="232"/>
      <c r="N58" s="233"/>
      <c r="O58" s="233"/>
      <c r="P58" s="233"/>
      <c r="Q58" s="234"/>
      <c r="R58" s="233"/>
      <c r="S58" s="233"/>
      <c r="T58" s="233"/>
      <c r="U58" s="233"/>
      <c r="V58" s="234"/>
      <c r="W58" s="233"/>
      <c r="X58" s="233"/>
      <c r="Y58" s="233"/>
      <c r="Z58" s="233"/>
      <c r="AA58" s="224"/>
    </row>
    <row r="59">
      <c r="A59" s="224"/>
      <c r="B59" s="240"/>
      <c r="C59" s="226"/>
      <c r="D59" s="233"/>
      <c r="E59" s="233"/>
      <c r="F59" s="237"/>
      <c r="G59" s="238"/>
      <c r="H59" s="242"/>
      <c r="I59" s="233"/>
      <c r="J59" s="233"/>
      <c r="K59" s="237"/>
      <c r="L59" s="238"/>
      <c r="M59" s="232"/>
      <c r="N59" s="233"/>
      <c r="O59" s="233"/>
      <c r="P59" s="233"/>
      <c r="Q59" s="234"/>
      <c r="R59" s="233"/>
      <c r="S59" s="233"/>
      <c r="T59" s="233"/>
      <c r="U59" s="233"/>
      <c r="V59" s="234"/>
      <c r="W59" s="233"/>
      <c r="X59" s="233"/>
      <c r="Y59" s="233"/>
      <c r="Z59" s="233"/>
      <c r="AA59" s="224"/>
    </row>
    <row r="60">
      <c r="A60" s="224"/>
      <c r="B60" s="240"/>
      <c r="C60" s="226"/>
      <c r="D60" s="233"/>
      <c r="E60" s="233"/>
      <c r="F60" s="237"/>
      <c r="G60" s="238"/>
      <c r="H60" s="242"/>
      <c r="I60" s="233"/>
      <c r="J60" s="233"/>
      <c r="K60" s="237"/>
      <c r="L60" s="238"/>
      <c r="M60" s="232"/>
      <c r="N60" s="233"/>
      <c r="O60" s="233"/>
      <c r="P60" s="233"/>
      <c r="Q60" s="234"/>
      <c r="R60" s="233"/>
      <c r="S60" s="233"/>
      <c r="T60" s="233"/>
      <c r="U60" s="233"/>
      <c r="V60" s="234"/>
      <c r="W60" s="233"/>
      <c r="X60" s="233"/>
      <c r="Y60" s="233"/>
      <c r="Z60" s="233"/>
      <c r="AA60" s="224"/>
    </row>
    <row r="61">
      <c r="A61" s="224"/>
      <c r="B61" s="240"/>
      <c r="C61" s="226"/>
      <c r="D61" s="233"/>
      <c r="E61" s="233"/>
      <c r="F61" s="237"/>
      <c r="G61" s="238"/>
      <c r="H61" s="242"/>
      <c r="I61" s="233"/>
      <c r="J61" s="233"/>
      <c r="K61" s="237"/>
      <c r="L61" s="238"/>
      <c r="M61" s="232"/>
      <c r="N61" s="233"/>
      <c r="O61" s="233"/>
      <c r="P61" s="233"/>
      <c r="Q61" s="234"/>
      <c r="R61" s="233"/>
      <c r="S61" s="233"/>
      <c r="T61" s="233"/>
      <c r="U61" s="233"/>
      <c r="V61" s="234"/>
      <c r="W61" s="233"/>
      <c r="X61" s="233"/>
      <c r="Y61" s="233"/>
      <c r="Z61" s="233"/>
      <c r="AA61" s="224"/>
    </row>
    <row r="62">
      <c r="A62" s="224"/>
      <c r="B62" s="240"/>
      <c r="C62" s="226"/>
      <c r="D62" s="233"/>
      <c r="E62" s="233"/>
      <c r="F62" s="237"/>
      <c r="G62" s="238"/>
      <c r="H62" s="242"/>
      <c r="I62" s="233"/>
      <c r="J62" s="233"/>
      <c r="K62" s="237"/>
      <c r="L62" s="238"/>
      <c r="M62" s="232"/>
      <c r="N62" s="233"/>
      <c r="O62" s="233"/>
      <c r="P62" s="233"/>
      <c r="Q62" s="234"/>
      <c r="R62" s="233"/>
      <c r="S62" s="233"/>
      <c r="T62" s="233"/>
      <c r="U62" s="233"/>
      <c r="V62" s="234"/>
      <c r="W62" s="233"/>
      <c r="X62" s="233"/>
      <c r="Y62" s="233"/>
      <c r="Z62" s="233"/>
      <c r="AA62" s="224"/>
    </row>
    <row r="63">
      <c r="A63" s="224"/>
      <c r="B63" s="240"/>
      <c r="C63" s="226"/>
      <c r="D63" s="233"/>
      <c r="E63" s="233"/>
      <c r="F63" s="237"/>
      <c r="G63" s="238"/>
      <c r="H63" s="242"/>
      <c r="I63" s="233"/>
      <c r="J63" s="233"/>
      <c r="K63" s="237"/>
      <c r="L63" s="238"/>
      <c r="M63" s="232"/>
      <c r="N63" s="233"/>
      <c r="O63" s="233"/>
      <c r="P63" s="233"/>
      <c r="Q63" s="234"/>
      <c r="R63" s="233"/>
      <c r="S63" s="233"/>
      <c r="T63" s="233"/>
      <c r="U63" s="233"/>
      <c r="V63" s="234"/>
      <c r="W63" s="233"/>
      <c r="X63" s="233"/>
      <c r="Y63" s="233"/>
      <c r="Z63" s="233"/>
      <c r="AA63" s="224"/>
    </row>
    <row r="64">
      <c r="A64" s="224"/>
      <c r="B64" s="240"/>
      <c r="C64" s="226"/>
      <c r="D64" s="233"/>
      <c r="E64" s="233"/>
      <c r="F64" s="237"/>
      <c r="G64" s="238"/>
      <c r="H64" s="242"/>
      <c r="I64" s="233"/>
      <c r="J64" s="233"/>
      <c r="K64" s="237"/>
      <c r="L64" s="238"/>
      <c r="M64" s="232"/>
      <c r="N64" s="233"/>
      <c r="O64" s="233"/>
      <c r="P64" s="233"/>
      <c r="Q64" s="234"/>
      <c r="R64" s="233"/>
      <c r="S64" s="233"/>
      <c r="T64" s="233"/>
      <c r="U64" s="233"/>
      <c r="V64" s="234"/>
      <c r="W64" s="233"/>
      <c r="X64" s="233"/>
      <c r="Y64" s="233"/>
      <c r="Z64" s="233"/>
      <c r="AA64" s="224"/>
    </row>
    <row r="65">
      <c r="A65" s="224"/>
      <c r="B65" s="240"/>
      <c r="C65" s="226"/>
      <c r="D65" s="233"/>
      <c r="E65" s="233"/>
      <c r="F65" s="237"/>
      <c r="G65" s="238"/>
      <c r="H65" s="242"/>
      <c r="I65" s="233"/>
      <c r="J65" s="233"/>
      <c r="K65" s="237"/>
      <c r="L65" s="238"/>
      <c r="M65" s="232"/>
      <c r="N65" s="233"/>
      <c r="O65" s="233"/>
      <c r="P65" s="233"/>
      <c r="Q65" s="234"/>
      <c r="R65" s="233"/>
      <c r="S65" s="233"/>
      <c r="T65" s="233"/>
      <c r="U65" s="233"/>
      <c r="V65" s="234"/>
      <c r="W65" s="233"/>
      <c r="X65" s="233"/>
      <c r="Y65" s="233"/>
      <c r="Z65" s="233"/>
      <c r="AA65" s="224"/>
    </row>
    <row r="66">
      <c r="A66" s="224"/>
      <c r="B66" s="240"/>
      <c r="C66" s="226"/>
      <c r="D66" s="233"/>
      <c r="E66" s="233"/>
      <c r="F66" s="237"/>
      <c r="G66" s="238"/>
      <c r="H66" s="242"/>
      <c r="I66" s="233"/>
      <c r="J66" s="233"/>
      <c r="K66" s="237"/>
      <c r="L66" s="238"/>
      <c r="M66" s="232"/>
      <c r="N66" s="233"/>
      <c r="O66" s="233"/>
      <c r="P66" s="233"/>
      <c r="Q66" s="234"/>
      <c r="R66" s="233"/>
      <c r="S66" s="233"/>
      <c r="T66" s="233"/>
      <c r="U66" s="233"/>
      <c r="V66" s="234"/>
      <c r="W66" s="233"/>
      <c r="X66" s="233"/>
      <c r="Y66" s="233"/>
      <c r="Z66" s="233"/>
      <c r="AA66" s="224"/>
    </row>
    <row r="67">
      <c r="A67" s="224"/>
      <c r="B67" s="240"/>
      <c r="C67" s="226"/>
      <c r="D67" s="233"/>
      <c r="E67" s="233"/>
      <c r="F67" s="237"/>
      <c r="G67" s="238"/>
      <c r="H67" s="242"/>
      <c r="I67" s="233"/>
      <c r="J67" s="233"/>
      <c r="K67" s="237"/>
      <c r="L67" s="238"/>
      <c r="M67" s="232"/>
      <c r="N67" s="233"/>
      <c r="O67" s="233"/>
      <c r="P67" s="233"/>
      <c r="Q67" s="234"/>
      <c r="R67" s="233"/>
      <c r="S67" s="233"/>
      <c r="T67" s="233"/>
      <c r="U67" s="233"/>
      <c r="V67" s="234"/>
      <c r="W67" s="233"/>
      <c r="X67" s="233"/>
      <c r="Y67" s="233"/>
      <c r="Z67" s="233"/>
      <c r="AA67" s="224"/>
    </row>
    <row r="68">
      <c r="A68" s="224"/>
      <c r="B68" s="240"/>
      <c r="C68" s="226"/>
      <c r="D68" s="233"/>
      <c r="E68" s="233"/>
      <c r="F68" s="237"/>
      <c r="G68" s="238"/>
      <c r="H68" s="242"/>
      <c r="I68" s="233"/>
      <c r="J68" s="233"/>
      <c r="K68" s="237"/>
      <c r="L68" s="238"/>
      <c r="M68" s="232"/>
      <c r="N68" s="233"/>
      <c r="O68" s="233"/>
      <c r="P68" s="233"/>
      <c r="Q68" s="234"/>
      <c r="R68" s="233"/>
      <c r="S68" s="233"/>
      <c r="T68" s="233"/>
      <c r="U68" s="233"/>
      <c r="V68" s="234"/>
      <c r="W68" s="233"/>
      <c r="X68" s="233"/>
      <c r="Y68" s="233"/>
      <c r="Z68" s="233"/>
      <c r="AA68" s="224"/>
    </row>
    <row r="69">
      <c r="A69" s="224"/>
      <c r="B69" s="240"/>
      <c r="C69" s="226"/>
      <c r="D69" s="233"/>
      <c r="E69" s="233"/>
      <c r="F69" s="237"/>
      <c r="G69" s="238"/>
      <c r="H69" s="242"/>
      <c r="I69" s="233"/>
      <c r="J69" s="233"/>
      <c r="K69" s="237"/>
      <c r="L69" s="238"/>
      <c r="M69" s="232"/>
      <c r="N69" s="233"/>
      <c r="O69" s="233"/>
      <c r="P69" s="233"/>
      <c r="Q69" s="234"/>
      <c r="R69" s="233"/>
      <c r="S69" s="233"/>
      <c r="T69" s="233"/>
      <c r="U69" s="233"/>
      <c r="V69" s="234"/>
      <c r="W69" s="233"/>
      <c r="X69" s="233"/>
      <c r="Y69" s="233"/>
      <c r="Z69" s="233"/>
      <c r="AA69" s="224"/>
    </row>
    <row r="70">
      <c r="A70" s="224"/>
      <c r="B70" s="240"/>
      <c r="C70" s="226"/>
      <c r="D70" s="233"/>
      <c r="E70" s="233"/>
      <c r="F70" s="237"/>
      <c r="G70" s="238"/>
      <c r="H70" s="242"/>
      <c r="I70" s="233"/>
      <c r="J70" s="233"/>
      <c r="K70" s="237"/>
      <c r="L70" s="238"/>
      <c r="M70" s="232"/>
      <c r="N70" s="233"/>
      <c r="O70" s="233"/>
      <c r="P70" s="233"/>
      <c r="Q70" s="234"/>
      <c r="R70" s="233"/>
      <c r="S70" s="233"/>
      <c r="T70" s="233"/>
      <c r="U70" s="233"/>
      <c r="V70" s="234"/>
      <c r="W70" s="233"/>
      <c r="X70" s="233"/>
      <c r="Y70" s="233"/>
      <c r="Z70" s="233"/>
      <c r="AA70" s="224"/>
    </row>
    <row r="71">
      <c r="A71" s="224"/>
      <c r="B71" s="240"/>
      <c r="C71" s="226"/>
      <c r="D71" s="233"/>
      <c r="E71" s="233"/>
      <c r="F71" s="237"/>
      <c r="G71" s="238"/>
      <c r="H71" s="242"/>
      <c r="I71" s="233"/>
      <c r="J71" s="233"/>
      <c r="K71" s="237"/>
      <c r="L71" s="238"/>
      <c r="M71" s="232"/>
      <c r="N71" s="233"/>
      <c r="O71" s="233"/>
      <c r="P71" s="233"/>
      <c r="Q71" s="234"/>
      <c r="R71" s="233"/>
      <c r="S71" s="233"/>
      <c r="T71" s="233"/>
      <c r="U71" s="233"/>
      <c r="V71" s="234"/>
      <c r="W71" s="233"/>
      <c r="X71" s="233"/>
      <c r="Y71" s="233"/>
      <c r="Z71" s="233"/>
      <c r="AA71" s="224"/>
    </row>
    <row r="72">
      <c r="A72" s="224"/>
      <c r="B72" s="240"/>
      <c r="C72" s="226"/>
      <c r="D72" s="233"/>
      <c r="E72" s="233"/>
      <c r="F72" s="237"/>
      <c r="G72" s="238"/>
      <c r="H72" s="242"/>
      <c r="I72" s="233"/>
      <c r="J72" s="233"/>
      <c r="K72" s="237"/>
      <c r="L72" s="238"/>
      <c r="M72" s="232"/>
      <c r="N72" s="233"/>
      <c r="O72" s="233"/>
      <c r="P72" s="233"/>
      <c r="Q72" s="234"/>
      <c r="R72" s="233"/>
      <c r="S72" s="233"/>
      <c r="T72" s="233"/>
      <c r="U72" s="233"/>
      <c r="V72" s="234"/>
      <c r="W72" s="233"/>
      <c r="X72" s="233"/>
      <c r="Y72" s="233"/>
      <c r="Z72" s="233"/>
      <c r="AA72" s="224"/>
    </row>
    <row r="73">
      <c r="A73" s="224"/>
      <c r="B73" s="240"/>
      <c r="C73" s="226"/>
      <c r="D73" s="233"/>
      <c r="E73" s="233"/>
      <c r="F73" s="237"/>
      <c r="G73" s="238"/>
      <c r="H73" s="242"/>
      <c r="I73" s="233"/>
      <c r="J73" s="233"/>
      <c r="K73" s="237"/>
      <c r="L73" s="238"/>
      <c r="M73" s="232"/>
      <c r="N73" s="233"/>
      <c r="O73" s="233"/>
      <c r="P73" s="233"/>
      <c r="Q73" s="234"/>
      <c r="R73" s="233"/>
      <c r="S73" s="233"/>
      <c r="T73" s="233"/>
      <c r="U73" s="233"/>
      <c r="V73" s="234"/>
      <c r="W73" s="233"/>
      <c r="X73" s="233"/>
      <c r="Y73" s="233"/>
      <c r="Z73" s="233"/>
      <c r="AA73" s="224"/>
    </row>
    <row r="74">
      <c r="A74" s="224"/>
      <c r="B74" s="240"/>
      <c r="C74" s="226"/>
      <c r="D74" s="233"/>
      <c r="E74" s="233"/>
      <c r="F74" s="237"/>
      <c r="G74" s="238"/>
      <c r="H74" s="242"/>
      <c r="I74" s="233"/>
      <c r="J74" s="233"/>
      <c r="K74" s="237"/>
      <c r="L74" s="238"/>
      <c r="M74" s="232"/>
      <c r="N74" s="233"/>
      <c r="O74" s="233"/>
      <c r="P74" s="233"/>
      <c r="Q74" s="234"/>
      <c r="R74" s="233"/>
      <c r="S74" s="233"/>
      <c r="T74" s="233"/>
      <c r="U74" s="233"/>
      <c r="V74" s="234"/>
      <c r="W74" s="233"/>
      <c r="X74" s="233"/>
      <c r="Y74" s="233"/>
      <c r="Z74" s="233"/>
      <c r="AA74" s="224"/>
    </row>
    <row r="75">
      <c r="A75" s="224"/>
      <c r="B75" s="240"/>
      <c r="C75" s="226"/>
      <c r="D75" s="233"/>
      <c r="E75" s="233"/>
      <c r="F75" s="237"/>
      <c r="G75" s="238"/>
      <c r="H75" s="242"/>
      <c r="I75" s="233"/>
      <c r="J75" s="233"/>
      <c r="K75" s="237"/>
      <c r="L75" s="238"/>
      <c r="M75" s="232"/>
      <c r="N75" s="233"/>
      <c r="O75" s="233"/>
      <c r="P75" s="233"/>
      <c r="Q75" s="234"/>
      <c r="R75" s="233"/>
      <c r="S75" s="233"/>
      <c r="T75" s="233"/>
      <c r="U75" s="233"/>
      <c r="V75" s="234"/>
      <c r="W75" s="233"/>
      <c r="X75" s="233"/>
      <c r="Y75" s="233"/>
      <c r="Z75" s="233"/>
      <c r="AA75" s="224"/>
    </row>
    <row r="76">
      <c r="A76" s="224"/>
      <c r="B76" s="240"/>
      <c r="C76" s="226"/>
      <c r="D76" s="233"/>
      <c r="E76" s="233"/>
      <c r="F76" s="237"/>
      <c r="G76" s="238"/>
      <c r="H76" s="242"/>
      <c r="I76" s="233"/>
      <c r="J76" s="233"/>
      <c r="K76" s="237"/>
      <c r="L76" s="238"/>
      <c r="M76" s="232"/>
      <c r="N76" s="233"/>
      <c r="O76" s="233"/>
      <c r="P76" s="233"/>
      <c r="Q76" s="234"/>
      <c r="R76" s="233"/>
      <c r="S76" s="233"/>
      <c r="T76" s="233"/>
      <c r="U76" s="233"/>
      <c r="V76" s="234"/>
      <c r="W76" s="233"/>
      <c r="X76" s="233"/>
      <c r="Y76" s="233"/>
      <c r="Z76" s="233"/>
      <c r="AA76" s="224"/>
    </row>
    <row r="77">
      <c r="A77" s="224"/>
      <c r="B77" s="240"/>
      <c r="C77" s="226"/>
      <c r="D77" s="233"/>
      <c r="E77" s="233"/>
      <c r="F77" s="237"/>
      <c r="G77" s="238"/>
      <c r="H77" s="242"/>
      <c r="I77" s="233"/>
      <c r="J77" s="233"/>
      <c r="K77" s="237"/>
      <c r="L77" s="238"/>
      <c r="M77" s="232"/>
      <c r="N77" s="233"/>
      <c r="O77" s="233"/>
      <c r="P77" s="233"/>
      <c r="Q77" s="234"/>
      <c r="R77" s="233"/>
      <c r="S77" s="233"/>
      <c r="T77" s="233"/>
      <c r="U77" s="233"/>
      <c r="V77" s="234"/>
      <c r="W77" s="233"/>
      <c r="X77" s="233"/>
      <c r="Y77" s="233"/>
      <c r="Z77" s="233"/>
      <c r="AA77" s="224"/>
    </row>
    <row r="78">
      <c r="A78" s="224"/>
      <c r="B78" s="240"/>
      <c r="C78" s="226"/>
      <c r="D78" s="233"/>
      <c r="E78" s="233"/>
      <c r="F78" s="237"/>
      <c r="G78" s="238"/>
      <c r="H78" s="242"/>
      <c r="I78" s="233"/>
      <c r="J78" s="233"/>
      <c r="K78" s="237"/>
      <c r="L78" s="238"/>
      <c r="M78" s="232"/>
      <c r="N78" s="233"/>
      <c r="O78" s="233"/>
      <c r="P78" s="233"/>
      <c r="Q78" s="234"/>
      <c r="R78" s="233"/>
      <c r="S78" s="233"/>
      <c r="T78" s="233"/>
      <c r="U78" s="233"/>
      <c r="V78" s="234"/>
      <c r="W78" s="233"/>
      <c r="X78" s="233"/>
      <c r="Y78" s="233"/>
      <c r="Z78" s="233"/>
      <c r="AA78" s="224"/>
    </row>
    <row r="79">
      <c r="A79" s="224"/>
      <c r="B79" s="240"/>
      <c r="C79" s="226"/>
      <c r="D79" s="233"/>
      <c r="E79" s="233"/>
      <c r="F79" s="237"/>
      <c r="G79" s="238"/>
      <c r="H79" s="242"/>
      <c r="I79" s="233"/>
      <c r="J79" s="233"/>
      <c r="K79" s="237"/>
      <c r="L79" s="238"/>
      <c r="M79" s="232"/>
      <c r="N79" s="233"/>
      <c r="O79" s="233"/>
      <c r="P79" s="233"/>
      <c r="Q79" s="234"/>
      <c r="R79" s="233"/>
      <c r="S79" s="233"/>
      <c r="T79" s="233"/>
      <c r="U79" s="233"/>
      <c r="V79" s="234"/>
      <c r="W79" s="233"/>
      <c r="X79" s="233"/>
      <c r="Y79" s="233"/>
      <c r="Z79" s="233"/>
      <c r="AA79" s="224"/>
    </row>
    <row r="80">
      <c r="A80" s="224"/>
      <c r="B80" s="240"/>
      <c r="C80" s="226"/>
      <c r="D80" s="233"/>
      <c r="E80" s="233"/>
      <c r="F80" s="237"/>
      <c r="G80" s="238"/>
      <c r="H80" s="242"/>
      <c r="I80" s="233"/>
      <c r="J80" s="233"/>
      <c r="K80" s="237"/>
      <c r="L80" s="238"/>
      <c r="M80" s="232"/>
      <c r="N80" s="233"/>
      <c r="O80" s="233"/>
      <c r="P80" s="233"/>
      <c r="Q80" s="234"/>
      <c r="R80" s="233"/>
      <c r="S80" s="233"/>
      <c r="T80" s="233"/>
      <c r="U80" s="233"/>
      <c r="V80" s="234"/>
      <c r="W80" s="233"/>
      <c r="X80" s="233"/>
      <c r="Y80" s="233"/>
      <c r="Z80" s="233"/>
      <c r="AA80" s="224"/>
    </row>
    <row r="81">
      <c r="A81" s="224"/>
      <c r="B81" s="240"/>
      <c r="C81" s="246"/>
      <c r="D81" s="247"/>
      <c r="E81" s="247"/>
      <c r="F81" s="248"/>
      <c r="G81" s="249"/>
      <c r="H81" s="250"/>
      <c r="I81" s="247"/>
      <c r="J81" s="247"/>
      <c r="K81" s="248"/>
      <c r="L81" s="251"/>
      <c r="M81" s="232"/>
      <c r="N81" s="233"/>
      <c r="O81" s="233"/>
      <c r="P81" s="233"/>
      <c r="Q81" s="234"/>
      <c r="R81" s="233"/>
      <c r="S81" s="233"/>
      <c r="T81" s="233"/>
      <c r="U81" s="233"/>
      <c r="V81" s="234"/>
      <c r="W81" s="233"/>
      <c r="X81" s="233"/>
      <c r="Y81" s="233"/>
      <c r="Z81" s="233"/>
      <c r="AA81" s="224"/>
    </row>
    <row r="82">
      <c r="A82" s="224"/>
      <c r="B82" s="224"/>
      <c r="C82" s="208"/>
      <c r="D82" s="208"/>
      <c r="E82" s="208"/>
      <c r="F82" s="208"/>
      <c r="G82" s="252"/>
      <c r="H82" s="208"/>
      <c r="I82" s="208"/>
      <c r="J82" s="208"/>
      <c r="K82" s="208"/>
      <c r="L82" s="252"/>
      <c r="M82" s="224"/>
      <c r="N82" s="224"/>
      <c r="O82" s="224"/>
      <c r="P82" s="224"/>
      <c r="Q82" s="234"/>
      <c r="R82" s="224"/>
      <c r="S82" s="224"/>
      <c r="T82" s="224"/>
      <c r="U82" s="224"/>
      <c r="V82" s="234"/>
      <c r="W82" s="224"/>
      <c r="X82" s="224"/>
      <c r="Y82" s="224"/>
      <c r="Z82" s="224"/>
      <c r="AA82" s="224"/>
    </row>
    <row r="83">
      <c r="A83" s="224"/>
      <c r="B83" s="224"/>
      <c r="C83" s="224"/>
      <c r="D83" s="224"/>
      <c r="E83" s="224"/>
      <c r="F83" s="224"/>
      <c r="G83" s="234"/>
      <c r="H83" s="224"/>
      <c r="I83" s="224"/>
      <c r="J83" s="224"/>
      <c r="K83" s="224"/>
      <c r="L83" s="234"/>
      <c r="M83" s="224"/>
      <c r="N83" s="224"/>
      <c r="O83" s="224"/>
      <c r="P83" s="224"/>
      <c r="Q83" s="234"/>
      <c r="R83" s="224"/>
      <c r="S83" s="224"/>
      <c r="T83" s="224"/>
      <c r="U83" s="224"/>
      <c r="V83" s="234"/>
      <c r="W83" s="224"/>
      <c r="X83" s="224"/>
      <c r="Y83" s="224"/>
      <c r="Z83" s="224"/>
      <c r="AA83" s="224"/>
    </row>
    <row r="84">
      <c r="A84" s="253"/>
      <c r="B84" s="253"/>
      <c r="C84" s="253"/>
      <c r="D84" s="253"/>
      <c r="E84" s="253"/>
      <c r="F84" s="253"/>
      <c r="G84" s="254"/>
      <c r="H84" s="253"/>
      <c r="I84" s="253"/>
      <c r="J84" s="253"/>
      <c r="K84" s="253"/>
      <c r="L84" s="254"/>
      <c r="M84" s="253"/>
      <c r="N84" s="253"/>
      <c r="O84" s="253"/>
      <c r="P84" s="253"/>
      <c r="Q84" s="254"/>
      <c r="R84" s="253"/>
      <c r="S84" s="253"/>
      <c r="T84" s="253"/>
      <c r="U84" s="253"/>
      <c r="V84" s="254"/>
      <c r="W84" s="253"/>
      <c r="X84" s="253"/>
      <c r="Y84" s="253"/>
      <c r="Z84" s="253"/>
      <c r="AA84" s="253"/>
    </row>
    <row r="85">
      <c r="A85" s="253"/>
      <c r="B85" s="253"/>
      <c r="C85" s="253"/>
      <c r="D85" s="253"/>
      <c r="E85" s="253"/>
      <c r="F85" s="253"/>
      <c r="G85" s="254"/>
      <c r="H85" s="253"/>
      <c r="I85" s="253"/>
      <c r="J85" s="253"/>
      <c r="K85" s="253"/>
      <c r="L85" s="254"/>
      <c r="M85" s="253"/>
      <c r="N85" s="253"/>
      <c r="O85" s="253"/>
      <c r="P85" s="253"/>
      <c r="Q85" s="254"/>
      <c r="R85" s="253"/>
      <c r="S85" s="253"/>
      <c r="T85" s="253"/>
      <c r="U85" s="253"/>
      <c r="V85" s="254"/>
      <c r="W85" s="253"/>
      <c r="X85" s="253"/>
      <c r="Y85" s="253"/>
      <c r="Z85" s="253"/>
      <c r="AA85" s="253"/>
    </row>
    <row r="86">
      <c r="A86" s="253"/>
      <c r="B86" s="253"/>
      <c r="C86" s="253"/>
      <c r="D86" s="253"/>
      <c r="E86" s="253"/>
      <c r="F86" s="253"/>
      <c r="G86" s="254"/>
      <c r="H86" s="253"/>
      <c r="I86" s="253"/>
      <c r="J86" s="253"/>
      <c r="K86" s="253"/>
      <c r="L86" s="254"/>
      <c r="M86" s="253"/>
      <c r="N86" s="253"/>
      <c r="O86" s="253"/>
      <c r="P86" s="253"/>
      <c r="Q86" s="254"/>
      <c r="R86" s="253"/>
      <c r="S86" s="253"/>
      <c r="T86" s="253"/>
      <c r="U86" s="253"/>
      <c r="V86" s="254"/>
      <c r="W86" s="253"/>
      <c r="X86" s="253"/>
      <c r="Y86" s="253"/>
      <c r="Z86" s="253"/>
      <c r="AA86" s="253"/>
    </row>
    <row r="87">
      <c r="A87" s="253"/>
      <c r="B87" s="253"/>
      <c r="C87" s="253"/>
      <c r="D87" s="253"/>
      <c r="E87" s="253"/>
      <c r="F87" s="253"/>
      <c r="G87" s="254"/>
      <c r="H87" s="253"/>
      <c r="I87" s="253"/>
      <c r="J87" s="253"/>
      <c r="K87" s="253"/>
      <c r="L87" s="254"/>
      <c r="M87" s="253"/>
      <c r="N87" s="253"/>
      <c r="O87" s="253"/>
      <c r="P87" s="253"/>
      <c r="Q87" s="254"/>
      <c r="R87" s="253"/>
      <c r="S87" s="253"/>
      <c r="T87" s="253"/>
      <c r="U87" s="253"/>
      <c r="V87" s="254"/>
      <c r="W87" s="253"/>
      <c r="X87" s="253"/>
      <c r="Y87" s="253"/>
      <c r="Z87" s="253"/>
      <c r="AA87" s="253"/>
    </row>
    <row r="88">
      <c r="A88" s="253"/>
      <c r="B88" s="253"/>
      <c r="C88" s="253"/>
      <c r="D88" s="253"/>
      <c r="E88" s="253"/>
      <c r="F88" s="253"/>
      <c r="G88" s="254"/>
      <c r="H88" s="253"/>
      <c r="I88" s="253"/>
      <c r="J88" s="253"/>
      <c r="K88" s="253"/>
      <c r="L88" s="254"/>
      <c r="M88" s="253"/>
      <c r="N88" s="253"/>
      <c r="O88" s="253"/>
      <c r="P88" s="253"/>
      <c r="Q88" s="254"/>
      <c r="R88" s="253"/>
      <c r="S88" s="253"/>
      <c r="T88" s="253"/>
      <c r="U88" s="253"/>
      <c r="V88" s="254"/>
      <c r="W88" s="253"/>
      <c r="X88" s="253"/>
      <c r="Y88" s="253"/>
      <c r="Z88" s="253"/>
      <c r="AA88" s="253"/>
    </row>
    <row r="89">
      <c r="A89" s="253"/>
      <c r="B89" s="253"/>
      <c r="C89" s="253"/>
      <c r="D89" s="253"/>
      <c r="E89" s="253"/>
      <c r="F89" s="253"/>
      <c r="G89" s="254"/>
      <c r="H89" s="253"/>
      <c r="I89" s="253"/>
      <c r="J89" s="253"/>
      <c r="K89" s="253"/>
      <c r="L89" s="254"/>
      <c r="M89" s="253"/>
      <c r="N89" s="253"/>
      <c r="O89" s="253"/>
      <c r="P89" s="253"/>
      <c r="Q89" s="254"/>
      <c r="R89" s="253"/>
      <c r="S89" s="253"/>
      <c r="T89" s="253"/>
      <c r="U89" s="253"/>
      <c r="V89" s="254"/>
      <c r="W89" s="253"/>
      <c r="X89" s="253"/>
      <c r="Y89" s="253"/>
      <c r="Z89" s="253"/>
      <c r="AA89" s="253"/>
    </row>
    <row r="90">
      <c r="A90" s="253"/>
      <c r="B90" s="253"/>
      <c r="C90" s="253"/>
      <c r="D90" s="253"/>
      <c r="E90" s="253"/>
      <c r="F90" s="253"/>
      <c r="G90" s="254"/>
      <c r="H90" s="253"/>
      <c r="I90" s="253"/>
      <c r="J90" s="253"/>
      <c r="K90" s="253"/>
      <c r="L90" s="254"/>
      <c r="M90" s="253"/>
      <c r="N90" s="253"/>
      <c r="O90" s="253"/>
      <c r="P90" s="253"/>
      <c r="Q90" s="254"/>
      <c r="R90" s="253"/>
      <c r="S90" s="253"/>
      <c r="T90" s="253"/>
      <c r="U90" s="253"/>
      <c r="V90" s="254"/>
      <c r="W90" s="253"/>
      <c r="X90" s="253"/>
      <c r="Y90" s="253"/>
      <c r="Z90" s="253"/>
      <c r="AA90" s="253"/>
    </row>
    <row r="91">
      <c r="A91" s="253"/>
      <c r="B91" s="253"/>
      <c r="C91" s="253"/>
      <c r="D91" s="253"/>
      <c r="E91" s="253"/>
      <c r="F91" s="253"/>
      <c r="G91" s="254"/>
      <c r="H91" s="253"/>
      <c r="I91" s="253"/>
      <c r="J91" s="253"/>
      <c r="K91" s="253"/>
      <c r="L91" s="254"/>
      <c r="M91" s="253"/>
      <c r="N91" s="253"/>
      <c r="O91" s="253"/>
      <c r="P91" s="253"/>
      <c r="Q91" s="254"/>
      <c r="R91" s="253"/>
      <c r="S91" s="253"/>
      <c r="T91" s="253"/>
      <c r="U91" s="253"/>
      <c r="V91" s="254"/>
      <c r="W91" s="253"/>
      <c r="X91" s="253"/>
      <c r="Y91" s="253"/>
      <c r="Z91" s="253"/>
      <c r="AA91" s="253"/>
    </row>
    <row r="92">
      <c r="A92" s="253"/>
      <c r="B92" s="253"/>
      <c r="C92" s="253"/>
      <c r="D92" s="253"/>
      <c r="E92" s="253"/>
      <c r="F92" s="253"/>
      <c r="G92" s="254"/>
      <c r="H92" s="253"/>
      <c r="I92" s="253"/>
      <c r="J92" s="253"/>
      <c r="K92" s="253"/>
      <c r="L92" s="254"/>
      <c r="M92" s="253"/>
      <c r="N92" s="253"/>
      <c r="O92" s="253"/>
      <c r="P92" s="253"/>
      <c r="Q92" s="254"/>
      <c r="R92" s="253"/>
      <c r="S92" s="253"/>
      <c r="T92" s="253"/>
      <c r="U92" s="253"/>
      <c r="V92" s="254"/>
      <c r="W92" s="253"/>
      <c r="X92" s="253"/>
      <c r="Y92" s="253"/>
      <c r="Z92" s="253"/>
      <c r="AA92" s="253"/>
    </row>
    <row r="93">
      <c r="A93" s="253"/>
      <c r="B93" s="253"/>
      <c r="C93" s="253"/>
      <c r="D93" s="253"/>
      <c r="E93" s="253"/>
      <c r="F93" s="253"/>
      <c r="G93" s="254"/>
      <c r="H93" s="253"/>
      <c r="I93" s="253"/>
      <c r="J93" s="253"/>
      <c r="K93" s="253"/>
      <c r="L93" s="254"/>
      <c r="M93" s="253"/>
      <c r="N93" s="253"/>
      <c r="O93" s="253"/>
      <c r="P93" s="253"/>
      <c r="Q93" s="254"/>
      <c r="R93" s="253"/>
      <c r="S93" s="253"/>
      <c r="T93" s="253"/>
      <c r="U93" s="253"/>
      <c r="V93" s="254"/>
      <c r="W93" s="253"/>
      <c r="X93" s="253"/>
      <c r="Y93" s="253"/>
      <c r="Z93" s="253"/>
      <c r="AA93" s="253"/>
    </row>
    <row r="94">
      <c r="A94" s="253"/>
      <c r="B94" s="253"/>
      <c r="C94" s="253"/>
      <c r="D94" s="253"/>
      <c r="E94" s="253"/>
      <c r="F94" s="253"/>
      <c r="G94" s="254"/>
      <c r="H94" s="253"/>
      <c r="I94" s="253"/>
      <c r="J94" s="253"/>
      <c r="K94" s="253"/>
      <c r="L94" s="254"/>
      <c r="M94" s="253"/>
      <c r="N94" s="253"/>
      <c r="O94" s="253"/>
      <c r="P94" s="253"/>
      <c r="Q94" s="254"/>
      <c r="R94" s="253"/>
      <c r="S94" s="253"/>
      <c r="T94" s="253"/>
      <c r="U94" s="253"/>
      <c r="V94" s="254"/>
      <c r="W94" s="253"/>
      <c r="X94" s="253"/>
      <c r="Y94" s="253"/>
      <c r="Z94" s="253"/>
      <c r="AA94" s="253"/>
    </row>
    <row r="95">
      <c r="A95" s="253"/>
      <c r="B95" s="253"/>
      <c r="C95" s="253"/>
      <c r="D95" s="253"/>
      <c r="E95" s="253"/>
      <c r="F95" s="253"/>
      <c r="G95" s="254"/>
      <c r="H95" s="253"/>
      <c r="I95" s="253"/>
      <c r="J95" s="253"/>
      <c r="K95" s="253"/>
      <c r="L95" s="254"/>
      <c r="M95" s="253"/>
      <c r="N95" s="253"/>
      <c r="O95" s="253"/>
      <c r="P95" s="253"/>
      <c r="Q95" s="254"/>
      <c r="R95" s="253"/>
      <c r="S95" s="253"/>
      <c r="T95" s="253"/>
      <c r="U95" s="253"/>
      <c r="V95" s="254"/>
      <c r="W95" s="253"/>
      <c r="X95" s="253"/>
      <c r="Y95" s="253"/>
      <c r="Z95" s="253"/>
      <c r="AA95" s="253"/>
    </row>
    <row r="96">
      <c r="A96" s="253"/>
      <c r="B96" s="253"/>
      <c r="C96" s="253"/>
      <c r="D96" s="253"/>
      <c r="E96" s="253"/>
      <c r="F96" s="253"/>
      <c r="G96" s="254"/>
      <c r="H96" s="253"/>
      <c r="I96" s="253"/>
      <c r="J96" s="253"/>
      <c r="K96" s="253"/>
      <c r="L96" s="254"/>
      <c r="M96" s="253"/>
      <c r="N96" s="253"/>
      <c r="O96" s="253"/>
      <c r="P96" s="253"/>
      <c r="Q96" s="254"/>
      <c r="R96" s="253"/>
      <c r="S96" s="253"/>
      <c r="T96" s="253"/>
      <c r="U96" s="253"/>
      <c r="V96" s="254"/>
      <c r="W96" s="253"/>
      <c r="X96" s="253"/>
      <c r="Y96" s="253"/>
      <c r="Z96" s="253"/>
      <c r="AA96" s="253"/>
    </row>
    <row r="97">
      <c r="A97" s="253"/>
      <c r="B97" s="253"/>
      <c r="C97" s="253"/>
      <c r="D97" s="253"/>
      <c r="E97" s="253"/>
      <c r="F97" s="253"/>
      <c r="G97" s="254"/>
      <c r="H97" s="253"/>
      <c r="I97" s="253"/>
      <c r="J97" s="253"/>
      <c r="K97" s="253"/>
      <c r="L97" s="254"/>
      <c r="M97" s="253"/>
      <c r="N97" s="253"/>
      <c r="O97" s="253"/>
      <c r="P97" s="253"/>
      <c r="Q97" s="254"/>
      <c r="R97" s="253"/>
      <c r="S97" s="253"/>
      <c r="T97" s="253"/>
      <c r="U97" s="253"/>
      <c r="V97" s="254"/>
      <c r="W97" s="253"/>
      <c r="X97" s="253"/>
      <c r="Y97" s="253"/>
      <c r="Z97" s="253"/>
      <c r="AA97" s="253"/>
    </row>
    <row r="98">
      <c r="A98" s="253"/>
      <c r="B98" s="253"/>
      <c r="C98" s="253"/>
      <c r="D98" s="253"/>
      <c r="E98" s="253"/>
      <c r="F98" s="253"/>
      <c r="G98" s="254"/>
      <c r="H98" s="253"/>
      <c r="I98" s="253"/>
      <c r="J98" s="253"/>
      <c r="K98" s="253"/>
      <c r="L98" s="254"/>
      <c r="M98" s="253"/>
      <c r="N98" s="253"/>
      <c r="O98" s="253"/>
      <c r="P98" s="253"/>
      <c r="Q98" s="254"/>
      <c r="R98" s="253"/>
      <c r="S98" s="253"/>
      <c r="T98" s="253"/>
      <c r="U98" s="253"/>
      <c r="V98" s="254"/>
      <c r="W98" s="253"/>
      <c r="X98" s="253"/>
      <c r="Y98" s="253"/>
      <c r="Z98" s="253"/>
      <c r="AA98" s="253"/>
    </row>
    <row r="99">
      <c r="A99" s="253"/>
      <c r="B99" s="253"/>
      <c r="C99" s="253"/>
      <c r="D99" s="253"/>
      <c r="E99" s="253"/>
      <c r="F99" s="253"/>
      <c r="G99" s="254"/>
      <c r="H99" s="253"/>
      <c r="I99" s="253"/>
      <c r="J99" s="253"/>
      <c r="K99" s="253"/>
      <c r="L99" s="254"/>
      <c r="M99" s="253"/>
      <c r="N99" s="253"/>
      <c r="O99" s="253"/>
      <c r="P99" s="253"/>
      <c r="Q99" s="254"/>
      <c r="R99" s="253"/>
      <c r="S99" s="253"/>
      <c r="T99" s="253"/>
      <c r="U99" s="253"/>
      <c r="V99" s="254"/>
      <c r="W99" s="253"/>
      <c r="X99" s="253"/>
      <c r="Y99" s="253"/>
      <c r="Z99" s="253"/>
      <c r="AA99" s="253"/>
    </row>
    <row r="100">
      <c r="A100" s="253"/>
      <c r="B100" s="253"/>
      <c r="C100" s="253"/>
      <c r="D100" s="253"/>
      <c r="E100" s="253"/>
      <c r="F100" s="253"/>
      <c r="G100" s="254"/>
      <c r="H100" s="253"/>
      <c r="I100" s="253"/>
      <c r="J100" s="253"/>
      <c r="K100" s="253"/>
      <c r="L100" s="254"/>
      <c r="M100" s="253"/>
      <c r="N100" s="253"/>
      <c r="O100" s="253"/>
      <c r="P100" s="253"/>
      <c r="Q100" s="254"/>
      <c r="R100" s="253"/>
      <c r="S100" s="253"/>
      <c r="T100" s="253"/>
      <c r="U100" s="253"/>
      <c r="V100" s="254"/>
      <c r="W100" s="253"/>
      <c r="X100" s="253"/>
      <c r="Y100" s="253"/>
      <c r="Z100" s="253"/>
      <c r="AA100" s="253"/>
    </row>
    <row r="101">
      <c r="A101" s="253"/>
      <c r="B101" s="253"/>
      <c r="C101" s="253"/>
      <c r="D101" s="253"/>
      <c r="E101" s="253"/>
      <c r="F101" s="253"/>
      <c r="G101" s="254"/>
      <c r="H101" s="253"/>
      <c r="I101" s="253"/>
      <c r="J101" s="253"/>
      <c r="K101" s="253"/>
      <c r="L101" s="254"/>
      <c r="M101" s="253"/>
      <c r="N101" s="253"/>
      <c r="O101" s="253"/>
      <c r="P101" s="253"/>
      <c r="Q101" s="254"/>
      <c r="R101" s="253"/>
      <c r="S101" s="253"/>
      <c r="T101" s="253"/>
      <c r="U101" s="253"/>
      <c r="V101" s="254"/>
      <c r="W101" s="253"/>
      <c r="X101" s="253"/>
      <c r="Y101" s="253"/>
      <c r="Z101" s="253"/>
      <c r="AA101" s="253"/>
    </row>
    <row r="102">
      <c r="A102" s="253"/>
      <c r="B102" s="253"/>
      <c r="C102" s="253"/>
      <c r="D102" s="253"/>
      <c r="E102" s="253"/>
      <c r="F102" s="253"/>
      <c r="G102" s="254"/>
      <c r="H102" s="253"/>
      <c r="I102" s="253"/>
      <c r="J102" s="253"/>
      <c r="K102" s="253"/>
      <c r="L102" s="254"/>
      <c r="M102" s="253"/>
      <c r="N102" s="253"/>
      <c r="O102" s="253"/>
      <c r="P102" s="253"/>
      <c r="Q102" s="254"/>
      <c r="R102" s="253"/>
      <c r="S102" s="253"/>
      <c r="T102" s="253"/>
      <c r="U102" s="253"/>
      <c r="V102" s="254"/>
      <c r="W102" s="253"/>
      <c r="X102" s="253"/>
      <c r="Y102" s="253"/>
      <c r="Z102" s="253"/>
      <c r="AA102" s="253"/>
    </row>
    <row r="103">
      <c r="A103" s="253"/>
      <c r="B103" s="253"/>
      <c r="C103" s="253"/>
      <c r="D103" s="253"/>
      <c r="E103" s="253"/>
      <c r="F103" s="253"/>
      <c r="G103" s="254"/>
      <c r="H103" s="253"/>
      <c r="I103" s="253"/>
      <c r="J103" s="253"/>
      <c r="K103" s="253"/>
      <c r="L103" s="254"/>
      <c r="M103" s="253"/>
      <c r="N103" s="253"/>
      <c r="O103" s="253"/>
      <c r="P103" s="253"/>
      <c r="Q103" s="254"/>
      <c r="R103" s="253"/>
      <c r="S103" s="253"/>
      <c r="T103" s="253"/>
      <c r="U103" s="253"/>
      <c r="V103" s="254"/>
      <c r="W103" s="253"/>
      <c r="X103" s="253"/>
      <c r="Y103" s="253"/>
      <c r="Z103" s="253"/>
      <c r="AA103" s="253"/>
    </row>
    <row r="104">
      <c r="A104" s="253"/>
      <c r="B104" s="253"/>
      <c r="C104" s="253"/>
      <c r="D104" s="253"/>
      <c r="E104" s="253"/>
      <c r="F104" s="253"/>
      <c r="G104" s="254"/>
      <c r="H104" s="253"/>
      <c r="I104" s="253"/>
      <c r="J104" s="253"/>
      <c r="K104" s="253"/>
      <c r="L104" s="254"/>
      <c r="M104" s="253"/>
      <c r="N104" s="253"/>
      <c r="O104" s="253"/>
      <c r="P104" s="253"/>
      <c r="Q104" s="254"/>
      <c r="R104" s="253"/>
      <c r="S104" s="253"/>
      <c r="T104" s="253"/>
      <c r="U104" s="253"/>
      <c r="V104" s="254"/>
      <c r="W104" s="253"/>
      <c r="X104" s="253"/>
      <c r="Y104" s="253"/>
      <c r="Z104" s="253"/>
      <c r="AA104" s="253"/>
    </row>
    <row r="105">
      <c r="A105" s="253"/>
      <c r="B105" s="253"/>
      <c r="C105" s="253"/>
      <c r="D105" s="253"/>
      <c r="E105" s="253"/>
      <c r="F105" s="253"/>
      <c r="G105" s="254"/>
      <c r="H105" s="253"/>
      <c r="I105" s="253"/>
      <c r="J105" s="253"/>
      <c r="K105" s="253"/>
      <c r="L105" s="254"/>
      <c r="M105" s="253"/>
      <c r="N105" s="253"/>
      <c r="O105" s="253"/>
      <c r="P105" s="253"/>
      <c r="Q105" s="254"/>
      <c r="R105" s="253"/>
      <c r="S105" s="253"/>
      <c r="T105" s="253"/>
      <c r="U105" s="253"/>
      <c r="V105" s="254"/>
      <c r="W105" s="253"/>
      <c r="X105" s="253"/>
      <c r="Y105" s="253"/>
      <c r="Z105" s="253"/>
      <c r="AA105" s="253"/>
    </row>
    <row r="106">
      <c r="A106" s="253"/>
      <c r="B106" s="253"/>
      <c r="C106" s="253"/>
      <c r="D106" s="253"/>
      <c r="E106" s="253"/>
      <c r="F106" s="253"/>
      <c r="G106" s="254"/>
      <c r="H106" s="253"/>
      <c r="I106" s="253"/>
      <c r="J106" s="253"/>
      <c r="K106" s="253"/>
      <c r="L106" s="254"/>
      <c r="M106" s="253"/>
      <c r="N106" s="253"/>
      <c r="O106" s="253"/>
      <c r="P106" s="253"/>
      <c r="Q106" s="254"/>
      <c r="R106" s="253"/>
      <c r="S106" s="253"/>
      <c r="T106" s="253"/>
      <c r="U106" s="253"/>
      <c r="V106" s="254"/>
      <c r="W106" s="253"/>
      <c r="X106" s="253"/>
      <c r="Y106" s="253"/>
      <c r="Z106" s="253"/>
      <c r="AA106" s="253"/>
    </row>
    <row r="107">
      <c r="A107" s="253"/>
      <c r="B107" s="253"/>
      <c r="C107" s="253"/>
      <c r="D107" s="253"/>
      <c r="E107" s="253"/>
      <c r="F107" s="253"/>
      <c r="G107" s="254"/>
      <c r="H107" s="253"/>
      <c r="I107" s="253"/>
      <c r="J107" s="253"/>
      <c r="K107" s="253"/>
      <c r="L107" s="254"/>
      <c r="M107" s="253"/>
      <c r="N107" s="253"/>
      <c r="O107" s="253"/>
      <c r="P107" s="253"/>
      <c r="Q107" s="254"/>
      <c r="R107" s="253"/>
      <c r="S107" s="253"/>
      <c r="T107" s="253"/>
      <c r="U107" s="253"/>
      <c r="V107" s="254"/>
      <c r="W107" s="253"/>
      <c r="X107" s="253"/>
      <c r="Y107" s="253"/>
      <c r="Z107" s="253"/>
      <c r="AA107" s="253"/>
    </row>
    <row r="108">
      <c r="A108" s="253"/>
      <c r="B108" s="253"/>
      <c r="C108" s="253"/>
      <c r="D108" s="253"/>
      <c r="E108" s="253"/>
      <c r="F108" s="253"/>
      <c r="G108" s="254"/>
      <c r="H108" s="253"/>
      <c r="I108" s="253"/>
      <c r="J108" s="253"/>
      <c r="K108" s="253"/>
      <c r="L108" s="254"/>
      <c r="M108" s="253"/>
      <c r="N108" s="253"/>
      <c r="O108" s="253"/>
      <c r="P108" s="253"/>
      <c r="Q108" s="254"/>
      <c r="R108" s="253"/>
      <c r="S108" s="253"/>
      <c r="T108" s="253"/>
      <c r="U108" s="253"/>
      <c r="V108" s="254"/>
      <c r="W108" s="253"/>
      <c r="X108" s="253"/>
      <c r="Y108" s="253"/>
      <c r="Z108" s="253"/>
      <c r="AA108" s="253"/>
    </row>
    <row r="109">
      <c r="A109" s="253"/>
      <c r="B109" s="253"/>
      <c r="C109" s="253"/>
      <c r="D109" s="253"/>
      <c r="E109" s="253"/>
      <c r="F109" s="253"/>
      <c r="G109" s="254"/>
      <c r="H109" s="253"/>
      <c r="I109" s="253"/>
      <c r="J109" s="253"/>
      <c r="K109" s="253"/>
      <c r="L109" s="254"/>
      <c r="M109" s="253"/>
      <c r="N109" s="253"/>
      <c r="O109" s="253"/>
      <c r="P109" s="253"/>
      <c r="Q109" s="254"/>
      <c r="R109" s="253"/>
      <c r="S109" s="253"/>
      <c r="T109" s="253"/>
      <c r="U109" s="253"/>
      <c r="V109" s="254"/>
      <c r="W109" s="253"/>
      <c r="X109" s="253"/>
      <c r="Y109" s="253"/>
      <c r="Z109" s="253"/>
      <c r="AA109" s="253"/>
    </row>
    <row r="110">
      <c r="A110" s="253"/>
      <c r="B110" s="253"/>
      <c r="C110" s="253"/>
      <c r="D110" s="253"/>
      <c r="E110" s="253"/>
      <c r="F110" s="253"/>
      <c r="G110" s="254"/>
      <c r="H110" s="253"/>
      <c r="I110" s="253"/>
      <c r="J110" s="253"/>
      <c r="K110" s="253"/>
      <c r="L110" s="254"/>
      <c r="M110" s="253"/>
      <c r="N110" s="253"/>
      <c r="O110" s="253"/>
      <c r="P110" s="253"/>
      <c r="Q110" s="254"/>
      <c r="R110" s="253"/>
      <c r="S110" s="253"/>
      <c r="T110" s="253"/>
      <c r="U110" s="253"/>
      <c r="V110" s="254"/>
      <c r="W110" s="253"/>
      <c r="X110" s="253"/>
      <c r="Y110" s="253"/>
      <c r="Z110" s="253"/>
      <c r="AA110" s="253"/>
    </row>
    <row r="111">
      <c r="A111" s="253"/>
      <c r="B111" s="253"/>
      <c r="C111" s="253"/>
      <c r="D111" s="253"/>
      <c r="E111" s="253"/>
      <c r="F111" s="253"/>
      <c r="G111" s="254"/>
      <c r="H111" s="253"/>
      <c r="I111" s="253"/>
      <c r="J111" s="253"/>
      <c r="K111" s="253"/>
      <c r="L111" s="254"/>
      <c r="M111" s="253"/>
      <c r="N111" s="253"/>
      <c r="O111" s="253"/>
      <c r="P111" s="253"/>
      <c r="Q111" s="254"/>
      <c r="R111" s="253"/>
      <c r="S111" s="253"/>
      <c r="T111" s="253"/>
      <c r="U111" s="253"/>
      <c r="V111" s="254"/>
      <c r="W111" s="253"/>
      <c r="X111" s="253"/>
      <c r="Y111" s="253"/>
      <c r="Z111" s="253"/>
      <c r="AA111" s="253"/>
    </row>
    <row r="112">
      <c r="A112" s="253"/>
      <c r="B112" s="253"/>
      <c r="C112" s="253"/>
      <c r="D112" s="253"/>
      <c r="E112" s="253"/>
      <c r="F112" s="253"/>
      <c r="G112" s="254"/>
      <c r="H112" s="253"/>
      <c r="I112" s="253"/>
      <c r="J112" s="253"/>
      <c r="K112" s="253"/>
      <c r="L112" s="254"/>
      <c r="M112" s="253"/>
      <c r="N112" s="253"/>
      <c r="O112" s="253"/>
      <c r="P112" s="253"/>
      <c r="Q112" s="254"/>
      <c r="R112" s="253"/>
      <c r="S112" s="253"/>
      <c r="T112" s="253"/>
      <c r="U112" s="253"/>
      <c r="V112" s="254"/>
      <c r="W112" s="253"/>
      <c r="X112" s="253"/>
      <c r="Y112" s="253"/>
      <c r="Z112" s="253"/>
      <c r="AA112" s="253"/>
    </row>
    <row r="113">
      <c r="A113" s="253"/>
      <c r="B113" s="253"/>
      <c r="C113" s="253"/>
      <c r="D113" s="253"/>
      <c r="E113" s="253"/>
      <c r="F113" s="253"/>
      <c r="G113" s="254"/>
      <c r="H113" s="253"/>
      <c r="I113" s="253"/>
      <c r="J113" s="253"/>
      <c r="K113" s="253"/>
      <c r="L113" s="254"/>
      <c r="M113" s="253"/>
      <c r="N113" s="253"/>
      <c r="O113" s="253"/>
      <c r="P113" s="253"/>
      <c r="Q113" s="254"/>
      <c r="R113" s="253"/>
      <c r="S113" s="253"/>
      <c r="T113" s="253"/>
      <c r="U113" s="253"/>
      <c r="V113" s="254"/>
      <c r="W113" s="253"/>
      <c r="X113" s="253"/>
      <c r="Y113" s="253"/>
      <c r="Z113" s="253"/>
      <c r="AA113" s="253"/>
    </row>
    <row r="114">
      <c r="A114" s="253"/>
      <c r="B114" s="253"/>
      <c r="C114" s="253"/>
      <c r="D114" s="253"/>
      <c r="E114" s="253"/>
      <c r="F114" s="253"/>
      <c r="G114" s="254"/>
      <c r="H114" s="253"/>
      <c r="I114" s="253"/>
      <c r="J114" s="253"/>
      <c r="K114" s="253"/>
      <c r="L114" s="254"/>
      <c r="M114" s="253"/>
      <c r="N114" s="253"/>
      <c r="O114" s="253"/>
      <c r="P114" s="253"/>
      <c r="Q114" s="254"/>
      <c r="R114" s="253"/>
      <c r="S114" s="253"/>
      <c r="T114" s="253"/>
      <c r="U114" s="253"/>
      <c r="V114" s="254"/>
      <c r="W114" s="253"/>
      <c r="X114" s="253"/>
      <c r="Y114" s="253"/>
      <c r="Z114" s="253"/>
      <c r="AA114" s="253"/>
    </row>
    <row r="115">
      <c r="A115" s="253"/>
      <c r="B115" s="253"/>
      <c r="C115" s="253"/>
      <c r="D115" s="253"/>
      <c r="E115" s="253"/>
      <c r="F115" s="253"/>
      <c r="G115" s="254"/>
      <c r="H115" s="253"/>
      <c r="I115" s="253"/>
      <c r="J115" s="253"/>
      <c r="K115" s="253"/>
      <c r="L115" s="254"/>
      <c r="M115" s="253"/>
      <c r="N115" s="253"/>
      <c r="O115" s="253"/>
      <c r="P115" s="253"/>
      <c r="Q115" s="254"/>
      <c r="R115" s="253"/>
      <c r="S115" s="253"/>
      <c r="T115" s="253"/>
      <c r="U115" s="253"/>
      <c r="V115" s="254"/>
      <c r="W115" s="253"/>
      <c r="X115" s="253"/>
      <c r="Y115" s="253"/>
      <c r="Z115" s="253"/>
      <c r="AA115" s="253"/>
    </row>
    <row r="116">
      <c r="A116" s="253"/>
      <c r="B116" s="253"/>
      <c r="C116" s="253"/>
      <c r="D116" s="253"/>
      <c r="E116" s="253"/>
      <c r="F116" s="253"/>
      <c r="G116" s="254"/>
      <c r="H116" s="253"/>
      <c r="I116" s="253"/>
      <c r="J116" s="253"/>
      <c r="K116" s="253"/>
      <c r="L116" s="254"/>
      <c r="M116" s="253"/>
      <c r="N116" s="253"/>
      <c r="O116" s="253"/>
      <c r="P116" s="253"/>
      <c r="Q116" s="254"/>
      <c r="R116" s="253"/>
      <c r="S116" s="253"/>
      <c r="T116" s="253"/>
      <c r="U116" s="253"/>
      <c r="V116" s="254"/>
      <c r="W116" s="253"/>
      <c r="X116" s="253"/>
      <c r="Y116" s="253"/>
      <c r="Z116" s="253"/>
      <c r="AA116" s="253"/>
    </row>
    <row r="117">
      <c r="A117" s="253"/>
      <c r="B117" s="253"/>
      <c r="C117" s="253"/>
      <c r="D117" s="253"/>
      <c r="E117" s="253"/>
      <c r="F117" s="253"/>
      <c r="G117" s="254"/>
      <c r="H117" s="253"/>
      <c r="I117" s="253"/>
      <c r="J117" s="253"/>
      <c r="K117" s="253"/>
      <c r="L117" s="254"/>
      <c r="M117" s="253"/>
      <c r="N117" s="253"/>
      <c r="O117" s="253"/>
      <c r="P117" s="253"/>
      <c r="Q117" s="254"/>
      <c r="R117" s="253"/>
      <c r="S117" s="253"/>
      <c r="T117" s="253"/>
      <c r="U117" s="253"/>
      <c r="V117" s="254"/>
      <c r="W117" s="253"/>
      <c r="X117" s="253"/>
      <c r="Y117" s="253"/>
      <c r="Z117" s="253"/>
      <c r="AA117" s="253"/>
    </row>
    <row r="118">
      <c r="A118" s="253"/>
      <c r="B118" s="253"/>
      <c r="C118" s="253"/>
      <c r="D118" s="253"/>
      <c r="E118" s="253"/>
      <c r="F118" s="253"/>
      <c r="G118" s="254"/>
      <c r="H118" s="253"/>
      <c r="I118" s="253"/>
      <c r="J118" s="253"/>
      <c r="K118" s="253"/>
      <c r="L118" s="254"/>
      <c r="M118" s="253"/>
      <c r="N118" s="253"/>
      <c r="O118" s="253"/>
      <c r="P118" s="253"/>
      <c r="Q118" s="254"/>
      <c r="R118" s="253"/>
      <c r="S118" s="253"/>
      <c r="T118" s="253"/>
      <c r="U118" s="253"/>
      <c r="V118" s="254"/>
      <c r="W118" s="253"/>
      <c r="X118" s="253"/>
      <c r="Y118" s="253"/>
      <c r="Z118" s="253"/>
      <c r="AA118" s="253"/>
    </row>
    <row r="119">
      <c r="A119" s="253"/>
      <c r="B119" s="253"/>
      <c r="C119" s="253"/>
      <c r="D119" s="253"/>
      <c r="E119" s="253"/>
      <c r="F119" s="253"/>
      <c r="G119" s="254"/>
      <c r="H119" s="253"/>
      <c r="I119" s="253"/>
      <c r="J119" s="253"/>
      <c r="K119" s="253"/>
      <c r="L119" s="254"/>
      <c r="M119" s="253"/>
      <c r="N119" s="253"/>
      <c r="O119" s="253"/>
      <c r="P119" s="253"/>
      <c r="Q119" s="254"/>
      <c r="R119" s="253"/>
      <c r="S119" s="253"/>
      <c r="T119" s="253"/>
      <c r="U119" s="253"/>
      <c r="V119" s="254"/>
      <c r="W119" s="253"/>
      <c r="X119" s="253"/>
      <c r="Y119" s="253"/>
      <c r="Z119" s="253"/>
      <c r="AA119" s="253"/>
    </row>
    <row r="120">
      <c r="A120" s="253"/>
      <c r="B120" s="253"/>
      <c r="C120" s="253"/>
      <c r="D120" s="253"/>
      <c r="E120" s="253"/>
      <c r="F120" s="253"/>
      <c r="G120" s="254"/>
      <c r="H120" s="253"/>
      <c r="I120" s="253"/>
      <c r="J120" s="253"/>
      <c r="K120" s="253"/>
      <c r="L120" s="254"/>
      <c r="M120" s="253"/>
      <c r="N120" s="253"/>
      <c r="O120" s="253"/>
      <c r="P120" s="253"/>
      <c r="Q120" s="254"/>
      <c r="R120" s="253"/>
      <c r="S120" s="253"/>
      <c r="T120" s="253"/>
      <c r="U120" s="253"/>
      <c r="V120" s="254"/>
      <c r="W120" s="253"/>
      <c r="X120" s="253"/>
      <c r="Y120" s="253"/>
      <c r="Z120" s="253"/>
      <c r="AA120" s="253"/>
    </row>
    <row r="121">
      <c r="A121" s="253"/>
      <c r="B121" s="253"/>
      <c r="C121" s="253"/>
      <c r="D121" s="253"/>
      <c r="E121" s="253"/>
      <c r="F121" s="253"/>
      <c r="G121" s="254"/>
      <c r="H121" s="253"/>
      <c r="I121" s="253"/>
      <c r="J121" s="253"/>
      <c r="K121" s="253"/>
      <c r="L121" s="254"/>
      <c r="M121" s="253"/>
      <c r="N121" s="253"/>
      <c r="O121" s="253"/>
      <c r="P121" s="253"/>
      <c r="Q121" s="254"/>
      <c r="R121" s="253"/>
      <c r="S121" s="253"/>
      <c r="T121" s="253"/>
      <c r="U121" s="253"/>
      <c r="V121" s="254"/>
      <c r="W121" s="253"/>
      <c r="X121" s="253"/>
      <c r="Y121" s="253"/>
      <c r="Z121" s="253"/>
      <c r="AA121" s="253"/>
    </row>
    <row r="122">
      <c r="A122" s="253"/>
      <c r="B122" s="253"/>
      <c r="C122" s="253"/>
      <c r="D122" s="253"/>
      <c r="E122" s="253"/>
      <c r="F122" s="253"/>
      <c r="G122" s="254"/>
      <c r="H122" s="253"/>
      <c r="I122" s="253"/>
      <c r="J122" s="253"/>
      <c r="K122" s="253"/>
      <c r="L122" s="254"/>
      <c r="M122" s="253"/>
      <c r="N122" s="253"/>
      <c r="O122" s="253"/>
      <c r="P122" s="253"/>
      <c r="Q122" s="254"/>
      <c r="R122" s="253"/>
      <c r="S122" s="253"/>
      <c r="T122" s="253"/>
      <c r="U122" s="253"/>
      <c r="V122" s="254"/>
      <c r="W122" s="253"/>
      <c r="X122" s="253"/>
      <c r="Y122" s="253"/>
      <c r="Z122" s="253"/>
      <c r="AA122" s="253"/>
    </row>
    <row r="123">
      <c r="A123" s="253"/>
      <c r="B123" s="253"/>
      <c r="C123" s="253"/>
      <c r="D123" s="253"/>
      <c r="E123" s="253"/>
      <c r="F123" s="253"/>
      <c r="G123" s="254"/>
      <c r="H123" s="253"/>
      <c r="I123" s="253"/>
      <c r="J123" s="253"/>
      <c r="K123" s="253"/>
      <c r="L123" s="254"/>
      <c r="M123" s="253"/>
      <c r="N123" s="253"/>
      <c r="O123" s="253"/>
      <c r="P123" s="253"/>
      <c r="Q123" s="254"/>
      <c r="R123" s="253"/>
      <c r="S123" s="253"/>
      <c r="T123" s="253"/>
      <c r="U123" s="253"/>
      <c r="V123" s="254"/>
      <c r="W123" s="253"/>
      <c r="X123" s="253"/>
      <c r="Y123" s="253"/>
      <c r="Z123" s="253"/>
      <c r="AA123" s="253"/>
    </row>
    <row r="124">
      <c r="A124" s="253"/>
      <c r="B124" s="253"/>
      <c r="C124" s="253"/>
      <c r="D124" s="253"/>
      <c r="E124" s="253"/>
      <c r="F124" s="253"/>
      <c r="G124" s="254"/>
      <c r="H124" s="253"/>
      <c r="I124" s="253"/>
      <c r="J124" s="253"/>
      <c r="K124" s="253"/>
      <c r="L124" s="254"/>
      <c r="M124" s="253"/>
      <c r="N124" s="253"/>
      <c r="O124" s="253"/>
      <c r="P124" s="253"/>
      <c r="Q124" s="254"/>
      <c r="R124" s="253"/>
      <c r="S124" s="253"/>
      <c r="T124" s="253"/>
      <c r="U124" s="253"/>
      <c r="V124" s="254"/>
      <c r="W124" s="253"/>
      <c r="X124" s="253"/>
      <c r="Y124" s="253"/>
      <c r="Z124" s="253"/>
      <c r="AA124" s="253"/>
    </row>
    <row r="125">
      <c r="A125" s="253"/>
      <c r="B125" s="253"/>
      <c r="C125" s="253"/>
      <c r="D125" s="253"/>
      <c r="E125" s="253"/>
      <c r="F125" s="253"/>
      <c r="G125" s="254"/>
      <c r="H125" s="253"/>
      <c r="I125" s="253"/>
      <c r="J125" s="253"/>
      <c r="K125" s="253"/>
      <c r="L125" s="254"/>
      <c r="M125" s="253"/>
      <c r="N125" s="253"/>
      <c r="O125" s="253"/>
      <c r="P125" s="253"/>
      <c r="Q125" s="254"/>
      <c r="R125" s="253"/>
      <c r="S125" s="253"/>
      <c r="T125" s="253"/>
      <c r="U125" s="253"/>
      <c r="V125" s="254"/>
      <c r="W125" s="253"/>
      <c r="X125" s="253"/>
      <c r="Y125" s="253"/>
      <c r="Z125" s="253"/>
      <c r="AA125" s="253"/>
    </row>
    <row r="126">
      <c r="A126" s="253"/>
      <c r="B126" s="253"/>
      <c r="C126" s="253"/>
      <c r="D126" s="253"/>
      <c r="E126" s="253"/>
      <c r="F126" s="253"/>
      <c r="G126" s="254"/>
      <c r="H126" s="253"/>
      <c r="I126" s="253"/>
      <c r="J126" s="253"/>
      <c r="K126" s="253"/>
      <c r="L126" s="254"/>
      <c r="M126" s="253"/>
      <c r="N126" s="253"/>
      <c r="O126" s="253"/>
      <c r="P126" s="253"/>
      <c r="Q126" s="254"/>
      <c r="R126" s="253"/>
      <c r="S126" s="253"/>
      <c r="T126" s="253"/>
      <c r="U126" s="253"/>
      <c r="V126" s="254"/>
      <c r="W126" s="253"/>
      <c r="X126" s="253"/>
      <c r="Y126" s="253"/>
      <c r="Z126" s="253"/>
      <c r="AA126" s="253"/>
    </row>
    <row r="127">
      <c r="A127" s="253"/>
      <c r="B127" s="253"/>
      <c r="C127" s="253"/>
      <c r="D127" s="253"/>
      <c r="E127" s="253"/>
      <c r="F127" s="253"/>
      <c r="G127" s="254"/>
      <c r="H127" s="253"/>
      <c r="I127" s="253"/>
      <c r="J127" s="253"/>
      <c r="K127" s="253"/>
      <c r="L127" s="254"/>
      <c r="M127" s="253"/>
      <c r="N127" s="253"/>
      <c r="O127" s="253"/>
      <c r="P127" s="253"/>
      <c r="Q127" s="254"/>
      <c r="R127" s="253"/>
      <c r="S127" s="253"/>
      <c r="T127" s="253"/>
      <c r="U127" s="253"/>
      <c r="V127" s="254"/>
      <c r="W127" s="253"/>
      <c r="X127" s="253"/>
      <c r="Y127" s="253"/>
      <c r="Z127" s="253"/>
      <c r="AA127" s="253"/>
    </row>
    <row r="128">
      <c r="A128" s="253"/>
      <c r="B128" s="253"/>
      <c r="C128" s="253"/>
      <c r="D128" s="253"/>
      <c r="E128" s="253"/>
      <c r="F128" s="253"/>
      <c r="G128" s="254"/>
      <c r="H128" s="253"/>
      <c r="I128" s="253"/>
      <c r="J128" s="253"/>
      <c r="K128" s="253"/>
      <c r="L128" s="254"/>
      <c r="M128" s="253"/>
      <c r="N128" s="253"/>
      <c r="O128" s="253"/>
      <c r="P128" s="253"/>
      <c r="Q128" s="254"/>
      <c r="R128" s="253"/>
      <c r="S128" s="253"/>
      <c r="T128" s="253"/>
      <c r="U128" s="253"/>
      <c r="V128" s="254"/>
      <c r="W128" s="253"/>
      <c r="X128" s="253"/>
      <c r="Y128" s="253"/>
      <c r="Z128" s="253"/>
      <c r="AA128" s="253"/>
    </row>
    <row r="129">
      <c r="A129" s="253"/>
      <c r="B129" s="253"/>
      <c r="C129" s="253"/>
      <c r="D129" s="253"/>
      <c r="E129" s="253"/>
      <c r="F129" s="253"/>
      <c r="G129" s="254"/>
      <c r="H129" s="253"/>
      <c r="I129" s="253"/>
      <c r="J129" s="253"/>
      <c r="K129" s="253"/>
      <c r="L129" s="254"/>
      <c r="M129" s="253"/>
      <c r="N129" s="253"/>
      <c r="O129" s="253"/>
      <c r="P129" s="253"/>
      <c r="Q129" s="254"/>
      <c r="R129" s="253"/>
      <c r="S129" s="253"/>
      <c r="T129" s="253"/>
      <c r="U129" s="253"/>
      <c r="V129" s="254"/>
      <c r="W129" s="253"/>
      <c r="X129" s="253"/>
      <c r="Y129" s="253"/>
      <c r="Z129" s="253"/>
      <c r="AA129" s="253"/>
    </row>
    <row r="130">
      <c r="A130" s="253"/>
      <c r="B130" s="253"/>
      <c r="C130" s="253"/>
      <c r="D130" s="253"/>
      <c r="E130" s="253"/>
      <c r="F130" s="253"/>
      <c r="G130" s="254"/>
      <c r="H130" s="253"/>
      <c r="I130" s="253"/>
      <c r="J130" s="253"/>
      <c r="K130" s="253"/>
      <c r="L130" s="254"/>
      <c r="M130" s="253"/>
      <c r="N130" s="253"/>
      <c r="O130" s="253"/>
      <c r="P130" s="253"/>
      <c r="Q130" s="254"/>
      <c r="R130" s="253"/>
      <c r="S130" s="253"/>
      <c r="T130" s="253"/>
      <c r="U130" s="253"/>
      <c r="V130" s="254"/>
      <c r="W130" s="253"/>
      <c r="X130" s="253"/>
      <c r="Y130" s="253"/>
      <c r="Z130" s="253"/>
      <c r="AA130" s="253"/>
    </row>
    <row r="131">
      <c r="A131" s="253"/>
      <c r="B131" s="253"/>
      <c r="C131" s="253"/>
      <c r="D131" s="253"/>
      <c r="E131" s="253"/>
      <c r="F131" s="253"/>
      <c r="G131" s="254"/>
      <c r="H131" s="253"/>
      <c r="I131" s="253"/>
      <c r="J131" s="253"/>
      <c r="K131" s="253"/>
      <c r="L131" s="254"/>
      <c r="M131" s="253"/>
      <c r="N131" s="253"/>
      <c r="O131" s="253"/>
      <c r="P131" s="253"/>
      <c r="Q131" s="254"/>
      <c r="R131" s="253"/>
      <c r="S131" s="253"/>
      <c r="T131" s="253"/>
      <c r="U131" s="253"/>
      <c r="V131" s="254"/>
      <c r="W131" s="253"/>
      <c r="X131" s="253"/>
      <c r="Y131" s="253"/>
      <c r="Z131" s="253"/>
      <c r="AA131" s="253"/>
    </row>
    <row r="132">
      <c r="A132" s="253"/>
      <c r="B132" s="253"/>
      <c r="C132" s="253"/>
      <c r="D132" s="253"/>
      <c r="E132" s="253"/>
      <c r="F132" s="253"/>
      <c r="G132" s="254"/>
      <c r="H132" s="253"/>
      <c r="I132" s="253"/>
      <c r="J132" s="253"/>
      <c r="K132" s="253"/>
      <c r="L132" s="254"/>
      <c r="M132" s="253"/>
      <c r="N132" s="253"/>
      <c r="O132" s="253"/>
      <c r="P132" s="253"/>
      <c r="Q132" s="254"/>
      <c r="R132" s="253"/>
      <c r="S132" s="253"/>
      <c r="T132" s="253"/>
      <c r="U132" s="253"/>
      <c r="V132" s="254"/>
      <c r="W132" s="253"/>
      <c r="X132" s="253"/>
      <c r="Y132" s="253"/>
      <c r="Z132" s="253"/>
      <c r="AA132" s="253"/>
    </row>
    <row r="133">
      <c r="A133" s="253"/>
      <c r="B133" s="253"/>
      <c r="C133" s="253"/>
      <c r="D133" s="253"/>
      <c r="E133" s="253"/>
      <c r="F133" s="253"/>
      <c r="G133" s="254"/>
      <c r="H133" s="253"/>
      <c r="I133" s="253"/>
      <c r="J133" s="253"/>
      <c r="K133" s="253"/>
      <c r="L133" s="254"/>
      <c r="M133" s="253"/>
      <c r="N133" s="253"/>
      <c r="O133" s="253"/>
      <c r="P133" s="253"/>
      <c r="Q133" s="254"/>
      <c r="R133" s="253"/>
      <c r="S133" s="253"/>
      <c r="T133" s="253"/>
      <c r="U133" s="253"/>
      <c r="V133" s="254"/>
      <c r="W133" s="253"/>
      <c r="X133" s="253"/>
      <c r="Y133" s="253"/>
      <c r="Z133" s="253"/>
      <c r="AA133" s="253"/>
    </row>
    <row r="134">
      <c r="A134" s="253"/>
      <c r="B134" s="253"/>
      <c r="C134" s="253"/>
      <c r="D134" s="253"/>
      <c r="E134" s="253"/>
      <c r="F134" s="253"/>
      <c r="G134" s="254"/>
      <c r="H134" s="253"/>
      <c r="I134" s="253"/>
      <c r="J134" s="253"/>
      <c r="K134" s="253"/>
      <c r="L134" s="254"/>
      <c r="M134" s="253"/>
      <c r="N134" s="253"/>
      <c r="O134" s="253"/>
      <c r="P134" s="253"/>
      <c r="Q134" s="254"/>
      <c r="R134" s="253"/>
      <c r="S134" s="253"/>
      <c r="T134" s="253"/>
      <c r="U134" s="253"/>
      <c r="V134" s="254"/>
      <c r="W134" s="253"/>
      <c r="X134" s="253"/>
      <c r="Y134" s="253"/>
      <c r="Z134" s="253"/>
      <c r="AA134" s="253"/>
    </row>
    <row r="135">
      <c r="A135" s="253"/>
      <c r="B135" s="253"/>
      <c r="C135" s="253"/>
      <c r="D135" s="253"/>
      <c r="E135" s="253"/>
      <c r="F135" s="253"/>
      <c r="G135" s="254"/>
      <c r="H135" s="253"/>
      <c r="I135" s="253"/>
      <c r="J135" s="253"/>
      <c r="K135" s="253"/>
      <c r="L135" s="254"/>
      <c r="M135" s="253"/>
      <c r="N135" s="253"/>
      <c r="O135" s="253"/>
      <c r="P135" s="253"/>
      <c r="Q135" s="254"/>
      <c r="R135" s="253"/>
      <c r="S135" s="253"/>
      <c r="T135" s="253"/>
      <c r="U135" s="253"/>
      <c r="V135" s="254"/>
      <c r="W135" s="253"/>
      <c r="X135" s="253"/>
      <c r="Y135" s="253"/>
      <c r="Z135" s="253"/>
      <c r="AA135" s="253"/>
    </row>
    <row r="136">
      <c r="A136" s="253"/>
      <c r="B136" s="253"/>
      <c r="C136" s="253"/>
      <c r="D136" s="253"/>
      <c r="E136" s="253"/>
      <c r="F136" s="253"/>
      <c r="G136" s="254"/>
      <c r="H136" s="253"/>
      <c r="I136" s="253"/>
      <c r="J136" s="253"/>
      <c r="K136" s="253"/>
      <c r="L136" s="254"/>
      <c r="M136" s="253"/>
      <c r="N136" s="253"/>
      <c r="O136" s="253"/>
      <c r="P136" s="253"/>
      <c r="Q136" s="254"/>
      <c r="R136" s="253"/>
      <c r="S136" s="253"/>
      <c r="T136" s="253"/>
      <c r="U136" s="253"/>
      <c r="V136" s="254"/>
      <c r="W136" s="253"/>
      <c r="X136" s="253"/>
      <c r="Y136" s="253"/>
      <c r="Z136" s="253"/>
      <c r="AA136" s="253"/>
    </row>
    <row r="137">
      <c r="A137" s="253"/>
      <c r="B137" s="253"/>
      <c r="C137" s="253"/>
      <c r="D137" s="253"/>
      <c r="E137" s="253"/>
      <c r="F137" s="253"/>
      <c r="G137" s="254"/>
      <c r="H137" s="253"/>
      <c r="I137" s="253"/>
      <c r="J137" s="253"/>
      <c r="K137" s="253"/>
      <c r="L137" s="254"/>
      <c r="M137" s="253"/>
      <c r="N137" s="253"/>
      <c r="O137" s="253"/>
      <c r="P137" s="253"/>
      <c r="Q137" s="254"/>
      <c r="R137" s="253"/>
      <c r="S137" s="253"/>
      <c r="T137" s="253"/>
      <c r="U137" s="253"/>
      <c r="V137" s="254"/>
      <c r="W137" s="253"/>
      <c r="X137" s="253"/>
      <c r="Y137" s="253"/>
      <c r="Z137" s="253"/>
      <c r="AA137" s="253"/>
    </row>
    <row r="138">
      <c r="A138" s="253"/>
      <c r="B138" s="253"/>
      <c r="C138" s="253"/>
      <c r="D138" s="253"/>
      <c r="E138" s="253"/>
      <c r="F138" s="253"/>
      <c r="G138" s="254"/>
      <c r="H138" s="253"/>
      <c r="I138" s="253"/>
      <c r="J138" s="253"/>
      <c r="K138" s="253"/>
      <c r="L138" s="254"/>
      <c r="M138" s="253"/>
      <c r="N138" s="253"/>
      <c r="O138" s="253"/>
      <c r="P138" s="253"/>
      <c r="Q138" s="254"/>
      <c r="R138" s="253"/>
      <c r="S138" s="253"/>
      <c r="T138" s="253"/>
      <c r="U138" s="253"/>
      <c r="V138" s="254"/>
      <c r="W138" s="253"/>
      <c r="X138" s="253"/>
      <c r="Y138" s="253"/>
      <c r="Z138" s="253"/>
      <c r="AA138" s="253"/>
    </row>
    <row r="139">
      <c r="A139" s="253"/>
      <c r="B139" s="253"/>
      <c r="C139" s="253"/>
      <c r="D139" s="253"/>
      <c r="E139" s="253"/>
      <c r="F139" s="253"/>
      <c r="G139" s="254"/>
      <c r="H139" s="253"/>
      <c r="I139" s="253"/>
      <c r="J139" s="253"/>
      <c r="K139" s="253"/>
      <c r="L139" s="254"/>
      <c r="M139" s="253"/>
      <c r="N139" s="253"/>
      <c r="O139" s="253"/>
      <c r="P139" s="253"/>
      <c r="Q139" s="254"/>
      <c r="R139" s="253"/>
      <c r="S139" s="253"/>
      <c r="T139" s="253"/>
      <c r="U139" s="253"/>
      <c r="V139" s="254"/>
      <c r="W139" s="253"/>
      <c r="X139" s="253"/>
      <c r="Y139" s="253"/>
      <c r="Z139" s="253"/>
      <c r="AA139" s="253"/>
    </row>
    <row r="140">
      <c r="A140" s="253"/>
      <c r="B140" s="253"/>
      <c r="C140" s="253"/>
      <c r="D140" s="253"/>
      <c r="E140" s="253"/>
      <c r="F140" s="253"/>
      <c r="G140" s="254"/>
      <c r="H140" s="253"/>
      <c r="I140" s="253"/>
      <c r="J140" s="253"/>
      <c r="K140" s="253"/>
      <c r="L140" s="254"/>
      <c r="M140" s="253"/>
      <c r="N140" s="253"/>
      <c r="O140" s="253"/>
      <c r="P140" s="253"/>
      <c r="Q140" s="254"/>
      <c r="R140" s="253"/>
      <c r="S140" s="253"/>
      <c r="T140" s="253"/>
      <c r="U140" s="253"/>
      <c r="V140" s="254"/>
      <c r="W140" s="253"/>
      <c r="X140" s="253"/>
      <c r="Y140" s="253"/>
      <c r="Z140" s="253"/>
      <c r="AA140" s="253"/>
    </row>
    <row r="141">
      <c r="A141" s="253"/>
      <c r="B141" s="253"/>
      <c r="C141" s="253"/>
      <c r="D141" s="253"/>
      <c r="E141" s="253"/>
      <c r="F141" s="253"/>
      <c r="G141" s="254"/>
      <c r="H141" s="253"/>
      <c r="I141" s="253"/>
      <c r="J141" s="253"/>
      <c r="K141" s="253"/>
      <c r="L141" s="254"/>
      <c r="M141" s="253"/>
      <c r="N141" s="253"/>
      <c r="O141" s="253"/>
      <c r="P141" s="253"/>
      <c r="Q141" s="254"/>
      <c r="R141" s="253"/>
      <c r="S141" s="253"/>
      <c r="T141" s="253"/>
      <c r="U141" s="253"/>
      <c r="V141" s="254"/>
      <c r="W141" s="253"/>
      <c r="X141" s="253"/>
      <c r="Y141" s="253"/>
      <c r="Z141" s="253"/>
      <c r="AA141" s="253"/>
    </row>
    <row r="142">
      <c r="A142" s="253"/>
      <c r="B142" s="253"/>
      <c r="C142" s="253"/>
      <c r="D142" s="253"/>
      <c r="E142" s="253"/>
      <c r="F142" s="253"/>
      <c r="G142" s="254"/>
      <c r="H142" s="253"/>
      <c r="I142" s="253"/>
      <c r="J142" s="253"/>
      <c r="K142" s="253"/>
      <c r="L142" s="254"/>
      <c r="M142" s="253"/>
      <c r="N142" s="253"/>
      <c r="O142" s="253"/>
      <c r="P142" s="253"/>
      <c r="Q142" s="254"/>
      <c r="R142" s="253"/>
      <c r="S142" s="253"/>
      <c r="T142" s="253"/>
      <c r="U142" s="253"/>
      <c r="V142" s="254"/>
      <c r="W142" s="253"/>
      <c r="X142" s="253"/>
      <c r="Y142" s="253"/>
      <c r="Z142" s="253"/>
      <c r="AA142" s="253"/>
    </row>
    <row r="143">
      <c r="A143" s="253"/>
      <c r="B143" s="253"/>
      <c r="C143" s="253"/>
      <c r="D143" s="253"/>
      <c r="E143" s="253"/>
      <c r="F143" s="253"/>
      <c r="G143" s="254"/>
      <c r="H143" s="253"/>
      <c r="I143" s="253"/>
      <c r="J143" s="253"/>
      <c r="K143" s="253"/>
      <c r="L143" s="254"/>
      <c r="M143" s="253"/>
      <c r="N143" s="253"/>
      <c r="O143" s="253"/>
      <c r="P143" s="253"/>
      <c r="Q143" s="254"/>
      <c r="R143" s="253"/>
      <c r="S143" s="253"/>
      <c r="T143" s="253"/>
      <c r="U143" s="253"/>
      <c r="V143" s="254"/>
      <c r="W143" s="253"/>
      <c r="X143" s="253"/>
      <c r="Y143" s="253"/>
      <c r="Z143" s="253"/>
      <c r="AA143" s="253"/>
    </row>
    <row r="144">
      <c r="A144" s="253"/>
      <c r="B144" s="253"/>
      <c r="C144" s="253"/>
      <c r="D144" s="253"/>
      <c r="E144" s="253"/>
      <c r="F144" s="253"/>
      <c r="G144" s="254"/>
      <c r="H144" s="253"/>
      <c r="I144" s="253"/>
      <c r="J144" s="253"/>
      <c r="K144" s="253"/>
      <c r="L144" s="254"/>
      <c r="M144" s="253"/>
      <c r="N144" s="253"/>
      <c r="O144" s="253"/>
      <c r="P144" s="253"/>
      <c r="Q144" s="254"/>
      <c r="R144" s="253"/>
      <c r="S144" s="253"/>
      <c r="T144" s="253"/>
      <c r="U144" s="253"/>
      <c r="V144" s="254"/>
      <c r="W144" s="253"/>
      <c r="X144" s="253"/>
      <c r="Y144" s="253"/>
      <c r="Z144" s="253"/>
      <c r="AA144" s="253"/>
    </row>
    <row r="145">
      <c r="A145" s="253"/>
      <c r="B145" s="253"/>
      <c r="C145" s="253"/>
      <c r="D145" s="253"/>
      <c r="E145" s="253"/>
      <c r="F145" s="253"/>
      <c r="G145" s="254"/>
      <c r="H145" s="253"/>
      <c r="I145" s="253"/>
      <c r="J145" s="253"/>
      <c r="K145" s="253"/>
      <c r="L145" s="254"/>
      <c r="M145" s="253"/>
      <c r="N145" s="253"/>
      <c r="O145" s="253"/>
      <c r="P145" s="253"/>
      <c r="Q145" s="254"/>
      <c r="R145" s="253"/>
      <c r="S145" s="253"/>
      <c r="T145" s="253"/>
      <c r="U145" s="253"/>
      <c r="V145" s="254"/>
      <c r="W145" s="253"/>
      <c r="X145" s="253"/>
      <c r="Y145" s="253"/>
      <c r="Z145" s="253"/>
      <c r="AA145" s="253"/>
    </row>
    <row r="146">
      <c r="A146" s="253"/>
      <c r="B146" s="253"/>
      <c r="C146" s="253"/>
      <c r="D146" s="253"/>
      <c r="E146" s="253"/>
      <c r="F146" s="253"/>
      <c r="G146" s="254"/>
      <c r="H146" s="253"/>
      <c r="I146" s="253"/>
      <c r="J146" s="253"/>
      <c r="K146" s="253"/>
      <c r="L146" s="254"/>
      <c r="M146" s="253"/>
      <c r="N146" s="253"/>
      <c r="O146" s="253"/>
      <c r="P146" s="253"/>
      <c r="Q146" s="254"/>
      <c r="R146" s="253"/>
      <c r="S146" s="253"/>
      <c r="T146" s="253"/>
      <c r="U146" s="253"/>
      <c r="V146" s="254"/>
      <c r="W146" s="253"/>
      <c r="X146" s="253"/>
      <c r="Y146" s="253"/>
      <c r="Z146" s="253"/>
      <c r="AA146" s="253"/>
    </row>
    <row r="147">
      <c r="A147" s="253"/>
      <c r="B147" s="253"/>
      <c r="C147" s="253"/>
      <c r="D147" s="253"/>
      <c r="E147" s="253"/>
      <c r="F147" s="253"/>
      <c r="G147" s="254"/>
      <c r="H147" s="253"/>
      <c r="I147" s="253"/>
      <c r="J147" s="253"/>
      <c r="K147" s="253"/>
      <c r="L147" s="254"/>
      <c r="M147" s="253"/>
      <c r="N147" s="253"/>
      <c r="O147" s="253"/>
      <c r="P147" s="253"/>
      <c r="Q147" s="254"/>
      <c r="R147" s="253"/>
      <c r="S147" s="253"/>
      <c r="T147" s="253"/>
      <c r="U147" s="253"/>
      <c r="V147" s="254"/>
      <c r="W147" s="253"/>
      <c r="X147" s="253"/>
      <c r="Y147" s="253"/>
      <c r="Z147" s="253"/>
      <c r="AA147" s="253"/>
    </row>
    <row r="148">
      <c r="A148" s="253"/>
      <c r="B148" s="253"/>
      <c r="C148" s="253"/>
      <c r="D148" s="253"/>
      <c r="E148" s="253"/>
      <c r="F148" s="253"/>
      <c r="G148" s="254"/>
      <c r="H148" s="253"/>
      <c r="I148" s="253"/>
      <c r="J148" s="253"/>
      <c r="K148" s="253"/>
      <c r="L148" s="254"/>
      <c r="M148" s="253"/>
      <c r="N148" s="253"/>
      <c r="O148" s="253"/>
      <c r="P148" s="253"/>
      <c r="Q148" s="254"/>
      <c r="R148" s="253"/>
      <c r="S148" s="253"/>
      <c r="T148" s="253"/>
      <c r="U148" s="253"/>
      <c r="V148" s="254"/>
      <c r="W148" s="253"/>
      <c r="X148" s="253"/>
      <c r="Y148" s="253"/>
      <c r="Z148" s="253"/>
      <c r="AA148" s="253"/>
    </row>
    <row r="149">
      <c r="A149" s="253"/>
      <c r="B149" s="253"/>
      <c r="C149" s="253"/>
      <c r="D149" s="253"/>
      <c r="E149" s="253"/>
      <c r="F149" s="253"/>
      <c r="G149" s="254"/>
      <c r="H149" s="253"/>
      <c r="I149" s="253"/>
      <c r="J149" s="253"/>
      <c r="K149" s="253"/>
      <c r="L149" s="254"/>
      <c r="M149" s="253"/>
      <c r="N149" s="253"/>
      <c r="O149" s="253"/>
      <c r="P149" s="253"/>
      <c r="Q149" s="254"/>
      <c r="R149" s="253"/>
      <c r="S149" s="253"/>
      <c r="T149" s="253"/>
      <c r="U149" s="253"/>
      <c r="V149" s="254"/>
      <c r="W149" s="253"/>
      <c r="X149" s="253"/>
      <c r="Y149" s="253"/>
      <c r="Z149" s="253"/>
      <c r="AA149" s="253"/>
    </row>
    <row r="150">
      <c r="A150" s="253"/>
      <c r="B150" s="253"/>
      <c r="C150" s="253"/>
      <c r="D150" s="253"/>
      <c r="E150" s="253"/>
      <c r="F150" s="253"/>
      <c r="G150" s="254"/>
      <c r="H150" s="253"/>
      <c r="I150" s="253"/>
      <c r="J150" s="253"/>
      <c r="K150" s="253"/>
      <c r="L150" s="254"/>
      <c r="M150" s="253"/>
      <c r="N150" s="253"/>
      <c r="O150" s="253"/>
      <c r="P150" s="253"/>
      <c r="Q150" s="254"/>
      <c r="R150" s="253"/>
      <c r="S150" s="253"/>
      <c r="T150" s="253"/>
      <c r="U150" s="253"/>
      <c r="V150" s="254"/>
      <c r="W150" s="253"/>
      <c r="X150" s="253"/>
      <c r="Y150" s="253"/>
      <c r="Z150" s="253"/>
      <c r="AA150" s="253"/>
    </row>
    <row r="151">
      <c r="A151" s="253"/>
      <c r="B151" s="253"/>
      <c r="C151" s="253"/>
      <c r="D151" s="253"/>
      <c r="E151" s="253"/>
      <c r="F151" s="253"/>
      <c r="G151" s="254"/>
      <c r="H151" s="253"/>
      <c r="I151" s="253"/>
      <c r="J151" s="253"/>
      <c r="K151" s="253"/>
      <c r="L151" s="254"/>
      <c r="M151" s="253"/>
      <c r="N151" s="253"/>
      <c r="O151" s="253"/>
      <c r="P151" s="253"/>
      <c r="Q151" s="254"/>
      <c r="R151" s="253"/>
      <c r="S151" s="253"/>
      <c r="T151" s="253"/>
      <c r="U151" s="253"/>
      <c r="V151" s="254"/>
      <c r="W151" s="253"/>
      <c r="X151" s="253"/>
      <c r="Y151" s="253"/>
      <c r="Z151" s="253"/>
      <c r="AA151" s="253"/>
    </row>
    <row r="152">
      <c r="A152" s="253"/>
      <c r="B152" s="253"/>
      <c r="C152" s="253"/>
      <c r="D152" s="253"/>
      <c r="E152" s="253"/>
      <c r="F152" s="253"/>
      <c r="G152" s="254"/>
      <c r="H152" s="253"/>
      <c r="I152" s="253"/>
      <c r="J152" s="253"/>
      <c r="K152" s="253"/>
      <c r="L152" s="254"/>
      <c r="M152" s="253"/>
      <c r="N152" s="253"/>
      <c r="O152" s="253"/>
      <c r="P152" s="253"/>
      <c r="Q152" s="254"/>
      <c r="R152" s="253"/>
      <c r="S152" s="253"/>
      <c r="T152" s="253"/>
      <c r="U152" s="253"/>
      <c r="V152" s="254"/>
      <c r="W152" s="253"/>
      <c r="X152" s="253"/>
      <c r="Y152" s="253"/>
      <c r="Z152" s="253"/>
      <c r="AA152" s="253"/>
    </row>
    <row r="153">
      <c r="A153" s="253"/>
      <c r="B153" s="253"/>
      <c r="C153" s="253"/>
      <c r="D153" s="253"/>
      <c r="E153" s="253"/>
      <c r="F153" s="253"/>
      <c r="G153" s="254"/>
      <c r="H153" s="253"/>
      <c r="I153" s="253"/>
      <c r="J153" s="253"/>
      <c r="K153" s="253"/>
      <c r="L153" s="254"/>
      <c r="M153" s="253"/>
      <c r="N153" s="253"/>
      <c r="O153" s="253"/>
      <c r="P153" s="253"/>
      <c r="Q153" s="254"/>
      <c r="R153" s="253"/>
      <c r="S153" s="253"/>
      <c r="T153" s="253"/>
      <c r="U153" s="253"/>
      <c r="V153" s="254"/>
      <c r="W153" s="253"/>
      <c r="X153" s="253"/>
      <c r="Y153" s="253"/>
      <c r="Z153" s="253"/>
      <c r="AA153" s="253"/>
    </row>
    <row r="154">
      <c r="A154" s="253"/>
      <c r="B154" s="253"/>
      <c r="C154" s="253"/>
      <c r="D154" s="253"/>
      <c r="E154" s="253"/>
      <c r="F154" s="253"/>
      <c r="G154" s="254"/>
      <c r="H154" s="253"/>
      <c r="I154" s="253"/>
      <c r="J154" s="253"/>
      <c r="K154" s="253"/>
      <c r="L154" s="254"/>
      <c r="M154" s="253"/>
      <c r="N154" s="253"/>
      <c r="O154" s="253"/>
      <c r="P154" s="253"/>
      <c r="Q154" s="254"/>
      <c r="R154" s="253"/>
      <c r="S154" s="253"/>
      <c r="T154" s="253"/>
      <c r="U154" s="253"/>
      <c r="V154" s="254"/>
      <c r="W154" s="253"/>
      <c r="X154" s="253"/>
      <c r="Y154" s="253"/>
      <c r="Z154" s="253"/>
      <c r="AA154" s="253"/>
    </row>
    <row r="155">
      <c r="A155" s="253"/>
      <c r="B155" s="253"/>
      <c r="C155" s="253"/>
      <c r="D155" s="253"/>
      <c r="E155" s="253"/>
      <c r="F155" s="253"/>
      <c r="G155" s="254"/>
      <c r="H155" s="253"/>
      <c r="I155" s="253"/>
      <c r="J155" s="253"/>
      <c r="K155" s="253"/>
      <c r="L155" s="254"/>
      <c r="M155" s="253"/>
      <c r="N155" s="253"/>
      <c r="O155" s="253"/>
      <c r="P155" s="253"/>
      <c r="Q155" s="254"/>
      <c r="R155" s="253"/>
      <c r="S155" s="253"/>
      <c r="T155" s="253"/>
      <c r="U155" s="253"/>
      <c r="V155" s="254"/>
      <c r="W155" s="253"/>
      <c r="X155" s="253"/>
      <c r="Y155" s="253"/>
      <c r="Z155" s="253"/>
      <c r="AA155" s="253"/>
    </row>
    <row r="156">
      <c r="A156" s="253"/>
      <c r="B156" s="253"/>
      <c r="C156" s="253"/>
      <c r="D156" s="253"/>
      <c r="E156" s="253"/>
      <c r="F156" s="253"/>
      <c r="G156" s="254"/>
      <c r="H156" s="253"/>
      <c r="I156" s="253"/>
      <c r="J156" s="253"/>
      <c r="K156" s="253"/>
      <c r="L156" s="254"/>
      <c r="M156" s="253"/>
      <c r="N156" s="253"/>
      <c r="O156" s="253"/>
      <c r="P156" s="253"/>
      <c r="Q156" s="254"/>
      <c r="R156" s="253"/>
      <c r="S156" s="253"/>
      <c r="T156" s="253"/>
      <c r="U156" s="253"/>
      <c r="V156" s="254"/>
      <c r="W156" s="253"/>
      <c r="X156" s="253"/>
      <c r="Y156" s="253"/>
      <c r="Z156" s="253"/>
      <c r="AA156" s="253"/>
    </row>
    <row r="157">
      <c r="A157" s="253"/>
      <c r="B157" s="253"/>
      <c r="C157" s="253"/>
      <c r="D157" s="253"/>
      <c r="E157" s="253"/>
      <c r="F157" s="253"/>
      <c r="G157" s="254"/>
      <c r="H157" s="253"/>
      <c r="I157" s="253"/>
      <c r="J157" s="253"/>
      <c r="K157" s="253"/>
      <c r="L157" s="254"/>
      <c r="M157" s="253"/>
      <c r="N157" s="253"/>
      <c r="O157" s="253"/>
      <c r="P157" s="253"/>
      <c r="Q157" s="254"/>
      <c r="R157" s="253"/>
      <c r="S157" s="253"/>
      <c r="T157" s="253"/>
      <c r="U157" s="253"/>
      <c r="V157" s="254"/>
      <c r="W157" s="253"/>
      <c r="X157" s="253"/>
      <c r="Y157" s="253"/>
      <c r="Z157" s="253"/>
      <c r="AA157" s="253"/>
    </row>
    <row r="158">
      <c r="A158" s="253"/>
      <c r="B158" s="253"/>
      <c r="C158" s="253"/>
      <c r="D158" s="253"/>
      <c r="E158" s="253"/>
      <c r="F158" s="253"/>
      <c r="G158" s="254"/>
      <c r="H158" s="253"/>
      <c r="I158" s="253"/>
      <c r="J158" s="253"/>
      <c r="K158" s="253"/>
      <c r="L158" s="254"/>
      <c r="M158" s="253"/>
      <c r="N158" s="253"/>
      <c r="O158" s="253"/>
      <c r="P158" s="253"/>
      <c r="Q158" s="254"/>
      <c r="R158" s="253"/>
      <c r="S158" s="253"/>
      <c r="T158" s="253"/>
      <c r="U158" s="253"/>
      <c r="V158" s="254"/>
      <c r="W158" s="253"/>
      <c r="X158" s="253"/>
      <c r="Y158" s="253"/>
      <c r="Z158" s="253"/>
      <c r="AA158" s="253"/>
    </row>
    <row r="159">
      <c r="A159" s="253"/>
      <c r="B159" s="253"/>
      <c r="C159" s="253"/>
      <c r="D159" s="253"/>
      <c r="E159" s="253"/>
      <c r="F159" s="253"/>
      <c r="G159" s="254"/>
      <c r="H159" s="253"/>
      <c r="I159" s="253"/>
      <c r="J159" s="253"/>
      <c r="K159" s="253"/>
      <c r="L159" s="254"/>
      <c r="M159" s="253"/>
      <c r="N159" s="253"/>
      <c r="O159" s="253"/>
      <c r="P159" s="253"/>
      <c r="Q159" s="254"/>
      <c r="R159" s="253"/>
      <c r="S159" s="253"/>
      <c r="T159" s="253"/>
      <c r="U159" s="253"/>
      <c r="V159" s="254"/>
      <c r="W159" s="253"/>
      <c r="X159" s="253"/>
      <c r="Y159" s="253"/>
      <c r="Z159" s="253"/>
      <c r="AA159" s="253"/>
    </row>
    <row r="160">
      <c r="A160" s="253"/>
      <c r="B160" s="253"/>
      <c r="C160" s="253"/>
      <c r="D160" s="253"/>
      <c r="E160" s="253"/>
      <c r="F160" s="253"/>
      <c r="G160" s="254"/>
      <c r="H160" s="253"/>
      <c r="I160" s="253"/>
      <c r="J160" s="253"/>
      <c r="K160" s="253"/>
      <c r="L160" s="254"/>
      <c r="M160" s="253"/>
      <c r="N160" s="253"/>
      <c r="O160" s="253"/>
      <c r="P160" s="253"/>
      <c r="Q160" s="254"/>
      <c r="R160" s="253"/>
      <c r="S160" s="253"/>
      <c r="T160" s="253"/>
      <c r="U160" s="253"/>
      <c r="V160" s="254"/>
      <c r="W160" s="253"/>
      <c r="X160" s="253"/>
      <c r="Y160" s="253"/>
      <c r="Z160" s="253"/>
      <c r="AA160" s="253"/>
    </row>
    <row r="161">
      <c r="A161" s="253"/>
      <c r="B161" s="253"/>
      <c r="C161" s="253"/>
      <c r="D161" s="253"/>
      <c r="E161" s="253"/>
      <c r="F161" s="253"/>
      <c r="G161" s="254"/>
      <c r="H161" s="253"/>
      <c r="I161" s="253"/>
      <c r="J161" s="253"/>
      <c r="K161" s="253"/>
      <c r="L161" s="254"/>
      <c r="M161" s="253"/>
      <c r="N161" s="253"/>
      <c r="O161" s="253"/>
      <c r="P161" s="253"/>
      <c r="Q161" s="254"/>
      <c r="R161" s="253"/>
      <c r="S161" s="253"/>
      <c r="T161" s="253"/>
      <c r="U161" s="253"/>
      <c r="V161" s="254"/>
      <c r="W161" s="253"/>
      <c r="X161" s="253"/>
      <c r="Y161" s="253"/>
      <c r="Z161" s="253"/>
      <c r="AA161" s="253"/>
    </row>
    <row r="162">
      <c r="A162" s="253"/>
      <c r="B162" s="253"/>
      <c r="C162" s="253"/>
      <c r="D162" s="253"/>
      <c r="E162" s="253"/>
      <c r="F162" s="253"/>
      <c r="G162" s="254"/>
      <c r="H162" s="253"/>
      <c r="I162" s="253"/>
      <c r="J162" s="253"/>
      <c r="K162" s="253"/>
      <c r="L162" s="254"/>
      <c r="M162" s="253"/>
      <c r="N162" s="253"/>
      <c r="O162" s="253"/>
      <c r="P162" s="253"/>
      <c r="Q162" s="254"/>
      <c r="R162" s="253"/>
      <c r="S162" s="253"/>
      <c r="T162" s="253"/>
      <c r="U162" s="253"/>
      <c r="V162" s="254"/>
      <c r="W162" s="253"/>
      <c r="X162" s="253"/>
      <c r="Y162" s="253"/>
      <c r="Z162" s="253"/>
      <c r="AA162" s="253"/>
    </row>
    <row r="163">
      <c r="A163" s="253"/>
      <c r="B163" s="253"/>
      <c r="C163" s="253"/>
      <c r="D163" s="253"/>
      <c r="E163" s="253"/>
      <c r="F163" s="253"/>
      <c r="G163" s="254"/>
      <c r="H163" s="253"/>
      <c r="I163" s="253"/>
      <c r="J163" s="253"/>
      <c r="K163" s="253"/>
      <c r="L163" s="254"/>
      <c r="M163" s="253"/>
      <c r="N163" s="253"/>
      <c r="O163" s="253"/>
      <c r="P163" s="253"/>
      <c r="Q163" s="254"/>
      <c r="R163" s="253"/>
      <c r="S163" s="253"/>
      <c r="T163" s="253"/>
      <c r="U163" s="253"/>
      <c r="V163" s="254"/>
      <c r="W163" s="253"/>
      <c r="X163" s="253"/>
      <c r="Y163" s="253"/>
      <c r="Z163" s="253"/>
      <c r="AA163" s="253"/>
    </row>
    <row r="164">
      <c r="A164" s="253"/>
      <c r="B164" s="253"/>
      <c r="C164" s="253"/>
      <c r="D164" s="253"/>
      <c r="E164" s="253"/>
      <c r="F164" s="253"/>
      <c r="G164" s="254"/>
      <c r="H164" s="253"/>
      <c r="I164" s="253"/>
      <c r="J164" s="253"/>
      <c r="K164" s="253"/>
      <c r="L164" s="254"/>
      <c r="M164" s="253"/>
      <c r="N164" s="253"/>
      <c r="O164" s="253"/>
      <c r="P164" s="253"/>
      <c r="Q164" s="254"/>
      <c r="R164" s="253"/>
      <c r="S164" s="253"/>
      <c r="T164" s="253"/>
      <c r="U164" s="253"/>
      <c r="V164" s="254"/>
      <c r="W164" s="253"/>
      <c r="X164" s="253"/>
      <c r="Y164" s="253"/>
      <c r="Z164" s="253"/>
      <c r="AA164" s="253"/>
    </row>
    <row r="165">
      <c r="A165" s="253"/>
      <c r="B165" s="253"/>
      <c r="C165" s="253"/>
      <c r="D165" s="253"/>
      <c r="E165" s="253"/>
      <c r="F165" s="253"/>
      <c r="G165" s="254"/>
      <c r="H165" s="253"/>
      <c r="I165" s="253"/>
      <c r="J165" s="253"/>
      <c r="K165" s="253"/>
      <c r="L165" s="254"/>
      <c r="M165" s="253"/>
      <c r="N165" s="253"/>
      <c r="O165" s="253"/>
      <c r="P165" s="253"/>
      <c r="Q165" s="254"/>
      <c r="R165" s="253"/>
      <c r="S165" s="253"/>
      <c r="T165" s="253"/>
      <c r="U165" s="253"/>
      <c r="V165" s="254"/>
      <c r="W165" s="253"/>
      <c r="X165" s="253"/>
      <c r="Y165" s="253"/>
      <c r="Z165" s="253"/>
      <c r="AA165" s="253"/>
    </row>
    <row r="166">
      <c r="A166" s="253"/>
      <c r="B166" s="253"/>
      <c r="C166" s="253"/>
      <c r="D166" s="253"/>
      <c r="E166" s="253"/>
      <c r="F166" s="253"/>
      <c r="G166" s="254"/>
      <c r="H166" s="253"/>
      <c r="I166" s="253"/>
      <c r="J166" s="253"/>
      <c r="K166" s="253"/>
      <c r="L166" s="254"/>
      <c r="M166" s="253"/>
      <c r="N166" s="253"/>
      <c r="O166" s="253"/>
      <c r="P166" s="253"/>
      <c r="Q166" s="254"/>
      <c r="R166" s="253"/>
      <c r="S166" s="253"/>
      <c r="T166" s="253"/>
      <c r="U166" s="253"/>
      <c r="V166" s="254"/>
      <c r="W166" s="253"/>
      <c r="X166" s="253"/>
      <c r="Y166" s="253"/>
      <c r="Z166" s="253"/>
      <c r="AA166" s="253"/>
    </row>
    <row r="167">
      <c r="A167" s="253"/>
      <c r="B167" s="253"/>
      <c r="C167" s="253"/>
      <c r="D167" s="253"/>
      <c r="E167" s="253"/>
      <c r="F167" s="253"/>
      <c r="G167" s="254"/>
      <c r="H167" s="253"/>
      <c r="I167" s="253"/>
      <c r="J167" s="253"/>
      <c r="K167" s="253"/>
      <c r="L167" s="254"/>
      <c r="M167" s="253"/>
      <c r="N167" s="253"/>
      <c r="O167" s="253"/>
      <c r="P167" s="253"/>
      <c r="Q167" s="254"/>
      <c r="R167" s="253"/>
      <c r="S167" s="253"/>
      <c r="T167" s="253"/>
      <c r="U167" s="253"/>
      <c r="V167" s="254"/>
      <c r="W167" s="253"/>
      <c r="X167" s="253"/>
      <c r="Y167" s="253"/>
      <c r="Z167" s="253"/>
      <c r="AA167" s="253"/>
    </row>
    <row r="168">
      <c r="A168" s="253"/>
      <c r="B168" s="253"/>
      <c r="C168" s="253"/>
      <c r="D168" s="253"/>
      <c r="E168" s="253"/>
      <c r="F168" s="253"/>
      <c r="G168" s="254"/>
      <c r="H168" s="253"/>
      <c r="I168" s="253"/>
      <c r="J168" s="253"/>
      <c r="K168" s="253"/>
      <c r="L168" s="254"/>
      <c r="M168" s="253"/>
      <c r="N168" s="253"/>
      <c r="O168" s="253"/>
      <c r="P168" s="253"/>
      <c r="Q168" s="254"/>
      <c r="R168" s="253"/>
      <c r="S168" s="253"/>
      <c r="T168" s="253"/>
      <c r="U168" s="253"/>
      <c r="V168" s="254"/>
      <c r="W168" s="253"/>
      <c r="X168" s="253"/>
      <c r="Y168" s="253"/>
      <c r="Z168" s="253"/>
      <c r="AA168" s="253"/>
    </row>
    <row r="169">
      <c r="A169" s="253"/>
      <c r="B169" s="253"/>
      <c r="C169" s="253"/>
      <c r="D169" s="253"/>
      <c r="E169" s="253"/>
      <c r="F169" s="253"/>
      <c r="G169" s="254"/>
      <c r="H169" s="253"/>
      <c r="I169" s="253"/>
      <c r="J169" s="253"/>
      <c r="K169" s="253"/>
      <c r="L169" s="254"/>
      <c r="M169" s="253"/>
      <c r="N169" s="253"/>
      <c r="O169" s="253"/>
      <c r="P169" s="253"/>
      <c r="Q169" s="254"/>
      <c r="R169" s="253"/>
      <c r="S169" s="253"/>
      <c r="T169" s="253"/>
      <c r="U169" s="253"/>
      <c r="V169" s="254"/>
      <c r="W169" s="253"/>
      <c r="X169" s="253"/>
      <c r="Y169" s="253"/>
      <c r="Z169" s="253"/>
      <c r="AA169" s="253"/>
    </row>
    <row r="170">
      <c r="A170" s="253"/>
      <c r="B170" s="253"/>
      <c r="C170" s="253"/>
      <c r="D170" s="253"/>
      <c r="E170" s="253"/>
      <c r="F170" s="253"/>
      <c r="G170" s="254"/>
      <c r="H170" s="253"/>
      <c r="I170" s="253"/>
      <c r="J170" s="253"/>
      <c r="K170" s="253"/>
      <c r="L170" s="254"/>
      <c r="M170" s="253"/>
      <c r="N170" s="253"/>
      <c r="O170" s="253"/>
      <c r="P170" s="253"/>
      <c r="Q170" s="254"/>
      <c r="R170" s="253"/>
      <c r="S170" s="253"/>
      <c r="T170" s="253"/>
      <c r="U170" s="253"/>
      <c r="V170" s="254"/>
      <c r="W170" s="253"/>
      <c r="X170" s="253"/>
      <c r="Y170" s="253"/>
      <c r="Z170" s="253"/>
      <c r="AA170" s="253"/>
    </row>
    <row r="171">
      <c r="A171" s="253"/>
      <c r="B171" s="253"/>
      <c r="C171" s="253"/>
      <c r="D171" s="253"/>
      <c r="E171" s="253"/>
      <c r="F171" s="253"/>
      <c r="G171" s="254"/>
      <c r="H171" s="253"/>
      <c r="I171" s="253"/>
      <c r="J171" s="253"/>
      <c r="K171" s="253"/>
      <c r="L171" s="254"/>
      <c r="M171" s="253"/>
      <c r="N171" s="253"/>
      <c r="O171" s="253"/>
      <c r="P171" s="253"/>
      <c r="Q171" s="254"/>
      <c r="R171" s="253"/>
      <c r="S171" s="253"/>
      <c r="T171" s="253"/>
      <c r="U171" s="253"/>
      <c r="V171" s="254"/>
      <c r="W171" s="253"/>
      <c r="X171" s="253"/>
      <c r="Y171" s="253"/>
      <c r="Z171" s="253"/>
      <c r="AA171" s="253"/>
    </row>
    <row r="172">
      <c r="A172" s="253"/>
      <c r="B172" s="253"/>
      <c r="C172" s="253"/>
      <c r="D172" s="253"/>
      <c r="E172" s="253"/>
      <c r="F172" s="253"/>
      <c r="G172" s="254"/>
      <c r="H172" s="253"/>
      <c r="I172" s="253"/>
      <c r="J172" s="253"/>
      <c r="K172" s="253"/>
      <c r="L172" s="254"/>
      <c r="M172" s="253"/>
      <c r="N172" s="253"/>
      <c r="O172" s="253"/>
      <c r="P172" s="253"/>
      <c r="Q172" s="254"/>
      <c r="R172" s="253"/>
      <c r="S172" s="253"/>
      <c r="T172" s="253"/>
      <c r="U172" s="253"/>
      <c r="V172" s="254"/>
      <c r="W172" s="253"/>
      <c r="X172" s="253"/>
      <c r="Y172" s="253"/>
      <c r="Z172" s="253"/>
      <c r="AA172" s="253"/>
    </row>
    <row r="173">
      <c r="A173" s="253"/>
      <c r="B173" s="253"/>
      <c r="C173" s="253"/>
      <c r="D173" s="253"/>
      <c r="E173" s="253"/>
      <c r="F173" s="253"/>
      <c r="G173" s="254"/>
      <c r="H173" s="253"/>
      <c r="I173" s="253"/>
      <c r="J173" s="253"/>
      <c r="K173" s="253"/>
      <c r="L173" s="254"/>
      <c r="M173" s="253"/>
      <c r="N173" s="253"/>
      <c r="O173" s="253"/>
      <c r="P173" s="253"/>
      <c r="Q173" s="254"/>
      <c r="R173" s="253"/>
      <c r="S173" s="253"/>
      <c r="T173" s="253"/>
      <c r="U173" s="253"/>
      <c r="V173" s="254"/>
      <c r="W173" s="253"/>
      <c r="X173" s="253"/>
      <c r="Y173" s="253"/>
      <c r="Z173" s="253"/>
      <c r="AA173" s="253"/>
    </row>
    <row r="174">
      <c r="A174" s="253"/>
      <c r="B174" s="253"/>
      <c r="C174" s="253"/>
      <c r="D174" s="253"/>
      <c r="E174" s="253"/>
      <c r="F174" s="253"/>
      <c r="G174" s="254"/>
      <c r="H174" s="253"/>
      <c r="I174" s="253"/>
      <c r="J174" s="253"/>
      <c r="K174" s="253"/>
      <c r="L174" s="254"/>
      <c r="M174" s="253"/>
      <c r="N174" s="253"/>
      <c r="O174" s="253"/>
      <c r="P174" s="253"/>
      <c r="Q174" s="254"/>
      <c r="R174" s="253"/>
      <c r="S174" s="253"/>
      <c r="T174" s="253"/>
      <c r="U174" s="253"/>
      <c r="V174" s="254"/>
      <c r="W174" s="253"/>
      <c r="X174" s="253"/>
      <c r="Y174" s="253"/>
      <c r="Z174" s="253"/>
      <c r="AA174" s="253"/>
    </row>
    <row r="175">
      <c r="A175" s="253"/>
      <c r="B175" s="253"/>
      <c r="C175" s="253"/>
      <c r="D175" s="253"/>
      <c r="E175" s="253"/>
      <c r="F175" s="253"/>
      <c r="G175" s="254"/>
      <c r="H175" s="253"/>
      <c r="I175" s="253"/>
      <c r="J175" s="253"/>
      <c r="K175" s="253"/>
      <c r="L175" s="254"/>
      <c r="M175" s="253"/>
      <c r="N175" s="253"/>
      <c r="O175" s="253"/>
      <c r="P175" s="253"/>
      <c r="Q175" s="254"/>
      <c r="R175" s="253"/>
      <c r="S175" s="253"/>
      <c r="T175" s="253"/>
      <c r="U175" s="253"/>
      <c r="V175" s="254"/>
      <c r="W175" s="253"/>
      <c r="X175" s="253"/>
      <c r="Y175" s="253"/>
      <c r="Z175" s="253"/>
      <c r="AA175" s="253"/>
    </row>
    <row r="176">
      <c r="A176" s="253"/>
      <c r="B176" s="253"/>
      <c r="C176" s="253"/>
      <c r="D176" s="253"/>
      <c r="E176" s="253"/>
      <c r="F176" s="253"/>
      <c r="G176" s="254"/>
      <c r="H176" s="253"/>
      <c r="I176" s="253"/>
      <c r="J176" s="253"/>
      <c r="K176" s="253"/>
      <c r="L176" s="254"/>
      <c r="M176" s="253"/>
      <c r="N176" s="253"/>
      <c r="O176" s="253"/>
      <c r="P176" s="253"/>
      <c r="Q176" s="254"/>
      <c r="R176" s="253"/>
      <c r="S176" s="253"/>
      <c r="T176" s="253"/>
      <c r="U176" s="253"/>
      <c r="V176" s="254"/>
      <c r="W176" s="253"/>
      <c r="X176" s="253"/>
      <c r="Y176" s="253"/>
      <c r="Z176" s="253"/>
      <c r="AA176" s="253"/>
    </row>
    <row r="177">
      <c r="A177" s="253"/>
      <c r="B177" s="253"/>
      <c r="C177" s="253"/>
      <c r="D177" s="253"/>
      <c r="E177" s="253"/>
      <c r="F177" s="253"/>
      <c r="G177" s="254"/>
      <c r="H177" s="253"/>
      <c r="I177" s="253"/>
      <c r="J177" s="253"/>
      <c r="K177" s="253"/>
      <c r="L177" s="254"/>
      <c r="M177" s="253"/>
      <c r="N177" s="253"/>
      <c r="O177" s="253"/>
      <c r="P177" s="253"/>
      <c r="Q177" s="254"/>
      <c r="R177" s="253"/>
      <c r="S177" s="253"/>
      <c r="T177" s="253"/>
      <c r="U177" s="253"/>
      <c r="V177" s="254"/>
      <c r="W177" s="253"/>
      <c r="X177" s="253"/>
      <c r="Y177" s="253"/>
      <c r="Z177" s="253"/>
      <c r="AA177" s="253"/>
    </row>
    <row r="178">
      <c r="A178" s="253"/>
      <c r="B178" s="253"/>
      <c r="C178" s="253"/>
      <c r="D178" s="253"/>
      <c r="E178" s="253"/>
      <c r="F178" s="253"/>
      <c r="G178" s="254"/>
      <c r="H178" s="253"/>
      <c r="I178" s="253"/>
      <c r="J178" s="253"/>
      <c r="K178" s="253"/>
      <c r="L178" s="254"/>
      <c r="M178" s="253"/>
      <c r="N178" s="253"/>
      <c r="O178" s="253"/>
      <c r="P178" s="253"/>
      <c r="Q178" s="254"/>
      <c r="R178" s="253"/>
      <c r="S178" s="253"/>
      <c r="T178" s="253"/>
      <c r="U178" s="253"/>
      <c r="V178" s="254"/>
      <c r="W178" s="253"/>
      <c r="X178" s="253"/>
      <c r="Y178" s="253"/>
      <c r="Z178" s="253"/>
      <c r="AA178" s="253"/>
    </row>
    <row r="179">
      <c r="A179" s="253"/>
      <c r="B179" s="253"/>
      <c r="C179" s="253"/>
      <c r="D179" s="253"/>
      <c r="E179" s="253"/>
      <c r="F179" s="253"/>
      <c r="G179" s="254"/>
      <c r="H179" s="253"/>
      <c r="I179" s="253"/>
      <c r="J179" s="253"/>
      <c r="K179" s="253"/>
      <c r="L179" s="254"/>
      <c r="M179" s="253"/>
      <c r="N179" s="253"/>
      <c r="O179" s="253"/>
      <c r="P179" s="253"/>
      <c r="Q179" s="254"/>
      <c r="R179" s="253"/>
      <c r="S179" s="253"/>
      <c r="T179" s="253"/>
      <c r="U179" s="253"/>
      <c r="V179" s="254"/>
      <c r="W179" s="253"/>
      <c r="X179" s="253"/>
      <c r="Y179" s="253"/>
      <c r="Z179" s="253"/>
      <c r="AA179" s="253"/>
    </row>
    <row r="180">
      <c r="A180" s="253"/>
      <c r="B180" s="253"/>
      <c r="C180" s="253"/>
      <c r="D180" s="253"/>
      <c r="E180" s="253"/>
      <c r="F180" s="253"/>
      <c r="G180" s="254"/>
      <c r="H180" s="253"/>
      <c r="I180" s="253"/>
      <c r="J180" s="253"/>
      <c r="K180" s="253"/>
      <c r="L180" s="254"/>
      <c r="M180" s="253"/>
      <c r="N180" s="253"/>
      <c r="O180" s="253"/>
      <c r="P180" s="253"/>
      <c r="Q180" s="254"/>
      <c r="R180" s="253"/>
      <c r="S180" s="253"/>
      <c r="T180" s="253"/>
      <c r="U180" s="253"/>
      <c r="V180" s="254"/>
      <c r="W180" s="253"/>
      <c r="X180" s="253"/>
      <c r="Y180" s="253"/>
      <c r="Z180" s="253"/>
      <c r="AA180" s="253"/>
    </row>
    <row r="181">
      <c r="A181" s="253"/>
      <c r="B181" s="253"/>
      <c r="C181" s="253"/>
      <c r="D181" s="253"/>
      <c r="E181" s="253"/>
      <c r="F181" s="253"/>
      <c r="G181" s="254"/>
      <c r="H181" s="253"/>
      <c r="I181" s="253"/>
      <c r="J181" s="253"/>
      <c r="K181" s="253"/>
      <c r="L181" s="254"/>
      <c r="M181" s="253"/>
      <c r="N181" s="253"/>
      <c r="O181" s="253"/>
      <c r="P181" s="253"/>
      <c r="Q181" s="254"/>
      <c r="R181" s="253"/>
      <c r="S181" s="253"/>
      <c r="T181" s="253"/>
      <c r="U181" s="253"/>
      <c r="V181" s="254"/>
      <c r="W181" s="253"/>
      <c r="X181" s="253"/>
      <c r="Y181" s="253"/>
      <c r="Z181" s="253"/>
      <c r="AA181" s="253"/>
    </row>
    <row r="182">
      <c r="A182" s="253"/>
      <c r="B182" s="253"/>
      <c r="C182" s="253"/>
      <c r="D182" s="253"/>
      <c r="E182" s="253"/>
      <c r="F182" s="253"/>
      <c r="G182" s="254"/>
      <c r="H182" s="253"/>
      <c r="I182" s="253"/>
      <c r="J182" s="253"/>
      <c r="K182" s="253"/>
      <c r="L182" s="254"/>
      <c r="M182" s="253"/>
      <c r="N182" s="253"/>
      <c r="O182" s="253"/>
      <c r="P182" s="253"/>
      <c r="Q182" s="254"/>
      <c r="R182" s="253"/>
      <c r="S182" s="253"/>
      <c r="T182" s="253"/>
      <c r="U182" s="253"/>
      <c r="V182" s="254"/>
      <c r="W182" s="253"/>
      <c r="X182" s="253"/>
      <c r="Y182" s="253"/>
      <c r="Z182" s="253"/>
      <c r="AA182" s="253"/>
    </row>
    <row r="183">
      <c r="A183" s="253"/>
      <c r="B183" s="253"/>
      <c r="C183" s="253"/>
      <c r="D183" s="253"/>
      <c r="E183" s="253"/>
      <c r="F183" s="253"/>
      <c r="G183" s="254"/>
      <c r="H183" s="253"/>
      <c r="I183" s="253"/>
      <c r="J183" s="253"/>
      <c r="K183" s="253"/>
      <c r="L183" s="254"/>
      <c r="M183" s="253"/>
      <c r="N183" s="253"/>
      <c r="O183" s="253"/>
      <c r="P183" s="253"/>
      <c r="Q183" s="254"/>
      <c r="R183" s="253"/>
      <c r="S183" s="253"/>
      <c r="T183" s="253"/>
      <c r="U183" s="253"/>
      <c r="V183" s="254"/>
      <c r="W183" s="253"/>
      <c r="X183" s="253"/>
      <c r="Y183" s="253"/>
      <c r="Z183" s="253"/>
      <c r="AA183" s="253"/>
    </row>
    <row r="184">
      <c r="A184" s="253"/>
      <c r="B184" s="253"/>
      <c r="C184" s="253"/>
      <c r="D184" s="253"/>
      <c r="E184" s="253"/>
      <c r="F184" s="253"/>
      <c r="G184" s="254"/>
      <c r="H184" s="253"/>
      <c r="I184" s="253"/>
      <c r="J184" s="253"/>
      <c r="K184" s="253"/>
      <c r="L184" s="254"/>
      <c r="M184" s="253"/>
      <c r="N184" s="253"/>
      <c r="O184" s="253"/>
      <c r="P184" s="253"/>
      <c r="Q184" s="254"/>
      <c r="R184" s="253"/>
      <c r="S184" s="253"/>
      <c r="T184" s="253"/>
      <c r="U184" s="253"/>
      <c r="V184" s="254"/>
      <c r="W184" s="253"/>
      <c r="X184" s="253"/>
      <c r="Y184" s="253"/>
      <c r="Z184" s="253"/>
      <c r="AA184" s="253"/>
    </row>
    <row r="185">
      <c r="A185" s="253"/>
      <c r="B185" s="253"/>
      <c r="C185" s="253"/>
      <c r="D185" s="253"/>
      <c r="E185" s="253"/>
      <c r="F185" s="253"/>
      <c r="G185" s="254"/>
      <c r="H185" s="253"/>
      <c r="I185" s="253"/>
      <c r="J185" s="253"/>
      <c r="K185" s="253"/>
      <c r="L185" s="254"/>
      <c r="M185" s="253"/>
      <c r="N185" s="253"/>
      <c r="O185" s="253"/>
      <c r="P185" s="253"/>
      <c r="Q185" s="254"/>
      <c r="R185" s="253"/>
      <c r="S185" s="253"/>
      <c r="T185" s="253"/>
      <c r="U185" s="253"/>
      <c r="V185" s="254"/>
      <c r="W185" s="253"/>
      <c r="X185" s="253"/>
      <c r="Y185" s="253"/>
      <c r="Z185" s="253"/>
      <c r="AA185" s="253"/>
    </row>
    <row r="186">
      <c r="A186" s="253"/>
      <c r="B186" s="253"/>
      <c r="C186" s="253"/>
      <c r="D186" s="253"/>
      <c r="E186" s="253"/>
      <c r="F186" s="253"/>
      <c r="G186" s="254"/>
      <c r="H186" s="253"/>
      <c r="I186" s="253"/>
      <c r="J186" s="253"/>
      <c r="K186" s="253"/>
      <c r="L186" s="254"/>
      <c r="M186" s="253"/>
      <c r="N186" s="253"/>
      <c r="O186" s="253"/>
      <c r="P186" s="253"/>
      <c r="Q186" s="254"/>
      <c r="R186" s="253"/>
      <c r="S186" s="253"/>
      <c r="T186" s="253"/>
      <c r="U186" s="253"/>
      <c r="V186" s="254"/>
      <c r="W186" s="253"/>
      <c r="X186" s="253"/>
      <c r="Y186" s="253"/>
      <c r="Z186" s="253"/>
      <c r="AA186" s="253"/>
    </row>
    <row r="187">
      <c r="A187" s="253"/>
      <c r="B187" s="253"/>
      <c r="C187" s="253"/>
      <c r="D187" s="253"/>
      <c r="E187" s="253"/>
      <c r="F187" s="253"/>
      <c r="G187" s="254"/>
      <c r="H187" s="253"/>
      <c r="I187" s="253"/>
      <c r="J187" s="253"/>
      <c r="K187" s="253"/>
      <c r="L187" s="254"/>
      <c r="M187" s="253"/>
      <c r="N187" s="253"/>
      <c r="O187" s="253"/>
      <c r="P187" s="253"/>
      <c r="Q187" s="254"/>
      <c r="R187" s="253"/>
      <c r="S187" s="253"/>
      <c r="T187" s="253"/>
      <c r="U187" s="253"/>
      <c r="V187" s="254"/>
      <c r="W187" s="253"/>
      <c r="X187" s="253"/>
      <c r="Y187" s="253"/>
      <c r="Z187" s="253"/>
      <c r="AA187" s="253"/>
    </row>
    <row r="188">
      <c r="A188" s="253"/>
      <c r="B188" s="253"/>
      <c r="C188" s="253"/>
      <c r="D188" s="253"/>
      <c r="E188" s="253"/>
      <c r="F188" s="253"/>
      <c r="G188" s="254"/>
      <c r="H188" s="253"/>
      <c r="I188" s="253"/>
      <c r="J188" s="253"/>
      <c r="K188" s="253"/>
      <c r="L188" s="254"/>
      <c r="M188" s="253"/>
      <c r="N188" s="253"/>
      <c r="O188" s="253"/>
      <c r="P188" s="253"/>
      <c r="Q188" s="254"/>
      <c r="R188" s="253"/>
      <c r="S188" s="253"/>
      <c r="T188" s="253"/>
      <c r="U188" s="253"/>
      <c r="V188" s="254"/>
      <c r="W188" s="253"/>
      <c r="X188" s="253"/>
      <c r="Y188" s="253"/>
      <c r="Z188" s="253"/>
      <c r="AA188" s="253"/>
    </row>
    <row r="189">
      <c r="A189" s="253"/>
      <c r="B189" s="253"/>
      <c r="C189" s="253"/>
      <c r="D189" s="253"/>
      <c r="E189" s="253"/>
      <c r="F189" s="253"/>
      <c r="G189" s="254"/>
      <c r="H189" s="253"/>
      <c r="I189" s="253"/>
      <c r="J189" s="253"/>
      <c r="K189" s="253"/>
      <c r="L189" s="254"/>
      <c r="M189" s="253"/>
      <c r="N189" s="253"/>
      <c r="O189" s="253"/>
      <c r="P189" s="253"/>
      <c r="Q189" s="254"/>
      <c r="R189" s="253"/>
      <c r="S189" s="253"/>
      <c r="T189" s="253"/>
      <c r="U189" s="253"/>
      <c r="V189" s="254"/>
      <c r="W189" s="253"/>
      <c r="X189" s="253"/>
      <c r="Y189" s="253"/>
      <c r="Z189" s="253"/>
      <c r="AA189" s="253"/>
    </row>
    <row r="190">
      <c r="A190" s="253"/>
      <c r="B190" s="253"/>
      <c r="C190" s="253"/>
      <c r="D190" s="253"/>
      <c r="E190" s="253"/>
      <c r="F190" s="253"/>
      <c r="G190" s="254"/>
      <c r="H190" s="253"/>
      <c r="I190" s="253"/>
      <c r="J190" s="253"/>
      <c r="K190" s="253"/>
      <c r="L190" s="254"/>
      <c r="M190" s="253"/>
      <c r="N190" s="253"/>
      <c r="O190" s="253"/>
      <c r="P190" s="253"/>
      <c r="Q190" s="254"/>
      <c r="R190" s="253"/>
      <c r="S190" s="253"/>
      <c r="T190" s="253"/>
      <c r="U190" s="253"/>
      <c r="V190" s="254"/>
      <c r="W190" s="253"/>
      <c r="X190" s="253"/>
      <c r="Y190" s="253"/>
      <c r="Z190" s="253"/>
      <c r="AA190" s="253"/>
    </row>
    <row r="191">
      <c r="A191" s="253"/>
      <c r="B191" s="253"/>
      <c r="C191" s="253"/>
      <c r="D191" s="253"/>
      <c r="E191" s="253"/>
      <c r="F191" s="253"/>
      <c r="G191" s="254"/>
      <c r="H191" s="253"/>
      <c r="I191" s="253"/>
      <c r="J191" s="253"/>
      <c r="K191" s="253"/>
      <c r="L191" s="254"/>
      <c r="M191" s="253"/>
      <c r="N191" s="253"/>
      <c r="O191" s="253"/>
      <c r="P191" s="253"/>
      <c r="Q191" s="254"/>
      <c r="R191" s="253"/>
      <c r="S191" s="253"/>
      <c r="T191" s="253"/>
      <c r="U191" s="253"/>
      <c r="V191" s="254"/>
      <c r="W191" s="253"/>
      <c r="X191" s="253"/>
      <c r="Y191" s="253"/>
      <c r="Z191" s="253"/>
      <c r="AA191" s="253"/>
    </row>
    <row r="192">
      <c r="A192" s="253"/>
      <c r="B192" s="253"/>
      <c r="C192" s="253"/>
      <c r="D192" s="253"/>
      <c r="E192" s="253"/>
      <c r="F192" s="253"/>
      <c r="G192" s="254"/>
      <c r="H192" s="253"/>
      <c r="I192" s="253"/>
      <c r="J192" s="253"/>
      <c r="K192" s="253"/>
      <c r="L192" s="254"/>
      <c r="M192" s="253"/>
      <c r="N192" s="253"/>
      <c r="O192" s="253"/>
      <c r="P192" s="253"/>
      <c r="Q192" s="254"/>
      <c r="R192" s="253"/>
      <c r="S192" s="253"/>
      <c r="T192" s="253"/>
      <c r="U192" s="253"/>
      <c r="V192" s="254"/>
      <c r="W192" s="253"/>
      <c r="X192" s="253"/>
      <c r="Y192" s="253"/>
      <c r="Z192" s="253"/>
      <c r="AA192" s="253"/>
    </row>
    <row r="193">
      <c r="A193" s="253"/>
      <c r="B193" s="253"/>
      <c r="C193" s="253"/>
      <c r="D193" s="253"/>
      <c r="E193" s="253"/>
      <c r="F193" s="253"/>
      <c r="G193" s="254"/>
      <c r="H193" s="253"/>
      <c r="I193" s="253"/>
      <c r="J193" s="253"/>
      <c r="K193" s="253"/>
      <c r="L193" s="254"/>
      <c r="M193" s="253"/>
      <c r="N193" s="253"/>
      <c r="O193" s="253"/>
      <c r="P193" s="253"/>
      <c r="Q193" s="254"/>
      <c r="R193" s="253"/>
      <c r="S193" s="253"/>
      <c r="T193" s="253"/>
      <c r="U193" s="253"/>
      <c r="V193" s="254"/>
      <c r="W193" s="253"/>
      <c r="X193" s="253"/>
      <c r="Y193" s="253"/>
      <c r="Z193" s="253"/>
      <c r="AA193" s="253"/>
    </row>
    <row r="194">
      <c r="A194" s="253"/>
      <c r="B194" s="253"/>
      <c r="C194" s="253"/>
      <c r="D194" s="253"/>
      <c r="E194" s="253"/>
      <c r="F194" s="253"/>
      <c r="G194" s="254"/>
      <c r="H194" s="253"/>
      <c r="I194" s="253"/>
      <c r="J194" s="253"/>
      <c r="K194" s="253"/>
      <c r="L194" s="254"/>
      <c r="M194" s="253"/>
      <c r="N194" s="253"/>
      <c r="O194" s="253"/>
      <c r="P194" s="253"/>
      <c r="Q194" s="254"/>
      <c r="R194" s="253"/>
      <c r="S194" s="253"/>
      <c r="T194" s="253"/>
      <c r="U194" s="253"/>
      <c r="V194" s="254"/>
      <c r="W194" s="253"/>
      <c r="X194" s="253"/>
      <c r="Y194" s="253"/>
      <c r="Z194" s="253"/>
      <c r="AA194" s="253"/>
    </row>
    <row r="195">
      <c r="A195" s="253"/>
      <c r="B195" s="253"/>
      <c r="C195" s="253"/>
      <c r="D195" s="253"/>
      <c r="E195" s="253"/>
      <c r="F195" s="253"/>
      <c r="G195" s="254"/>
      <c r="H195" s="253"/>
      <c r="I195" s="253"/>
      <c r="J195" s="253"/>
      <c r="K195" s="253"/>
      <c r="L195" s="254"/>
      <c r="M195" s="253"/>
      <c r="N195" s="253"/>
      <c r="O195" s="253"/>
      <c r="P195" s="253"/>
      <c r="Q195" s="254"/>
      <c r="R195" s="253"/>
      <c r="S195" s="253"/>
      <c r="T195" s="253"/>
      <c r="U195" s="253"/>
      <c r="V195" s="254"/>
      <c r="W195" s="253"/>
      <c r="X195" s="253"/>
      <c r="Y195" s="253"/>
      <c r="Z195" s="253"/>
      <c r="AA195" s="253"/>
    </row>
    <row r="196">
      <c r="A196" s="253"/>
      <c r="B196" s="253"/>
      <c r="C196" s="253"/>
      <c r="D196" s="253"/>
      <c r="E196" s="253"/>
      <c r="F196" s="253"/>
      <c r="G196" s="254"/>
      <c r="H196" s="253"/>
      <c r="I196" s="253"/>
      <c r="J196" s="253"/>
      <c r="K196" s="253"/>
      <c r="L196" s="254"/>
      <c r="M196" s="253"/>
      <c r="N196" s="253"/>
      <c r="O196" s="253"/>
      <c r="P196" s="253"/>
      <c r="Q196" s="254"/>
      <c r="R196" s="253"/>
      <c r="S196" s="253"/>
      <c r="T196" s="253"/>
      <c r="U196" s="253"/>
      <c r="V196" s="254"/>
      <c r="W196" s="253"/>
      <c r="X196" s="253"/>
      <c r="Y196" s="253"/>
      <c r="Z196" s="253"/>
      <c r="AA196" s="253"/>
    </row>
    <row r="197">
      <c r="A197" s="253"/>
      <c r="B197" s="253"/>
      <c r="C197" s="253"/>
      <c r="D197" s="253"/>
      <c r="E197" s="253"/>
      <c r="F197" s="253"/>
      <c r="G197" s="254"/>
      <c r="H197" s="253"/>
      <c r="I197" s="253"/>
      <c r="J197" s="253"/>
      <c r="K197" s="253"/>
      <c r="L197" s="254"/>
      <c r="M197" s="253"/>
      <c r="N197" s="253"/>
      <c r="O197" s="253"/>
      <c r="P197" s="253"/>
      <c r="Q197" s="254"/>
      <c r="R197" s="253"/>
      <c r="S197" s="253"/>
      <c r="T197" s="253"/>
      <c r="U197" s="253"/>
      <c r="V197" s="254"/>
      <c r="W197" s="253"/>
      <c r="X197" s="253"/>
      <c r="Y197" s="253"/>
      <c r="Z197" s="253"/>
      <c r="AA197" s="253"/>
    </row>
    <row r="198">
      <c r="A198" s="253"/>
      <c r="B198" s="253"/>
      <c r="C198" s="253"/>
      <c r="D198" s="253"/>
      <c r="E198" s="253"/>
      <c r="F198" s="253"/>
      <c r="G198" s="254"/>
      <c r="H198" s="253"/>
      <c r="I198" s="253"/>
      <c r="J198" s="253"/>
      <c r="K198" s="253"/>
      <c r="L198" s="254"/>
      <c r="M198" s="253"/>
      <c r="N198" s="253"/>
      <c r="O198" s="253"/>
      <c r="P198" s="253"/>
      <c r="Q198" s="254"/>
      <c r="R198" s="253"/>
      <c r="S198" s="253"/>
      <c r="T198" s="253"/>
      <c r="U198" s="253"/>
      <c r="V198" s="254"/>
      <c r="W198" s="253"/>
      <c r="X198" s="253"/>
      <c r="Y198" s="253"/>
      <c r="Z198" s="253"/>
      <c r="AA198" s="253"/>
    </row>
    <row r="199">
      <c r="A199" s="253"/>
      <c r="B199" s="253"/>
      <c r="C199" s="253"/>
      <c r="D199" s="253"/>
      <c r="E199" s="253"/>
      <c r="F199" s="253"/>
      <c r="G199" s="254"/>
      <c r="H199" s="253"/>
      <c r="I199" s="253"/>
      <c r="J199" s="253"/>
      <c r="K199" s="253"/>
      <c r="L199" s="254"/>
      <c r="M199" s="253"/>
      <c r="N199" s="253"/>
      <c r="O199" s="253"/>
      <c r="P199" s="253"/>
      <c r="Q199" s="254"/>
      <c r="R199" s="253"/>
      <c r="S199" s="253"/>
      <c r="T199" s="253"/>
      <c r="U199" s="253"/>
      <c r="V199" s="254"/>
      <c r="W199" s="253"/>
      <c r="X199" s="253"/>
      <c r="Y199" s="253"/>
      <c r="Z199" s="253"/>
      <c r="AA199" s="253"/>
    </row>
    <row r="200">
      <c r="A200" s="253"/>
      <c r="B200" s="253"/>
      <c r="C200" s="253"/>
      <c r="D200" s="253"/>
      <c r="E200" s="253"/>
      <c r="F200" s="253"/>
      <c r="G200" s="254"/>
      <c r="H200" s="253"/>
      <c r="I200" s="253"/>
      <c r="J200" s="253"/>
      <c r="K200" s="253"/>
      <c r="L200" s="254"/>
      <c r="M200" s="253"/>
      <c r="N200" s="253"/>
      <c r="O200" s="253"/>
      <c r="P200" s="253"/>
      <c r="Q200" s="254"/>
      <c r="R200" s="253"/>
      <c r="S200" s="253"/>
      <c r="T200" s="253"/>
      <c r="U200" s="253"/>
      <c r="V200" s="254"/>
      <c r="W200" s="253"/>
      <c r="X200" s="253"/>
      <c r="Y200" s="253"/>
      <c r="Z200" s="253"/>
      <c r="AA200" s="253"/>
    </row>
    <row r="201">
      <c r="A201" s="253"/>
      <c r="B201" s="253"/>
      <c r="C201" s="253"/>
      <c r="D201" s="253"/>
      <c r="E201" s="253"/>
      <c r="F201" s="253"/>
      <c r="G201" s="254"/>
      <c r="H201" s="253"/>
      <c r="I201" s="253"/>
      <c r="J201" s="253"/>
      <c r="K201" s="253"/>
      <c r="L201" s="254"/>
      <c r="M201" s="253"/>
      <c r="N201" s="253"/>
      <c r="O201" s="253"/>
      <c r="P201" s="253"/>
      <c r="Q201" s="254"/>
      <c r="R201" s="253"/>
      <c r="S201" s="253"/>
      <c r="T201" s="253"/>
      <c r="U201" s="253"/>
      <c r="V201" s="254"/>
      <c r="W201" s="253"/>
      <c r="X201" s="253"/>
      <c r="Y201" s="253"/>
      <c r="Z201" s="253"/>
      <c r="AA201" s="253"/>
    </row>
    <row r="202">
      <c r="A202" s="253"/>
      <c r="B202" s="253"/>
      <c r="C202" s="253"/>
      <c r="D202" s="253"/>
      <c r="E202" s="253"/>
      <c r="F202" s="253"/>
      <c r="G202" s="254"/>
      <c r="H202" s="253"/>
      <c r="I202" s="253"/>
      <c r="J202" s="253"/>
      <c r="K202" s="253"/>
      <c r="L202" s="254"/>
      <c r="M202" s="253"/>
      <c r="N202" s="253"/>
      <c r="O202" s="253"/>
      <c r="P202" s="253"/>
      <c r="Q202" s="254"/>
      <c r="R202" s="253"/>
      <c r="S202" s="253"/>
      <c r="T202" s="253"/>
      <c r="U202" s="253"/>
      <c r="V202" s="254"/>
      <c r="W202" s="253"/>
      <c r="X202" s="253"/>
      <c r="Y202" s="253"/>
      <c r="Z202" s="253"/>
      <c r="AA202" s="253"/>
    </row>
    <row r="203">
      <c r="A203" s="253"/>
      <c r="B203" s="253"/>
      <c r="C203" s="253"/>
      <c r="D203" s="253"/>
      <c r="E203" s="253"/>
      <c r="F203" s="253"/>
      <c r="G203" s="254"/>
      <c r="H203" s="253"/>
      <c r="I203" s="253"/>
      <c r="J203" s="253"/>
      <c r="K203" s="253"/>
      <c r="L203" s="254"/>
      <c r="M203" s="253"/>
      <c r="N203" s="253"/>
      <c r="O203" s="253"/>
      <c r="P203" s="253"/>
      <c r="Q203" s="254"/>
      <c r="R203" s="253"/>
      <c r="S203" s="253"/>
      <c r="T203" s="253"/>
      <c r="U203" s="253"/>
      <c r="V203" s="254"/>
      <c r="W203" s="253"/>
      <c r="X203" s="253"/>
      <c r="Y203" s="253"/>
      <c r="Z203" s="253"/>
      <c r="AA203" s="253"/>
    </row>
    <row r="204">
      <c r="A204" s="253"/>
      <c r="B204" s="253"/>
      <c r="C204" s="253"/>
      <c r="D204" s="253"/>
      <c r="E204" s="253"/>
      <c r="F204" s="253"/>
      <c r="G204" s="254"/>
      <c r="H204" s="253"/>
      <c r="I204" s="253"/>
      <c r="J204" s="253"/>
      <c r="K204" s="253"/>
      <c r="L204" s="254"/>
      <c r="M204" s="253"/>
      <c r="N204" s="253"/>
      <c r="O204" s="253"/>
      <c r="P204" s="253"/>
      <c r="Q204" s="254"/>
      <c r="R204" s="253"/>
      <c r="S204" s="253"/>
      <c r="T204" s="253"/>
      <c r="U204" s="253"/>
      <c r="V204" s="254"/>
      <c r="W204" s="253"/>
      <c r="X204" s="253"/>
      <c r="Y204" s="253"/>
      <c r="Z204" s="253"/>
      <c r="AA204" s="253"/>
    </row>
    <row r="205">
      <c r="A205" s="253"/>
      <c r="B205" s="253"/>
      <c r="C205" s="253"/>
      <c r="D205" s="253"/>
      <c r="E205" s="253"/>
      <c r="F205" s="253"/>
      <c r="G205" s="254"/>
      <c r="H205" s="253"/>
      <c r="I205" s="253"/>
      <c r="J205" s="253"/>
      <c r="K205" s="253"/>
      <c r="L205" s="254"/>
      <c r="M205" s="253"/>
      <c r="N205" s="253"/>
      <c r="O205" s="253"/>
      <c r="P205" s="253"/>
      <c r="Q205" s="254"/>
      <c r="R205" s="253"/>
      <c r="S205" s="253"/>
      <c r="T205" s="253"/>
      <c r="U205" s="253"/>
      <c r="V205" s="254"/>
      <c r="W205" s="253"/>
      <c r="X205" s="253"/>
      <c r="Y205" s="253"/>
      <c r="Z205" s="253"/>
      <c r="AA205" s="253"/>
    </row>
    <row r="206">
      <c r="A206" s="253"/>
      <c r="B206" s="253"/>
      <c r="C206" s="253"/>
      <c r="D206" s="253"/>
      <c r="E206" s="253"/>
      <c r="F206" s="253"/>
      <c r="G206" s="254"/>
      <c r="H206" s="253"/>
      <c r="I206" s="253"/>
      <c r="J206" s="253"/>
      <c r="K206" s="253"/>
      <c r="L206" s="254"/>
      <c r="M206" s="253"/>
      <c r="N206" s="253"/>
      <c r="O206" s="253"/>
      <c r="P206" s="253"/>
      <c r="Q206" s="254"/>
      <c r="R206" s="253"/>
      <c r="S206" s="253"/>
      <c r="T206" s="253"/>
      <c r="U206" s="253"/>
      <c r="V206" s="254"/>
      <c r="W206" s="253"/>
      <c r="X206" s="253"/>
      <c r="Y206" s="253"/>
      <c r="Z206" s="253"/>
      <c r="AA206" s="253"/>
    </row>
    <row r="207">
      <c r="A207" s="253"/>
      <c r="B207" s="253"/>
      <c r="C207" s="253"/>
      <c r="D207" s="253"/>
      <c r="E207" s="253"/>
      <c r="F207" s="253"/>
      <c r="G207" s="254"/>
      <c r="H207" s="253"/>
      <c r="I207" s="253"/>
      <c r="J207" s="253"/>
      <c r="K207" s="253"/>
      <c r="L207" s="254"/>
      <c r="M207" s="253"/>
      <c r="N207" s="253"/>
      <c r="O207" s="253"/>
      <c r="P207" s="253"/>
      <c r="Q207" s="254"/>
      <c r="R207" s="253"/>
      <c r="S207" s="253"/>
      <c r="T207" s="253"/>
      <c r="U207" s="253"/>
      <c r="V207" s="254"/>
      <c r="W207" s="253"/>
      <c r="X207" s="253"/>
      <c r="Y207" s="253"/>
      <c r="Z207" s="253"/>
      <c r="AA207" s="253"/>
    </row>
    <row r="208">
      <c r="A208" s="253"/>
      <c r="B208" s="253"/>
      <c r="C208" s="253"/>
      <c r="D208" s="253"/>
      <c r="E208" s="253"/>
      <c r="F208" s="253"/>
      <c r="G208" s="254"/>
      <c r="H208" s="253"/>
      <c r="I208" s="253"/>
      <c r="J208" s="253"/>
      <c r="K208" s="253"/>
      <c r="L208" s="254"/>
      <c r="M208" s="253"/>
      <c r="N208" s="253"/>
      <c r="O208" s="253"/>
      <c r="P208" s="253"/>
      <c r="Q208" s="254"/>
      <c r="R208" s="253"/>
      <c r="S208" s="253"/>
      <c r="T208" s="253"/>
      <c r="U208" s="253"/>
      <c r="V208" s="254"/>
      <c r="W208" s="253"/>
      <c r="X208" s="253"/>
      <c r="Y208" s="253"/>
      <c r="Z208" s="253"/>
      <c r="AA208" s="253"/>
    </row>
    <row r="209">
      <c r="A209" s="253"/>
      <c r="B209" s="253"/>
      <c r="C209" s="253"/>
      <c r="D209" s="253"/>
      <c r="E209" s="253"/>
      <c r="F209" s="253"/>
      <c r="G209" s="254"/>
      <c r="H209" s="253"/>
      <c r="I209" s="253"/>
      <c r="J209" s="253"/>
      <c r="K209" s="253"/>
      <c r="L209" s="254"/>
      <c r="M209" s="253"/>
      <c r="N209" s="253"/>
      <c r="O209" s="253"/>
      <c r="P209" s="253"/>
      <c r="Q209" s="254"/>
      <c r="R209" s="253"/>
      <c r="S209" s="253"/>
      <c r="T209" s="253"/>
      <c r="U209" s="253"/>
      <c r="V209" s="254"/>
      <c r="W209" s="253"/>
      <c r="X209" s="253"/>
      <c r="Y209" s="253"/>
      <c r="Z209" s="253"/>
      <c r="AA209" s="253"/>
    </row>
    <row r="210">
      <c r="A210" s="253"/>
      <c r="B210" s="253"/>
      <c r="C210" s="253"/>
      <c r="D210" s="253"/>
      <c r="E210" s="253"/>
      <c r="F210" s="253"/>
      <c r="G210" s="254"/>
      <c r="H210" s="253"/>
      <c r="I210" s="253"/>
      <c r="J210" s="253"/>
      <c r="K210" s="253"/>
      <c r="L210" s="254"/>
      <c r="M210" s="253"/>
      <c r="N210" s="253"/>
      <c r="O210" s="253"/>
      <c r="P210" s="253"/>
      <c r="Q210" s="254"/>
      <c r="R210" s="253"/>
      <c r="S210" s="253"/>
      <c r="T210" s="253"/>
      <c r="U210" s="253"/>
      <c r="V210" s="254"/>
      <c r="W210" s="253"/>
      <c r="X210" s="253"/>
      <c r="Y210" s="253"/>
      <c r="Z210" s="253"/>
      <c r="AA210" s="253"/>
    </row>
    <row r="211">
      <c r="A211" s="253"/>
      <c r="B211" s="253"/>
      <c r="C211" s="253"/>
      <c r="D211" s="253"/>
      <c r="E211" s="253"/>
      <c r="F211" s="253"/>
      <c r="G211" s="254"/>
      <c r="H211" s="253"/>
      <c r="I211" s="253"/>
      <c r="J211" s="253"/>
      <c r="K211" s="253"/>
      <c r="L211" s="254"/>
      <c r="M211" s="253"/>
      <c r="N211" s="253"/>
      <c r="O211" s="253"/>
      <c r="P211" s="253"/>
      <c r="Q211" s="254"/>
      <c r="R211" s="253"/>
      <c r="S211" s="253"/>
      <c r="T211" s="253"/>
      <c r="U211" s="253"/>
      <c r="V211" s="254"/>
      <c r="W211" s="253"/>
      <c r="X211" s="253"/>
      <c r="Y211" s="253"/>
      <c r="Z211" s="253"/>
      <c r="AA211" s="253"/>
    </row>
    <row r="212">
      <c r="A212" s="253"/>
      <c r="B212" s="253"/>
      <c r="C212" s="253"/>
      <c r="D212" s="253"/>
      <c r="E212" s="253"/>
      <c r="F212" s="253"/>
      <c r="G212" s="254"/>
      <c r="H212" s="253"/>
      <c r="I212" s="253"/>
      <c r="J212" s="253"/>
      <c r="K212" s="253"/>
      <c r="L212" s="254"/>
      <c r="M212" s="253"/>
      <c r="N212" s="253"/>
      <c r="O212" s="253"/>
      <c r="P212" s="253"/>
      <c r="Q212" s="254"/>
      <c r="R212" s="253"/>
      <c r="S212" s="253"/>
      <c r="T212" s="253"/>
      <c r="U212" s="253"/>
      <c r="V212" s="254"/>
      <c r="W212" s="253"/>
      <c r="X212" s="253"/>
      <c r="Y212" s="253"/>
      <c r="Z212" s="253"/>
      <c r="AA212" s="253"/>
    </row>
    <row r="213">
      <c r="A213" s="253"/>
      <c r="B213" s="253"/>
      <c r="C213" s="253"/>
      <c r="D213" s="253"/>
      <c r="E213" s="253"/>
      <c r="F213" s="253"/>
      <c r="G213" s="254"/>
      <c r="H213" s="253"/>
      <c r="I213" s="253"/>
      <c r="J213" s="253"/>
      <c r="K213" s="253"/>
      <c r="L213" s="254"/>
      <c r="M213" s="253"/>
      <c r="N213" s="253"/>
      <c r="O213" s="253"/>
      <c r="P213" s="253"/>
      <c r="Q213" s="254"/>
      <c r="R213" s="253"/>
      <c r="S213" s="253"/>
      <c r="T213" s="253"/>
      <c r="U213" s="253"/>
      <c r="V213" s="254"/>
      <c r="W213" s="253"/>
      <c r="X213" s="253"/>
      <c r="Y213" s="253"/>
      <c r="Z213" s="253"/>
      <c r="AA213" s="253"/>
    </row>
    <row r="214">
      <c r="A214" s="253"/>
      <c r="B214" s="253"/>
      <c r="C214" s="253"/>
      <c r="D214" s="253"/>
      <c r="E214" s="253"/>
      <c r="F214" s="253"/>
      <c r="G214" s="254"/>
      <c r="H214" s="253"/>
      <c r="I214" s="253"/>
      <c r="J214" s="253"/>
      <c r="K214" s="253"/>
      <c r="L214" s="254"/>
      <c r="M214" s="253"/>
      <c r="N214" s="253"/>
      <c r="O214" s="253"/>
      <c r="P214" s="253"/>
      <c r="Q214" s="254"/>
      <c r="R214" s="253"/>
      <c r="S214" s="253"/>
      <c r="T214" s="253"/>
      <c r="U214" s="253"/>
      <c r="V214" s="254"/>
      <c r="W214" s="253"/>
      <c r="X214" s="253"/>
      <c r="Y214" s="253"/>
      <c r="Z214" s="253"/>
      <c r="AA214" s="253"/>
    </row>
    <row r="215">
      <c r="A215" s="253"/>
      <c r="B215" s="253"/>
      <c r="C215" s="253"/>
      <c r="D215" s="253"/>
      <c r="E215" s="253"/>
      <c r="F215" s="253"/>
      <c r="G215" s="254"/>
      <c r="H215" s="253"/>
      <c r="I215" s="253"/>
      <c r="J215" s="253"/>
      <c r="K215" s="253"/>
      <c r="L215" s="254"/>
      <c r="M215" s="253"/>
      <c r="N215" s="253"/>
      <c r="O215" s="253"/>
      <c r="P215" s="253"/>
      <c r="Q215" s="254"/>
      <c r="R215" s="253"/>
      <c r="S215" s="253"/>
      <c r="T215" s="253"/>
      <c r="U215" s="253"/>
      <c r="V215" s="254"/>
      <c r="W215" s="253"/>
      <c r="X215" s="253"/>
      <c r="Y215" s="253"/>
      <c r="Z215" s="253"/>
      <c r="AA215" s="253"/>
    </row>
    <row r="216">
      <c r="A216" s="253"/>
      <c r="B216" s="253"/>
      <c r="C216" s="253"/>
      <c r="D216" s="253"/>
      <c r="E216" s="253"/>
      <c r="F216" s="253"/>
      <c r="G216" s="254"/>
      <c r="H216" s="253"/>
      <c r="I216" s="253"/>
      <c r="J216" s="253"/>
      <c r="K216" s="253"/>
      <c r="L216" s="254"/>
      <c r="M216" s="253"/>
      <c r="N216" s="253"/>
      <c r="O216" s="253"/>
      <c r="P216" s="253"/>
      <c r="Q216" s="254"/>
      <c r="R216" s="253"/>
      <c r="S216" s="253"/>
      <c r="T216" s="253"/>
      <c r="U216" s="253"/>
      <c r="V216" s="254"/>
      <c r="W216" s="253"/>
      <c r="X216" s="253"/>
      <c r="Y216" s="253"/>
      <c r="Z216" s="253"/>
      <c r="AA216" s="253"/>
    </row>
    <row r="217">
      <c r="A217" s="253"/>
      <c r="B217" s="253"/>
      <c r="C217" s="253"/>
      <c r="D217" s="253"/>
      <c r="E217" s="253"/>
      <c r="F217" s="253"/>
      <c r="G217" s="254"/>
      <c r="H217" s="253"/>
      <c r="I217" s="253"/>
      <c r="J217" s="253"/>
      <c r="K217" s="253"/>
      <c r="L217" s="254"/>
      <c r="M217" s="253"/>
      <c r="N217" s="253"/>
      <c r="O217" s="253"/>
      <c r="P217" s="253"/>
      <c r="Q217" s="254"/>
      <c r="R217" s="253"/>
      <c r="S217" s="253"/>
      <c r="T217" s="253"/>
      <c r="U217" s="253"/>
      <c r="V217" s="254"/>
      <c r="W217" s="253"/>
      <c r="X217" s="253"/>
      <c r="Y217" s="253"/>
      <c r="Z217" s="253"/>
      <c r="AA217" s="253"/>
    </row>
    <row r="218">
      <c r="A218" s="253"/>
      <c r="B218" s="253"/>
      <c r="C218" s="253"/>
      <c r="D218" s="253"/>
      <c r="E218" s="253"/>
      <c r="F218" s="253"/>
      <c r="G218" s="254"/>
      <c r="H218" s="253"/>
      <c r="I218" s="253"/>
      <c r="J218" s="253"/>
      <c r="K218" s="253"/>
      <c r="L218" s="254"/>
      <c r="M218" s="253"/>
      <c r="N218" s="253"/>
      <c r="O218" s="253"/>
      <c r="P218" s="253"/>
      <c r="Q218" s="254"/>
      <c r="R218" s="253"/>
      <c r="S218" s="253"/>
      <c r="T218" s="253"/>
      <c r="U218" s="253"/>
      <c r="V218" s="254"/>
      <c r="W218" s="253"/>
      <c r="X218" s="253"/>
      <c r="Y218" s="253"/>
      <c r="Z218" s="253"/>
      <c r="AA218" s="253"/>
    </row>
    <row r="219">
      <c r="A219" s="253"/>
      <c r="B219" s="253"/>
      <c r="C219" s="253"/>
      <c r="D219" s="253"/>
      <c r="E219" s="253"/>
      <c r="F219" s="253"/>
      <c r="G219" s="254"/>
      <c r="H219" s="253"/>
      <c r="I219" s="253"/>
      <c r="J219" s="253"/>
      <c r="K219" s="253"/>
      <c r="L219" s="254"/>
      <c r="M219" s="253"/>
      <c r="N219" s="253"/>
      <c r="O219" s="253"/>
      <c r="P219" s="253"/>
      <c r="Q219" s="254"/>
      <c r="R219" s="253"/>
      <c r="S219" s="253"/>
      <c r="T219" s="253"/>
      <c r="U219" s="253"/>
      <c r="V219" s="254"/>
      <c r="W219" s="253"/>
      <c r="X219" s="253"/>
      <c r="Y219" s="253"/>
      <c r="Z219" s="253"/>
      <c r="AA219" s="253"/>
    </row>
    <row r="220">
      <c r="A220" s="253"/>
      <c r="B220" s="253"/>
      <c r="C220" s="253"/>
      <c r="D220" s="253"/>
      <c r="E220" s="253"/>
      <c r="F220" s="253"/>
      <c r="G220" s="254"/>
      <c r="H220" s="253"/>
      <c r="I220" s="253"/>
      <c r="J220" s="253"/>
      <c r="K220" s="253"/>
      <c r="L220" s="254"/>
      <c r="M220" s="253"/>
      <c r="N220" s="253"/>
      <c r="O220" s="253"/>
      <c r="P220" s="253"/>
      <c r="Q220" s="254"/>
      <c r="R220" s="253"/>
      <c r="S220" s="253"/>
      <c r="T220" s="253"/>
      <c r="U220" s="253"/>
      <c r="V220" s="254"/>
      <c r="W220" s="253"/>
      <c r="X220" s="253"/>
      <c r="Y220" s="253"/>
      <c r="Z220" s="253"/>
      <c r="AA220" s="253"/>
    </row>
    <row r="221">
      <c r="A221" s="253"/>
      <c r="B221" s="253"/>
      <c r="C221" s="253"/>
      <c r="D221" s="253"/>
      <c r="E221" s="253"/>
      <c r="F221" s="253"/>
      <c r="G221" s="254"/>
      <c r="H221" s="253"/>
      <c r="I221" s="253"/>
      <c r="J221" s="253"/>
      <c r="K221" s="253"/>
      <c r="L221" s="254"/>
      <c r="M221" s="253"/>
      <c r="N221" s="253"/>
      <c r="O221" s="253"/>
      <c r="P221" s="253"/>
      <c r="Q221" s="254"/>
      <c r="R221" s="253"/>
      <c r="S221" s="253"/>
      <c r="T221" s="253"/>
      <c r="U221" s="253"/>
      <c r="V221" s="254"/>
      <c r="W221" s="253"/>
      <c r="X221" s="253"/>
      <c r="Y221" s="253"/>
      <c r="Z221" s="253"/>
      <c r="AA221" s="253"/>
    </row>
    <row r="222">
      <c r="A222" s="253"/>
      <c r="B222" s="253"/>
      <c r="C222" s="253"/>
      <c r="D222" s="253"/>
      <c r="E222" s="253"/>
      <c r="F222" s="253"/>
      <c r="G222" s="254"/>
      <c r="H222" s="253"/>
      <c r="I222" s="253"/>
      <c r="J222" s="253"/>
      <c r="K222" s="253"/>
      <c r="L222" s="254"/>
      <c r="M222" s="253"/>
      <c r="N222" s="253"/>
      <c r="O222" s="253"/>
      <c r="P222" s="253"/>
      <c r="Q222" s="254"/>
      <c r="R222" s="253"/>
      <c r="S222" s="253"/>
      <c r="T222" s="253"/>
      <c r="U222" s="253"/>
      <c r="V222" s="254"/>
      <c r="W222" s="253"/>
      <c r="X222" s="253"/>
      <c r="Y222" s="253"/>
      <c r="Z222" s="253"/>
      <c r="AA222" s="253"/>
    </row>
    <row r="223">
      <c r="A223" s="253"/>
      <c r="B223" s="253"/>
      <c r="C223" s="253"/>
      <c r="D223" s="253"/>
      <c r="E223" s="253"/>
      <c r="F223" s="253"/>
      <c r="G223" s="254"/>
      <c r="H223" s="253"/>
      <c r="I223" s="253"/>
      <c r="J223" s="253"/>
      <c r="K223" s="253"/>
      <c r="L223" s="254"/>
      <c r="M223" s="253"/>
      <c r="N223" s="253"/>
      <c r="O223" s="253"/>
      <c r="P223" s="253"/>
      <c r="Q223" s="254"/>
      <c r="R223" s="253"/>
      <c r="S223" s="253"/>
      <c r="T223" s="253"/>
      <c r="U223" s="253"/>
      <c r="V223" s="254"/>
      <c r="W223" s="253"/>
      <c r="X223" s="253"/>
      <c r="Y223" s="253"/>
      <c r="Z223" s="253"/>
      <c r="AA223" s="253"/>
    </row>
    <row r="224">
      <c r="A224" s="253"/>
      <c r="B224" s="253"/>
      <c r="C224" s="253"/>
      <c r="D224" s="253"/>
      <c r="E224" s="253"/>
      <c r="F224" s="253"/>
      <c r="G224" s="254"/>
      <c r="H224" s="253"/>
      <c r="I224" s="253"/>
      <c r="J224" s="253"/>
      <c r="K224" s="253"/>
      <c r="L224" s="254"/>
      <c r="M224" s="253"/>
      <c r="N224" s="253"/>
      <c r="O224" s="253"/>
      <c r="P224" s="253"/>
      <c r="Q224" s="254"/>
      <c r="R224" s="253"/>
      <c r="S224" s="253"/>
      <c r="T224" s="253"/>
      <c r="U224" s="253"/>
      <c r="V224" s="254"/>
      <c r="W224" s="253"/>
      <c r="X224" s="253"/>
      <c r="Y224" s="253"/>
      <c r="Z224" s="253"/>
      <c r="AA224" s="253"/>
    </row>
    <row r="225">
      <c r="A225" s="253"/>
      <c r="B225" s="253"/>
      <c r="C225" s="253"/>
      <c r="D225" s="253"/>
      <c r="E225" s="253"/>
      <c r="F225" s="253"/>
      <c r="G225" s="254"/>
      <c r="H225" s="253"/>
      <c r="I225" s="253"/>
      <c r="J225" s="253"/>
      <c r="K225" s="253"/>
      <c r="L225" s="254"/>
      <c r="M225" s="253"/>
      <c r="N225" s="253"/>
      <c r="O225" s="253"/>
      <c r="P225" s="253"/>
      <c r="Q225" s="254"/>
      <c r="R225" s="253"/>
      <c r="S225" s="253"/>
      <c r="T225" s="253"/>
      <c r="U225" s="253"/>
      <c r="V225" s="254"/>
      <c r="W225" s="253"/>
      <c r="X225" s="253"/>
      <c r="Y225" s="253"/>
      <c r="Z225" s="253"/>
      <c r="AA225" s="253"/>
    </row>
    <row r="226">
      <c r="A226" s="253"/>
      <c r="B226" s="253"/>
      <c r="C226" s="253"/>
      <c r="D226" s="253"/>
      <c r="E226" s="253"/>
      <c r="F226" s="253"/>
      <c r="G226" s="254"/>
      <c r="H226" s="253"/>
      <c r="I226" s="253"/>
      <c r="J226" s="253"/>
      <c r="K226" s="253"/>
      <c r="L226" s="254"/>
      <c r="M226" s="253"/>
      <c r="N226" s="253"/>
      <c r="O226" s="253"/>
      <c r="P226" s="253"/>
      <c r="Q226" s="254"/>
      <c r="R226" s="253"/>
      <c r="S226" s="253"/>
      <c r="T226" s="253"/>
      <c r="U226" s="253"/>
      <c r="V226" s="254"/>
      <c r="W226" s="253"/>
      <c r="X226" s="253"/>
      <c r="Y226" s="253"/>
      <c r="Z226" s="253"/>
      <c r="AA226" s="253"/>
    </row>
    <row r="227">
      <c r="A227" s="253"/>
      <c r="B227" s="253"/>
      <c r="C227" s="253"/>
      <c r="D227" s="253"/>
      <c r="E227" s="253"/>
      <c r="F227" s="253"/>
      <c r="G227" s="254"/>
      <c r="H227" s="253"/>
      <c r="I227" s="253"/>
      <c r="J227" s="253"/>
      <c r="K227" s="253"/>
      <c r="L227" s="254"/>
      <c r="M227" s="253"/>
      <c r="N227" s="253"/>
      <c r="O227" s="253"/>
      <c r="P227" s="253"/>
      <c r="Q227" s="254"/>
      <c r="R227" s="253"/>
      <c r="S227" s="253"/>
      <c r="T227" s="253"/>
      <c r="U227" s="253"/>
      <c r="V227" s="254"/>
      <c r="W227" s="253"/>
      <c r="X227" s="253"/>
      <c r="Y227" s="253"/>
      <c r="Z227" s="253"/>
      <c r="AA227" s="253"/>
    </row>
    <row r="228">
      <c r="A228" s="253"/>
      <c r="B228" s="253"/>
      <c r="C228" s="253"/>
      <c r="D228" s="253"/>
      <c r="E228" s="253"/>
      <c r="F228" s="253"/>
      <c r="G228" s="254"/>
      <c r="H228" s="253"/>
      <c r="I228" s="253"/>
      <c r="J228" s="253"/>
      <c r="K228" s="253"/>
      <c r="L228" s="254"/>
      <c r="M228" s="253"/>
      <c r="N228" s="253"/>
      <c r="O228" s="253"/>
      <c r="P228" s="253"/>
      <c r="Q228" s="254"/>
      <c r="R228" s="253"/>
      <c r="S228" s="253"/>
      <c r="T228" s="253"/>
      <c r="U228" s="253"/>
      <c r="V228" s="254"/>
      <c r="W228" s="253"/>
      <c r="X228" s="253"/>
      <c r="Y228" s="253"/>
      <c r="Z228" s="253"/>
      <c r="AA228" s="253"/>
    </row>
    <row r="229">
      <c r="A229" s="253"/>
      <c r="B229" s="253"/>
      <c r="C229" s="253"/>
      <c r="D229" s="253"/>
      <c r="E229" s="253"/>
      <c r="F229" s="253"/>
      <c r="G229" s="254"/>
      <c r="H229" s="253"/>
      <c r="I229" s="253"/>
      <c r="J229" s="253"/>
      <c r="K229" s="253"/>
      <c r="L229" s="254"/>
      <c r="M229" s="253"/>
      <c r="N229" s="253"/>
      <c r="O229" s="253"/>
      <c r="P229" s="253"/>
      <c r="Q229" s="254"/>
      <c r="R229" s="253"/>
      <c r="S229" s="253"/>
      <c r="T229" s="253"/>
      <c r="U229" s="253"/>
      <c r="V229" s="254"/>
      <c r="W229" s="253"/>
      <c r="X229" s="253"/>
      <c r="Y229" s="253"/>
      <c r="Z229" s="253"/>
      <c r="AA229" s="253"/>
    </row>
    <row r="230">
      <c r="A230" s="253"/>
      <c r="B230" s="253"/>
      <c r="C230" s="253"/>
      <c r="D230" s="253"/>
      <c r="E230" s="253"/>
      <c r="F230" s="253"/>
      <c r="G230" s="254"/>
      <c r="H230" s="253"/>
      <c r="I230" s="253"/>
      <c r="J230" s="253"/>
      <c r="K230" s="253"/>
      <c r="L230" s="254"/>
      <c r="M230" s="253"/>
      <c r="N230" s="253"/>
      <c r="O230" s="253"/>
      <c r="P230" s="253"/>
      <c r="Q230" s="254"/>
      <c r="R230" s="253"/>
      <c r="S230" s="253"/>
      <c r="T230" s="253"/>
      <c r="U230" s="253"/>
      <c r="V230" s="254"/>
      <c r="W230" s="253"/>
      <c r="X230" s="253"/>
      <c r="Y230" s="253"/>
      <c r="Z230" s="253"/>
      <c r="AA230" s="253"/>
    </row>
    <row r="231">
      <c r="A231" s="253"/>
      <c r="B231" s="253"/>
      <c r="C231" s="253"/>
      <c r="D231" s="253"/>
      <c r="E231" s="253"/>
      <c r="F231" s="253"/>
      <c r="G231" s="254"/>
      <c r="H231" s="253"/>
      <c r="I231" s="253"/>
      <c r="J231" s="253"/>
      <c r="K231" s="253"/>
      <c r="L231" s="254"/>
      <c r="M231" s="253"/>
      <c r="N231" s="253"/>
      <c r="O231" s="253"/>
      <c r="P231" s="253"/>
      <c r="Q231" s="254"/>
      <c r="R231" s="253"/>
      <c r="S231" s="253"/>
      <c r="T231" s="253"/>
      <c r="U231" s="253"/>
      <c r="V231" s="254"/>
      <c r="W231" s="253"/>
      <c r="X231" s="253"/>
      <c r="Y231" s="253"/>
      <c r="Z231" s="253"/>
      <c r="AA231" s="253"/>
    </row>
    <row r="232">
      <c r="A232" s="253"/>
      <c r="B232" s="253"/>
      <c r="C232" s="253"/>
      <c r="D232" s="253"/>
      <c r="E232" s="253"/>
      <c r="F232" s="253"/>
      <c r="G232" s="254"/>
      <c r="H232" s="253"/>
      <c r="I232" s="253"/>
      <c r="J232" s="253"/>
      <c r="K232" s="253"/>
      <c r="L232" s="254"/>
      <c r="M232" s="253"/>
      <c r="N232" s="253"/>
      <c r="O232" s="253"/>
      <c r="P232" s="253"/>
      <c r="Q232" s="254"/>
      <c r="R232" s="253"/>
      <c r="S232" s="253"/>
      <c r="T232" s="253"/>
      <c r="U232" s="253"/>
      <c r="V232" s="254"/>
      <c r="W232" s="253"/>
      <c r="X232" s="253"/>
      <c r="Y232" s="253"/>
      <c r="Z232" s="253"/>
      <c r="AA232" s="253"/>
    </row>
    <row r="233">
      <c r="A233" s="253"/>
      <c r="B233" s="253"/>
      <c r="C233" s="253"/>
      <c r="D233" s="253"/>
      <c r="E233" s="253"/>
      <c r="F233" s="253"/>
      <c r="G233" s="254"/>
      <c r="H233" s="253"/>
      <c r="I233" s="253"/>
      <c r="J233" s="253"/>
      <c r="K233" s="253"/>
      <c r="L233" s="254"/>
      <c r="M233" s="253"/>
      <c r="N233" s="253"/>
      <c r="O233" s="253"/>
      <c r="P233" s="253"/>
      <c r="Q233" s="254"/>
      <c r="R233" s="253"/>
      <c r="S233" s="253"/>
      <c r="T233" s="253"/>
      <c r="U233" s="253"/>
      <c r="V233" s="254"/>
      <c r="W233" s="253"/>
      <c r="X233" s="253"/>
      <c r="Y233" s="253"/>
      <c r="Z233" s="253"/>
      <c r="AA233" s="253"/>
    </row>
    <row r="234">
      <c r="A234" s="253"/>
      <c r="B234" s="253"/>
      <c r="C234" s="253"/>
      <c r="D234" s="253"/>
      <c r="E234" s="253"/>
      <c r="F234" s="253"/>
      <c r="G234" s="254"/>
      <c r="H234" s="253"/>
      <c r="I234" s="253"/>
      <c r="J234" s="253"/>
      <c r="K234" s="253"/>
      <c r="L234" s="254"/>
      <c r="M234" s="253"/>
      <c r="N234" s="253"/>
      <c r="O234" s="253"/>
      <c r="P234" s="253"/>
      <c r="Q234" s="254"/>
      <c r="R234" s="253"/>
      <c r="S234" s="253"/>
      <c r="T234" s="253"/>
      <c r="U234" s="253"/>
      <c r="V234" s="254"/>
      <c r="W234" s="253"/>
      <c r="X234" s="253"/>
      <c r="Y234" s="253"/>
      <c r="Z234" s="253"/>
      <c r="AA234" s="253"/>
    </row>
    <row r="235">
      <c r="A235" s="253"/>
      <c r="B235" s="253"/>
      <c r="C235" s="253"/>
      <c r="D235" s="253"/>
      <c r="E235" s="253"/>
      <c r="F235" s="253"/>
      <c r="G235" s="254"/>
      <c r="H235" s="253"/>
      <c r="I235" s="253"/>
      <c r="J235" s="253"/>
      <c r="K235" s="253"/>
      <c r="L235" s="254"/>
      <c r="M235" s="253"/>
      <c r="N235" s="253"/>
      <c r="O235" s="253"/>
      <c r="P235" s="253"/>
      <c r="Q235" s="254"/>
      <c r="R235" s="253"/>
      <c r="S235" s="253"/>
      <c r="T235" s="253"/>
      <c r="U235" s="253"/>
      <c r="V235" s="254"/>
      <c r="W235" s="253"/>
      <c r="X235" s="253"/>
      <c r="Y235" s="253"/>
      <c r="Z235" s="253"/>
      <c r="AA235" s="253"/>
    </row>
    <row r="236">
      <c r="A236" s="253"/>
      <c r="B236" s="253"/>
      <c r="C236" s="253"/>
      <c r="D236" s="253"/>
      <c r="E236" s="253"/>
      <c r="F236" s="253"/>
      <c r="G236" s="254"/>
      <c r="H236" s="253"/>
      <c r="I236" s="253"/>
      <c r="J236" s="253"/>
      <c r="K236" s="253"/>
      <c r="L236" s="254"/>
      <c r="M236" s="253"/>
      <c r="N236" s="253"/>
      <c r="O236" s="253"/>
      <c r="P236" s="253"/>
      <c r="Q236" s="254"/>
      <c r="R236" s="253"/>
      <c r="S236" s="253"/>
      <c r="T236" s="253"/>
      <c r="U236" s="253"/>
      <c r="V236" s="254"/>
      <c r="W236" s="253"/>
      <c r="X236" s="253"/>
      <c r="Y236" s="253"/>
      <c r="Z236" s="253"/>
      <c r="AA236" s="253"/>
    </row>
    <row r="237">
      <c r="A237" s="253"/>
      <c r="B237" s="253"/>
      <c r="C237" s="253"/>
      <c r="D237" s="253"/>
      <c r="E237" s="253"/>
      <c r="F237" s="253"/>
      <c r="G237" s="254"/>
      <c r="H237" s="253"/>
      <c r="I237" s="253"/>
      <c r="J237" s="253"/>
      <c r="K237" s="253"/>
      <c r="L237" s="254"/>
      <c r="M237" s="253"/>
      <c r="N237" s="253"/>
      <c r="O237" s="253"/>
      <c r="P237" s="253"/>
      <c r="Q237" s="254"/>
      <c r="R237" s="253"/>
      <c r="S237" s="253"/>
      <c r="T237" s="253"/>
      <c r="U237" s="253"/>
      <c r="V237" s="254"/>
      <c r="W237" s="253"/>
      <c r="X237" s="253"/>
      <c r="Y237" s="253"/>
      <c r="Z237" s="253"/>
      <c r="AA237" s="253"/>
    </row>
    <row r="238">
      <c r="A238" s="253"/>
      <c r="B238" s="253"/>
      <c r="C238" s="253"/>
      <c r="D238" s="253"/>
      <c r="E238" s="253"/>
      <c r="F238" s="253"/>
      <c r="G238" s="254"/>
      <c r="H238" s="253"/>
      <c r="I238" s="253"/>
      <c r="J238" s="253"/>
      <c r="K238" s="253"/>
      <c r="L238" s="254"/>
      <c r="M238" s="253"/>
      <c r="N238" s="253"/>
      <c r="O238" s="253"/>
      <c r="P238" s="253"/>
      <c r="Q238" s="254"/>
      <c r="R238" s="253"/>
      <c r="S238" s="253"/>
      <c r="T238" s="253"/>
      <c r="U238" s="253"/>
      <c r="V238" s="254"/>
      <c r="W238" s="253"/>
      <c r="X238" s="253"/>
      <c r="Y238" s="253"/>
      <c r="Z238" s="253"/>
      <c r="AA238" s="253"/>
    </row>
    <row r="239">
      <c r="A239" s="253"/>
      <c r="B239" s="253"/>
      <c r="C239" s="253"/>
      <c r="D239" s="253"/>
      <c r="E239" s="253"/>
      <c r="F239" s="253"/>
      <c r="G239" s="254"/>
      <c r="H239" s="253"/>
      <c r="I239" s="253"/>
      <c r="J239" s="253"/>
      <c r="K239" s="253"/>
      <c r="L239" s="254"/>
      <c r="M239" s="253"/>
      <c r="N239" s="253"/>
      <c r="O239" s="253"/>
      <c r="P239" s="253"/>
      <c r="Q239" s="254"/>
      <c r="R239" s="253"/>
      <c r="S239" s="253"/>
      <c r="T239" s="253"/>
      <c r="U239" s="253"/>
      <c r="V239" s="254"/>
      <c r="W239" s="253"/>
      <c r="X239" s="253"/>
      <c r="Y239" s="253"/>
      <c r="Z239" s="253"/>
      <c r="AA239" s="253"/>
    </row>
    <row r="240">
      <c r="A240" s="253"/>
      <c r="B240" s="253"/>
      <c r="C240" s="253"/>
      <c r="D240" s="253"/>
      <c r="E240" s="253"/>
      <c r="F240" s="253"/>
      <c r="G240" s="254"/>
      <c r="H240" s="253"/>
      <c r="I240" s="253"/>
      <c r="J240" s="253"/>
      <c r="K240" s="253"/>
      <c r="L240" s="254"/>
      <c r="M240" s="253"/>
      <c r="N240" s="253"/>
      <c r="O240" s="253"/>
      <c r="P240" s="253"/>
      <c r="Q240" s="254"/>
      <c r="R240" s="253"/>
      <c r="S240" s="253"/>
      <c r="T240" s="253"/>
      <c r="U240" s="253"/>
      <c r="V240" s="254"/>
      <c r="W240" s="253"/>
      <c r="X240" s="253"/>
      <c r="Y240" s="253"/>
      <c r="Z240" s="253"/>
      <c r="AA240" s="253"/>
    </row>
    <row r="241">
      <c r="A241" s="253"/>
      <c r="B241" s="253"/>
      <c r="C241" s="253"/>
      <c r="D241" s="253"/>
      <c r="E241" s="253"/>
      <c r="F241" s="253"/>
      <c r="G241" s="254"/>
      <c r="H241" s="253"/>
      <c r="I241" s="253"/>
      <c r="J241" s="253"/>
      <c r="K241" s="253"/>
      <c r="L241" s="254"/>
      <c r="M241" s="253"/>
      <c r="N241" s="253"/>
      <c r="O241" s="253"/>
      <c r="P241" s="253"/>
      <c r="Q241" s="254"/>
      <c r="R241" s="253"/>
      <c r="S241" s="253"/>
      <c r="T241" s="253"/>
      <c r="U241" s="253"/>
      <c r="V241" s="254"/>
      <c r="W241" s="253"/>
      <c r="X241" s="253"/>
      <c r="Y241" s="253"/>
      <c r="Z241" s="253"/>
      <c r="AA241" s="253"/>
    </row>
    <row r="242">
      <c r="A242" s="253"/>
      <c r="B242" s="253"/>
      <c r="C242" s="253"/>
      <c r="D242" s="253"/>
      <c r="E242" s="253"/>
      <c r="F242" s="253"/>
      <c r="G242" s="254"/>
      <c r="H242" s="253"/>
      <c r="I242" s="253"/>
      <c r="J242" s="253"/>
      <c r="K242" s="253"/>
      <c r="L242" s="254"/>
      <c r="M242" s="253"/>
      <c r="N242" s="253"/>
      <c r="O242" s="253"/>
      <c r="P242" s="253"/>
      <c r="Q242" s="254"/>
      <c r="R242" s="253"/>
      <c r="S242" s="253"/>
      <c r="T242" s="253"/>
      <c r="U242" s="253"/>
      <c r="V242" s="254"/>
      <c r="W242" s="253"/>
      <c r="X242" s="253"/>
      <c r="Y242" s="253"/>
      <c r="Z242" s="253"/>
      <c r="AA242" s="253"/>
    </row>
    <row r="243">
      <c r="A243" s="253"/>
      <c r="B243" s="253"/>
      <c r="C243" s="253"/>
      <c r="D243" s="253"/>
      <c r="E243" s="253"/>
      <c r="F243" s="253"/>
      <c r="G243" s="254"/>
      <c r="H243" s="253"/>
      <c r="I243" s="253"/>
      <c r="J243" s="253"/>
      <c r="K243" s="253"/>
      <c r="L243" s="254"/>
      <c r="M243" s="253"/>
      <c r="N243" s="253"/>
      <c r="O243" s="253"/>
      <c r="P243" s="253"/>
      <c r="Q243" s="254"/>
      <c r="R243" s="253"/>
      <c r="S243" s="253"/>
      <c r="T243" s="253"/>
      <c r="U243" s="253"/>
      <c r="V243" s="254"/>
      <c r="W243" s="253"/>
      <c r="X243" s="253"/>
      <c r="Y243" s="253"/>
      <c r="Z243" s="253"/>
      <c r="AA243" s="253"/>
    </row>
    <row r="244">
      <c r="A244" s="253"/>
      <c r="B244" s="253"/>
      <c r="C244" s="253"/>
      <c r="D244" s="253"/>
      <c r="E244" s="253"/>
      <c r="F244" s="253"/>
      <c r="G244" s="254"/>
      <c r="H244" s="253"/>
      <c r="I244" s="253"/>
      <c r="J244" s="253"/>
      <c r="K244" s="253"/>
      <c r="L244" s="254"/>
      <c r="M244" s="253"/>
      <c r="N244" s="253"/>
      <c r="O244" s="253"/>
      <c r="P244" s="253"/>
      <c r="Q244" s="254"/>
      <c r="R244" s="253"/>
      <c r="S244" s="253"/>
      <c r="T244" s="253"/>
      <c r="U244" s="253"/>
      <c r="V244" s="254"/>
      <c r="W244" s="253"/>
      <c r="X244" s="253"/>
      <c r="Y244" s="253"/>
      <c r="Z244" s="253"/>
      <c r="AA244" s="253"/>
    </row>
    <row r="245">
      <c r="A245" s="253"/>
      <c r="B245" s="253"/>
      <c r="C245" s="253"/>
      <c r="D245" s="253"/>
      <c r="E245" s="253"/>
      <c r="F245" s="253"/>
      <c r="G245" s="254"/>
      <c r="H245" s="253"/>
      <c r="I245" s="253"/>
      <c r="J245" s="253"/>
      <c r="K245" s="253"/>
      <c r="L245" s="254"/>
      <c r="M245" s="253"/>
      <c r="N245" s="253"/>
      <c r="O245" s="253"/>
      <c r="P245" s="253"/>
      <c r="Q245" s="254"/>
      <c r="R245" s="253"/>
      <c r="S245" s="253"/>
      <c r="T245" s="253"/>
      <c r="U245" s="253"/>
      <c r="V245" s="254"/>
      <c r="W245" s="253"/>
      <c r="X245" s="253"/>
      <c r="Y245" s="253"/>
      <c r="Z245" s="253"/>
      <c r="AA245" s="253"/>
    </row>
    <row r="246">
      <c r="A246" s="253"/>
      <c r="B246" s="253"/>
      <c r="C246" s="253"/>
      <c r="D246" s="253"/>
      <c r="E246" s="253"/>
      <c r="F246" s="253"/>
      <c r="G246" s="254"/>
      <c r="H246" s="253"/>
      <c r="I246" s="253"/>
      <c r="J246" s="253"/>
      <c r="K246" s="253"/>
      <c r="L246" s="254"/>
      <c r="M246" s="253"/>
      <c r="N246" s="253"/>
      <c r="O246" s="253"/>
      <c r="P246" s="253"/>
      <c r="Q246" s="254"/>
      <c r="R246" s="253"/>
      <c r="S246" s="253"/>
      <c r="T246" s="253"/>
      <c r="U246" s="253"/>
      <c r="V246" s="254"/>
      <c r="W246" s="253"/>
      <c r="X246" s="253"/>
      <c r="Y246" s="253"/>
      <c r="Z246" s="253"/>
      <c r="AA246" s="253"/>
    </row>
    <row r="247">
      <c r="A247" s="253"/>
      <c r="B247" s="253"/>
      <c r="C247" s="253"/>
      <c r="D247" s="253"/>
      <c r="E247" s="253"/>
      <c r="F247" s="253"/>
      <c r="G247" s="254"/>
      <c r="H247" s="253"/>
      <c r="I247" s="253"/>
      <c r="J247" s="253"/>
      <c r="K247" s="253"/>
      <c r="L247" s="254"/>
      <c r="M247" s="253"/>
      <c r="N247" s="253"/>
      <c r="O247" s="253"/>
      <c r="P247" s="253"/>
      <c r="Q247" s="254"/>
      <c r="R247" s="253"/>
      <c r="S247" s="253"/>
      <c r="T247" s="253"/>
      <c r="U247" s="253"/>
      <c r="V247" s="254"/>
      <c r="W247" s="253"/>
      <c r="X247" s="253"/>
      <c r="Y247" s="253"/>
      <c r="Z247" s="253"/>
      <c r="AA247" s="253"/>
    </row>
    <row r="248">
      <c r="A248" s="253"/>
      <c r="B248" s="253"/>
      <c r="C248" s="253"/>
      <c r="D248" s="253"/>
      <c r="E248" s="253"/>
      <c r="F248" s="253"/>
      <c r="G248" s="254"/>
      <c r="H248" s="253"/>
      <c r="I248" s="253"/>
      <c r="J248" s="253"/>
      <c r="K248" s="253"/>
      <c r="L248" s="254"/>
      <c r="M248" s="253"/>
      <c r="N248" s="253"/>
      <c r="O248" s="253"/>
      <c r="P248" s="253"/>
      <c r="Q248" s="254"/>
      <c r="R248" s="253"/>
      <c r="S248" s="253"/>
      <c r="T248" s="253"/>
      <c r="U248" s="253"/>
      <c r="V248" s="254"/>
      <c r="W248" s="253"/>
      <c r="X248" s="253"/>
      <c r="Y248" s="253"/>
      <c r="Z248" s="253"/>
      <c r="AA248" s="253"/>
    </row>
    <row r="249">
      <c r="A249" s="253"/>
      <c r="B249" s="253"/>
      <c r="C249" s="253"/>
      <c r="D249" s="253"/>
      <c r="E249" s="253"/>
      <c r="F249" s="253"/>
      <c r="G249" s="254"/>
      <c r="H249" s="253"/>
      <c r="I249" s="253"/>
      <c r="J249" s="253"/>
      <c r="K249" s="253"/>
      <c r="L249" s="254"/>
      <c r="M249" s="253"/>
      <c r="N249" s="253"/>
      <c r="O249" s="253"/>
      <c r="P249" s="253"/>
      <c r="Q249" s="254"/>
      <c r="R249" s="253"/>
      <c r="S249" s="253"/>
      <c r="T249" s="253"/>
      <c r="U249" s="253"/>
      <c r="V249" s="254"/>
      <c r="W249" s="253"/>
      <c r="X249" s="253"/>
      <c r="Y249" s="253"/>
      <c r="Z249" s="253"/>
      <c r="AA249" s="253"/>
    </row>
    <row r="250">
      <c r="A250" s="253"/>
      <c r="B250" s="253"/>
      <c r="C250" s="253"/>
      <c r="D250" s="253"/>
      <c r="E250" s="253"/>
      <c r="F250" s="253"/>
      <c r="G250" s="254"/>
      <c r="H250" s="253"/>
      <c r="I250" s="253"/>
      <c r="J250" s="253"/>
      <c r="K250" s="253"/>
      <c r="L250" s="254"/>
      <c r="M250" s="253"/>
      <c r="N250" s="253"/>
      <c r="O250" s="253"/>
      <c r="P250" s="253"/>
      <c r="Q250" s="254"/>
      <c r="R250" s="253"/>
      <c r="S250" s="253"/>
      <c r="T250" s="253"/>
      <c r="U250" s="253"/>
      <c r="V250" s="254"/>
      <c r="W250" s="253"/>
      <c r="X250" s="253"/>
      <c r="Y250" s="253"/>
      <c r="Z250" s="253"/>
      <c r="AA250" s="253"/>
    </row>
    <row r="251">
      <c r="A251" s="253"/>
      <c r="B251" s="253"/>
      <c r="C251" s="253"/>
      <c r="D251" s="253"/>
      <c r="E251" s="253"/>
      <c r="F251" s="253"/>
      <c r="G251" s="254"/>
      <c r="H251" s="253"/>
      <c r="I251" s="253"/>
      <c r="J251" s="253"/>
      <c r="K251" s="253"/>
      <c r="L251" s="254"/>
      <c r="M251" s="253"/>
      <c r="N251" s="253"/>
      <c r="O251" s="253"/>
      <c r="P251" s="253"/>
      <c r="Q251" s="254"/>
      <c r="R251" s="253"/>
      <c r="S251" s="253"/>
      <c r="T251" s="253"/>
      <c r="U251" s="253"/>
      <c r="V251" s="254"/>
      <c r="W251" s="253"/>
      <c r="X251" s="253"/>
      <c r="Y251" s="253"/>
      <c r="Z251" s="253"/>
      <c r="AA251" s="253"/>
    </row>
    <row r="252">
      <c r="A252" s="253"/>
      <c r="B252" s="253"/>
      <c r="C252" s="253"/>
      <c r="D252" s="253"/>
      <c r="E252" s="253"/>
      <c r="F252" s="253"/>
      <c r="G252" s="254"/>
      <c r="H252" s="253"/>
      <c r="I252" s="253"/>
      <c r="J252" s="253"/>
      <c r="K252" s="253"/>
      <c r="L252" s="254"/>
      <c r="M252" s="253"/>
      <c r="N252" s="253"/>
      <c r="O252" s="253"/>
      <c r="P252" s="253"/>
      <c r="Q252" s="254"/>
      <c r="R252" s="253"/>
      <c r="S252" s="253"/>
      <c r="T252" s="253"/>
      <c r="U252" s="253"/>
      <c r="V252" s="254"/>
      <c r="W252" s="253"/>
      <c r="X252" s="253"/>
      <c r="Y252" s="253"/>
      <c r="Z252" s="253"/>
      <c r="AA252" s="253"/>
    </row>
    <row r="253">
      <c r="A253" s="253"/>
      <c r="B253" s="253"/>
      <c r="C253" s="253"/>
      <c r="D253" s="253"/>
      <c r="E253" s="253"/>
      <c r="F253" s="253"/>
      <c r="G253" s="254"/>
      <c r="H253" s="253"/>
      <c r="I253" s="253"/>
      <c r="J253" s="253"/>
      <c r="K253" s="253"/>
      <c r="L253" s="254"/>
      <c r="M253" s="253"/>
      <c r="N253" s="253"/>
      <c r="O253" s="253"/>
      <c r="P253" s="253"/>
      <c r="Q253" s="254"/>
      <c r="R253" s="253"/>
      <c r="S253" s="253"/>
      <c r="T253" s="253"/>
      <c r="U253" s="253"/>
      <c r="V253" s="254"/>
      <c r="W253" s="253"/>
      <c r="X253" s="253"/>
      <c r="Y253" s="253"/>
      <c r="Z253" s="253"/>
      <c r="AA253" s="253"/>
    </row>
    <row r="254">
      <c r="A254" s="253"/>
      <c r="B254" s="253"/>
      <c r="C254" s="253"/>
      <c r="D254" s="253"/>
      <c r="E254" s="253"/>
      <c r="F254" s="253"/>
      <c r="G254" s="254"/>
      <c r="H254" s="253"/>
      <c r="I254" s="253"/>
      <c r="J254" s="253"/>
      <c r="K254" s="253"/>
      <c r="L254" s="254"/>
      <c r="M254" s="253"/>
      <c r="N254" s="253"/>
      <c r="O254" s="253"/>
      <c r="P254" s="253"/>
      <c r="Q254" s="254"/>
      <c r="R254" s="253"/>
      <c r="S254" s="253"/>
      <c r="T254" s="253"/>
      <c r="U254" s="253"/>
      <c r="V254" s="254"/>
      <c r="W254" s="253"/>
      <c r="X254" s="253"/>
      <c r="Y254" s="253"/>
      <c r="Z254" s="253"/>
      <c r="AA254" s="253"/>
    </row>
    <row r="255">
      <c r="A255" s="253"/>
      <c r="B255" s="253"/>
      <c r="C255" s="253"/>
      <c r="D255" s="253"/>
      <c r="E255" s="253"/>
      <c r="F255" s="253"/>
      <c r="G255" s="254"/>
      <c r="H255" s="253"/>
      <c r="I255" s="253"/>
      <c r="J255" s="253"/>
      <c r="K255" s="253"/>
      <c r="L255" s="254"/>
      <c r="M255" s="253"/>
      <c r="N255" s="253"/>
      <c r="O255" s="253"/>
      <c r="P255" s="253"/>
      <c r="Q255" s="254"/>
      <c r="R255" s="253"/>
      <c r="S255" s="253"/>
      <c r="T255" s="253"/>
      <c r="U255" s="253"/>
      <c r="V255" s="254"/>
      <c r="W255" s="253"/>
      <c r="X255" s="253"/>
      <c r="Y255" s="253"/>
      <c r="Z255" s="253"/>
      <c r="AA255" s="253"/>
    </row>
    <row r="256">
      <c r="A256" s="253"/>
      <c r="B256" s="253"/>
      <c r="C256" s="253"/>
      <c r="D256" s="253"/>
      <c r="E256" s="253"/>
      <c r="F256" s="253"/>
      <c r="G256" s="254"/>
      <c r="H256" s="253"/>
      <c r="I256" s="253"/>
      <c r="J256" s="253"/>
      <c r="K256" s="253"/>
      <c r="L256" s="254"/>
      <c r="M256" s="253"/>
      <c r="N256" s="253"/>
      <c r="O256" s="253"/>
      <c r="P256" s="253"/>
      <c r="Q256" s="254"/>
      <c r="R256" s="253"/>
      <c r="S256" s="253"/>
      <c r="T256" s="253"/>
      <c r="U256" s="253"/>
      <c r="V256" s="254"/>
      <c r="W256" s="253"/>
      <c r="X256" s="253"/>
      <c r="Y256" s="253"/>
      <c r="Z256" s="253"/>
      <c r="AA256" s="253"/>
    </row>
    <row r="257">
      <c r="A257" s="253"/>
      <c r="B257" s="253"/>
      <c r="C257" s="253"/>
      <c r="D257" s="253"/>
      <c r="E257" s="253"/>
      <c r="F257" s="253"/>
      <c r="G257" s="254"/>
      <c r="H257" s="253"/>
      <c r="I257" s="253"/>
      <c r="J257" s="253"/>
      <c r="K257" s="253"/>
      <c r="L257" s="254"/>
      <c r="M257" s="253"/>
      <c r="N257" s="253"/>
      <c r="O257" s="253"/>
      <c r="P257" s="253"/>
      <c r="Q257" s="254"/>
      <c r="R257" s="253"/>
      <c r="S257" s="253"/>
      <c r="T257" s="253"/>
      <c r="U257" s="253"/>
      <c r="V257" s="254"/>
      <c r="W257" s="253"/>
      <c r="X257" s="253"/>
      <c r="Y257" s="253"/>
      <c r="Z257" s="253"/>
      <c r="AA257" s="253"/>
    </row>
    <row r="258">
      <c r="A258" s="253"/>
      <c r="B258" s="253"/>
      <c r="C258" s="253"/>
      <c r="D258" s="253"/>
      <c r="E258" s="253"/>
      <c r="F258" s="253"/>
      <c r="G258" s="254"/>
      <c r="H258" s="253"/>
      <c r="I258" s="253"/>
      <c r="J258" s="253"/>
      <c r="K258" s="253"/>
      <c r="L258" s="254"/>
      <c r="M258" s="253"/>
      <c r="N258" s="253"/>
      <c r="O258" s="253"/>
      <c r="P258" s="253"/>
      <c r="Q258" s="254"/>
      <c r="R258" s="253"/>
      <c r="S258" s="253"/>
      <c r="T258" s="253"/>
      <c r="U258" s="253"/>
      <c r="V258" s="254"/>
      <c r="W258" s="253"/>
      <c r="X258" s="253"/>
      <c r="Y258" s="253"/>
      <c r="Z258" s="253"/>
      <c r="AA258" s="253"/>
    </row>
    <row r="259">
      <c r="A259" s="253"/>
      <c r="B259" s="253"/>
      <c r="C259" s="253"/>
      <c r="D259" s="253"/>
      <c r="E259" s="253"/>
      <c r="F259" s="253"/>
      <c r="G259" s="254"/>
      <c r="H259" s="253"/>
      <c r="I259" s="253"/>
      <c r="J259" s="253"/>
      <c r="K259" s="253"/>
      <c r="L259" s="254"/>
      <c r="M259" s="253"/>
      <c r="N259" s="253"/>
      <c r="O259" s="253"/>
      <c r="P259" s="253"/>
      <c r="Q259" s="254"/>
      <c r="R259" s="253"/>
      <c r="S259" s="253"/>
      <c r="T259" s="253"/>
      <c r="U259" s="253"/>
      <c r="V259" s="254"/>
      <c r="W259" s="253"/>
      <c r="X259" s="253"/>
      <c r="Y259" s="253"/>
      <c r="Z259" s="253"/>
      <c r="AA259" s="253"/>
    </row>
    <row r="260">
      <c r="A260" s="253"/>
      <c r="B260" s="253"/>
      <c r="C260" s="253"/>
      <c r="D260" s="253"/>
      <c r="E260" s="253"/>
      <c r="F260" s="253"/>
      <c r="G260" s="254"/>
      <c r="H260" s="253"/>
      <c r="I260" s="253"/>
      <c r="J260" s="253"/>
      <c r="K260" s="253"/>
      <c r="L260" s="254"/>
      <c r="M260" s="253"/>
      <c r="N260" s="253"/>
      <c r="O260" s="253"/>
      <c r="P260" s="253"/>
      <c r="Q260" s="254"/>
      <c r="R260" s="253"/>
      <c r="S260" s="253"/>
      <c r="T260" s="253"/>
      <c r="U260" s="253"/>
      <c r="V260" s="254"/>
      <c r="W260" s="253"/>
      <c r="X260" s="253"/>
      <c r="Y260" s="253"/>
      <c r="Z260" s="253"/>
      <c r="AA260" s="253"/>
    </row>
    <row r="261">
      <c r="A261" s="253"/>
      <c r="B261" s="253"/>
      <c r="C261" s="253"/>
      <c r="D261" s="253"/>
      <c r="E261" s="253"/>
      <c r="F261" s="253"/>
      <c r="G261" s="254"/>
      <c r="H261" s="253"/>
      <c r="I261" s="253"/>
      <c r="J261" s="253"/>
      <c r="K261" s="253"/>
      <c r="L261" s="254"/>
      <c r="M261" s="253"/>
      <c r="N261" s="253"/>
      <c r="O261" s="253"/>
      <c r="P261" s="253"/>
      <c r="Q261" s="254"/>
      <c r="R261" s="253"/>
      <c r="S261" s="253"/>
      <c r="T261" s="253"/>
      <c r="U261" s="253"/>
      <c r="V261" s="254"/>
      <c r="W261" s="253"/>
      <c r="X261" s="253"/>
      <c r="Y261" s="253"/>
      <c r="Z261" s="253"/>
      <c r="AA261" s="253"/>
    </row>
    <row r="262">
      <c r="A262" s="253"/>
      <c r="B262" s="253"/>
      <c r="C262" s="253"/>
      <c r="D262" s="253"/>
      <c r="E262" s="253"/>
      <c r="F262" s="253"/>
      <c r="G262" s="254"/>
      <c r="H262" s="253"/>
      <c r="I262" s="253"/>
      <c r="J262" s="253"/>
      <c r="K262" s="253"/>
      <c r="L262" s="254"/>
      <c r="M262" s="253"/>
      <c r="N262" s="253"/>
      <c r="O262" s="253"/>
      <c r="P262" s="253"/>
      <c r="Q262" s="254"/>
      <c r="R262" s="253"/>
      <c r="S262" s="253"/>
      <c r="T262" s="253"/>
      <c r="U262" s="253"/>
      <c r="V262" s="254"/>
      <c r="W262" s="253"/>
      <c r="X262" s="253"/>
      <c r="Y262" s="253"/>
      <c r="Z262" s="253"/>
      <c r="AA262" s="253"/>
    </row>
    <row r="263">
      <c r="A263" s="253"/>
      <c r="B263" s="253"/>
      <c r="C263" s="253"/>
      <c r="D263" s="253"/>
      <c r="E263" s="253"/>
      <c r="F263" s="253"/>
      <c r="G263" s="254"/>
      <c r="H263" s="253"/>
      <c r="I263" s="253"/>
      <c r="J263" s="253"/>
      <c r="K263" s="253"/>
      <c r="L263" s="254"/>
      <c r="M263" s="253"/>
      <c r="N263" s="253"/>
      <c r="O263" s="253"/>
      <c r="P263" s="253"/>
      <c r="Q263" s="254"/>
      <c r="R263" s="253"/>
      <c r="S263" s="253"/>
      <c r="T263" s="253"/>
      <c r="U263" s="253"/>
      <c r="V263" s="254"/>
      <c r="W263" s="253"/>
      <c r="X263" s="253"/>
      <c r="Y263" s="253"/>
      <c r="Z263" s="253"/>
      <c r="AA263" s="253"/>
    </row>
    <row r="264">
      <c r="A264" s="253"/>
      <c r="B264" s="253"/>
      <c r="C264" s="253"/>
      <c r="D264" s="253"/>
      <c r="E264" s="253"/>
      <c r="F264" s="253"/>
      <c r="G264" s="254"/>
      <c r="H264" s="253"/>
      <c r="I264" s="253"/>
      <c r="J264" s="253"/>
      <c r="K264" s="253"/>
      <c r="L264" s="254"/>
      <c r="M264" s="253"/>
      <c r="N264" s="253"/>
      <c r="O264" s="253"/>
      <c r="P264" s="253"/>
      <c r="Q264" s="254"/>
      <c r="R264" s="253"/>
      <c r="S264" s="253"/>
      <c r="T264" s="253"/>
      <c r="U264" s="253"/>
      <c r="V264" s="254"/>
      <c r="W264" s="253"/>
      <c r="X264" s="253"/>
      <c r="Y264" s="253"/>
      <c r="Z264" s="253"/>
      <c r="AA264" s="253"/>
    </row>
    <row r="265">
      <c r="A265" s="253"/>
      <c r="B265" s="253"/>
      <c r="C265" s="253"/>
      <c r="D265" s="253"/>
      <c r="E265" s="253"/>
      <c r="F265" s="253"/>
      <c r="G265" s="254"/>
      <c r="H265" s="253"/>
      <c r="I265" s="253"/>
      <c r="J265" s="253"/>
      <c r="K265" s="253"/>
      <c r="L265" s="254"/>
      <c r="M265" s="253"/>
      <c r="N265" s="253"/>
      <c r="O265" s="253"/>
      <c r="P265" s="253"/>
      <c r="Q265" s="254"/>
      <c r="R265" s="253"/>
      <c r="S265" s="253"/>
      <c r="T265" s="253"/>
      <c r="U265" s="253"/>
      <c r="V265" s="254"/>
      <c r="W265" s="253"/>
      <c r="X265" s="253"/>
      <c r="Y265" s="253"/>
      <c r="Z265" s="253"/>
      <c r="AA265" s="253"/>
    </row>
    <row r="266">
      <c r="A266" s="253"/>
      <c r="B266" s="253"/>
      <c r="C266" s="253"/>
      <c r="D266" s="253"/>
      <c r="E266" s="253"/>
      <c r="F266" s="253"/>
      <c r="G266" s="254"/>
      <c r="H266" s="253"/>
      <c r="I266" s="253"/>
      <c r="J266" s="253"/>
      <c r="K266" s="253"/>
      <c r="L266" s="254"/>
      <c r="M266" s="253"/>
      <c r="N266" s="253"/>
      <c r="O266" s="253"/>
      <c r="P266" s="253"/>
      <c r="Q266" s="254"/>
      <c r="R266" s="253"/>
      <c r="S266" s="253"/>
      <c r="T266" s="253"/>
      <c r="U266" s="253"/>
      <c r="V266" s="254"/>
      <c r="W266" s="253"/>
      <c r="X266" s="253"/>
      <c r="Y266" s="253"/>
      <c r="Z266" s="253"/>
      <c r="AA266" s="253"/>
    </row>
    <row r="267">
      <c r="A267" s="253"/>
      <c r="B267" s="253"/>
      <c r="C267" s="253"/>
      <c r="D267" s="253"/>
      <c r="E267" s="253"/>
      <c r="F267" s="253"/>
      <c r="G267" s="254"/>
      <c r="H267" s="253"/>
      <c r="I267" s="253"/>
      <c r="J267" s="253"/>
      <c r="K267" s="253"/>
      <c r="L267" s="254"/>
      <c r="M267" s="253"/>
      <c r="N267" s="253"/>
      <c r="O267" s="253"/>
      <c r="P267" s="253"/>
      <c r="Q267" s="254"/>
      <c r="R267" s="253"/>
      <c r="S267" s="253"/>
      <c r="T267" s="253"/>
      <c r="U267" s="253"/>
      <c r="V267" s="254"/>
      <c r="W267" s="253"/>
      <c r="X267" s="253"/>
      <c r="Y267" s="253"/>
      <c r="Z267" s="253"/>
      <c r="AA267" s="253"/>
    </row>
    <row r="268">
      <c r="A268" s="253"/>
      <c r="B268" s="253"/>
      <c r="C268" s="253"/>
      <c r="D268" s="253"/>
      <c r="E268" s="253"/>
      <c r="F268" s="253"/>
      <c r="G268" s="254"/>
      <c r="H268" s="253"/>
      <c r="I268" s="253"/>
      <c r="J268" s="253"/>
      <c r="K268" s="253"/>
      <c r="L268" s="254"/>
      <c r="M268" s="253"/>
      <c r="N268" s="253"/>
      <c r="O268" s="253"/>
      <c r="P268" s="253"/>
      <c r="Q268" s="254"/>
      <c r="R268" s="253"/>
      <c r="S268" s="253"/>
      <c r="T268" s="253"/>
      <c r="U268" s="253"/>
      <c r="V268" s="254"/>
      <c r="W268" s="253"/>
      <c r="X268" s="253"/>
      <c r="Y268" s="253"/>
      <c r="Z268" s="253"/>
      <c r="AA268" s="253"/>
    </row>
    <row r="269">
      <c r="A269" s="253"/>
      <c r="B269" s="253"/>
      <c r="C269" s="253"/>
      <c r="D269" s="253"/>
      <c r="E269" s="253"/>
      <c r="F269" s="253"/>
      <c r="G269" s="254"/>
      <c r="H269" s="253"/>
      <c r="I269" s="253"/>
      <c r="J269" s="253"/>
      <c r="K269" s="253"/>
      <c r="L269" s="254"/>
      <c r="M269" s="253"/>
      <c r="N269" s="253"/>
      <c r="O269" s="253"/>
      <c r="P269" s="253"/>
      <c r="Q269" s="254"/>
      <c r="R269" s="253"/>
      <c r="S269" s="253"/>
      <c r="T269" s="253"/>
      <c r="U269" s="253"/>
      <c r="V269" s="254"/>
      <c r="W269" s="253"/>
      <c r="X269" s="253"/>
      <c r="Y269" s="253"/>
      <c r="Z269" s="253"/>
      <c r="AA269" s="253"/>
    </row>
    <row r="270">
      <c r="A270" s="253"/>
      <c r="B270" s="253"/>
      <c r="C270" s="253"/>
      <c r="D270" s="253"/>
      <c r="E270" s="253"/>
      <c r="F270" s="253"/>
      <c r="G270" s="254"/>
      <c r="H270" s="253"/>
      <c r="I270" s="253"/>
      <c r="J270" s="253"/>
      <c r="K270" s="253"/>
      <c r="L270" s="254"/>
      <c r="M270" s="253"/>
      <c r="N270" s="253"/>
      <c r="O270" s="253"/>
      <c r="P270" s="253"/>
      <c r="Q270" s="254"/>
      <c r="R270" s="253"/>
      <c r="S270" s="253"/>
      <c r="T270" s="253"/>
      <c r="U270" s="253"/>
      <c r="V270" s="254"/>
      <c r="W270" s="253"/>
      <c r="X270" s="253"/>
      <c r="Y270" s="253"/>
      <c r="Z270" s="253"/>
      <c r="AA270" s="253"/>
    </row>
    <row r="271">
      <c r="A271" s="253"/>
      <c r="B271" s="253"/>
      <c r="C271" s="253"/>
      <c r="D271" s="253"/>
      <c r="E271" s="253"/>
      <c r="F271" s="253"/>
      <c r="G271" s="254"/>
      <c r="H271" s="253"/>
      <c r="I271" s="253"/>
      <c r="J271" s="253"/>
      <c r="K271" s="253"/>
      <c r="L271" s="254"/>
      <c r="M271" s="253"/>
      <c r="N271" s="253"/>
      <c r="O271" s="253"/>
      <c r="P271" s="253"/>
      <c r="Q271" s="254"/>
      <c r="R271" s="253"/>
      <c r="S271" s="253"/>
      <c r="T271" s="253"/>
      <c r="U271" s="253"/>
      <c r="V271" s="254"/>
      <c r="W271" s="253"/>
      <c r="X271" s="253"/>
      <c r="Y271" s="253"/>
      <c r="Z271" s="253"/>
      <c r="AA271" s="253"/>
    </row>
    <row r="272">
      <c r="A272" s="253"/>
      <c r="B272" s="253"/>
      <c r="C272" s="253"/>
      <c r="D272" s="253"/>
      <c r="E272" s="253"/>
      <c r="F272" s="253"/>
      <c r="G272" s="254"/>
      <c r="H272" s="253"/>
      <c r="I272" s="253"/>
      <c r="J272" s="253"/>
      <c r="K272" s="253"/>
      <c r="L272" s="254"/>
      <c r="M272" s="253"/>
      <c r="N272" s="253"/>
      <c r="O272" s="253"/>
      <c r="P272" s="253"/>
      <c r="Q272" s="254"/>
      <c r="R272" s="253"/>
      <c r="S272" s="253"/>
      <c r="T272" s="253"/>
      <c r="U272" s="253"/>
      <c r="V272" s="254"/>
      <c r="W272" s="253"/>
      <c r="X272" s="253"/>
      <c r="Y272" s="253"/>
      <c r="Z272" s="253"/>
      <c r="AA272" s="253"/>
    </row>
    <row r="273">
      <c r="A273" s="253"/>
      <c r="B273" s="253"/>
      <c r="C273" s="253"/>
      <c r="D273" s="253"/>
      <c r="E273" s="253"/>
      <c r="F273" s="253"/>
      <c r="G273" s="254"/>
      <c r="H273" s="253"/>
      <c r="I273" s="253"/>
      <c r="J273" s="253"/>
      <c r="K273" s="253"/>
      <c r="L273" s="254"/>
      <c r="M273" s="253"/>
      <c r="N273" s="253"/>
      <c r="O273" s="253"/>
      <c r="P273" s="253"/>
      <c r="Q273" s="254"/>
      <c r="R273" s="253"/>
      <c r="S273" s="253"/>
      <c r="T273" s="253"/>
      <c r="U273" s="253"/>
      <c r="V273" s="254"/>
      <c r="W273" s="253"/>
      <c r="X273" s="253"/>
      <c r="Y273" s="253"/>
      <c r="Z273" s="253"/>
      <c r="AA273" s="253"/>
    </row>
    <row r="274">
      <c r="A274" s="253"/>
      <c r="B274" s="253"/>
      <c r="C274" s="253"/>
      <c r="D274" s="253"/>
      <c r="E274" s="253"/>
      <c r="F274" s="253"/>
      <c r="G274" s="254"/>
      <c r="H274" s="253"/>
      <c r="I274" s="253"/>
      <c r="J274" s="253"/>
      <c r="K274" s="253"/>
      <c r="L274" s="254"/>
      <c r="M274" s="253"/>
      <c r="N274" s="253"/>
      <c r="O274" s="253"/>
      <c r="P274" s="253"/>
      <c r="Q274" s="254"/>
      <c r="R274" s="253"/>
      <c r="S274" s="253"/>
      <c r="T274" s="253"/>
      <c r="U274" s="253"/>
      <c r="V274" s="254"/>
      <c r="W274" s="253"/>
      <c r="X274" s="253"/>
      <c r="Y274" s="253"/>
      <c r="Z274" s="253"/>
      <c r="AA274" s="253"/>
    </row>
    <row r="275">
      <c r="A275" s="253"/>
      <c r="B275" s="253"/>
      <c r="C275" s="253"/>
      <c r="D275" s="253"/>
      <c r="E275" s="253"/>
      <c r="F275" s="253"/>
      <c r="G275" s="254"/>
      <c r="H275" s="253"/>
      <c r="I275" s="253"/>
      <c r="J275" s="253"/>
      <c r="K275" s="253"/>
      <c r="L275" s="254"/>
      <c r="M275" s="253"/>
      <c r="N275" s="253"/>
      <c r="O275" s="253"/>
      <c r="P275" s="253"/>
      <c r="Q275" s="254"/>
      <c r="R275" s="253"/>
      <c r="S275" s="253"/>
      <c r="T275" s="253"/>
      <c r="U275" s="253"/>
      <c r="V275" s="254"/>
      <c r="W275" s="253"/>
      <c r="X275" s="253"/>
      <c r="Y275" s="253"/>
      <c r="Z275" s="253"/>
      <c r="AA275" s="253"/>
    </row>
    <row r="276">
      <c r="A276" s="253"/>
      <c r="B276" s="253"/>
      <c r="C276" s="253"/>
      <c r="D276" s="253"/>
      <c r="E276" s="253"/>
      <c r="F276" s="253"/>
      <c r="G276" s="254"/>
      <c r="H276" s="253"/>
      <c r="I276" s="253"/>
      <c r="J276" s="253"/>
      <c r="K276" s="253"/>
      <c r="L276" s="254"/>
      <c r="M276" s="253"/>
      <c r="N276" s="253"/>
      <c r="O276" s="253"/>
      <c r="P276" s="253"/>
      <c r="Q276" s="254"/>
      <c r="R276" s="253"/>
      <c r="S276" s="253"/>
      <c r="T276" s="253"/>
      <c r="U276" s="253"/>
      <c r="V276" s="254"/>
      <c r="W276" s="253"/>
      <c r="X276" s="253"/>
      <c r="Y276" s="253"/>
      <c r="Z276" s="253"/>
      <c r="AA276" s="253"/>
    </row>
    <row r="277">
      <c r="A277" s="253"/>
      <c r="B277" s="253"/>
      <c r="C277" s="253"/>
      <c r="D277" s="253"/>
      <c r="E277" s="253"/>
      <c r="F277" s="253"/>
      <c r="G277" s="254"/>
      <c r="H277" s="253"/>
      <c r="I277" s="253"/>
      <c r="J277" s="253"/>
      <c r="K277" s="253"/>
      <c r="L277" s="254"/>
      <c r="M277" s="253"/>
      <c r="N277" s="253"/>
      <c r="O277" s="253"/>
      <c r="P277" s="253"/>
      <c r="Q277" s="254"/>
      <c r="R277" s="253"/>
      <c r="S277" s="253"/>
      <c r="T277" s="253"/>
      <c r="U277" s="253"/>
      <c r="V277" s="254"/>
      <c r="W277" s="253"/>
      <c r="X277" s="253"/>
      <c r="Y277" s="253"/>
      <c r="Z277" s="253"/>
      <c r="AA277" s="253"/>
    </row>
    <row r="278">
      <c r="A278" s="253"/>
      <c r="B278" s="253"/>
      <c r="C278" s="253"/>
      <c r="D278" s="253"/>
      <c r="E278" s="253"/>
      <c r="F278" s="253"/>
      <c r="G278" s="254"/>
      <c r="H278" s="253"/>
      <c r="I278" s="253"/>
      <c r="J278" s="253"/>
      <c r="K278" s="253"/>
      <c r="L278" s="254"/>
      <c r="M278" s="253"/>
      <c r="N278" s="253"/>
      <c r="O278" s="253"/>
      <c r="P278" s="253"/>
      <c r="Q278" s="254"/>
      <c r="R278" s="253"/>
      <c r="S278" s="253"/>
      <c r="T278" s="253"/>
      <c r="U278" s="253"/>
      <c r="V278" s="254"/>
      <c r="W278" s="253"/>
      <c r="X278" s="253"/>
      <c r="Y278" s="253"/>
      <c r="Z278" s="253"/>
      <c r="AA278" s="253"/>
    </row>
    <row r="279">
      <c r="A279" s="253"/>
      <c r="B279" s="253"/>
      <c r="C279" s="253"/>
      <c r="D279" s="253"/>
      <c r="E279" s="253"/>
      <c r="F279" s="253"/>
      <c r="G279" s="254"/>
      <c r="H279" s="253"/>
      <c r="I279" s="253"/>
      <c r="J279" s="253"/>
      <c r="K279" s="253"/>
      <c r="L279" s="254"/>
      <c r="M279" s="253"/>
      <c r="N279" s="253"/>
      <c r="O279" s="253"/>
      <c r="P279" s="253"/>
      <c r="Q279" s="254"/>
      <c r="R279" s="253"/>
      <c r="S279" s="253"/>
      <c r="T279" s="253"/>
      <c r="U279" s="253"/>
      <c r="V279" s="254"/>
      <c r="W279" s="253"/>
      <c r="X279" s="253"/>
      <c r="Y279" s="253"/>
      <c r="Z279" s="253"/>
      <c r="AA279" s="253"/>
    </row>
    <row r="280">
      <c r="A280" s="253"/>
      <c r="B280" s="253"/>
      <c r="C280" s="253"/>
      <c r="D280" s="253"/>
      <c r="E280" s="253"/>
      <c r="F280" s="253"/>
      <c r="G280" s="254"/>
      <c r="H280" s="253"/>
      <c r="I280" s="253"/>
      <c r="J280" s="253"/>
      <c r="K280" s="253"/>
      <c r="L280" s="254"/>
      <c r="M280" s="253"/>
      <c r="N280" s="253"/>
      <c r="O280" s="253"/>
      <c r="P280" s="253"/>
      <c r="Q280" s="254"/>
      <c r="R280" s="253"/>
      <c r="S280" s="253"/>
      <c r="T280" s="253"/>
      <c r="U280" s="253"/>
      <c r="V280" s="254"/>
      <c r="W280" s="253"/>
      <c r="X280" s="253"/>
      <c r="Y280" s="253"/>
      <c r="Z280" s="253"/>
      <c r="AA280" s="253"/>
    </row>
    <row r="281">
      <c r="A281" s="253"/>
      <c r="B281" s="253"/>
      <c r="C281" s="253"/>
      <c r="D281" s="253"/>
      <c r="E281" s="253"/>
      <c r="F281" s="253"/>
      <c r="G281" s="254"/>
      <c r="H281" s="253"/>
      <c r="I281" s="253"/>
      <c r="J281" s="253"/>
      <c r="K281" s="253"/>
      <c r="L281" s="254"/>
      <c r="M281" s="253"/>
      <c r="N281" s="253"/>
      <c r="O281" s="253"/>
      <c r="P281" s="253"/>
      <c r="Q281" s="254"/>
      <c r="R281" s="253"/>
      <c r="S281" s="253"/>
      <c r="T281" s="253"/>
      <c r="U281" s="253"/>
      <c r="V281" s="254"/>
      <c r="W281" s="253"/>
      <c r="X281" s="253"/>
      <c r="Y281" s="253"/>
      <c r="Z281" s="253"/>
      <c r="AA281" s="253"/>
    </row>
    <row r="282">
      <c r="A282" s="253"/>
      <c r="B282" s="253"/>
      <c r="C282" s="253"/>
      <c r="D282" s="253"/>
      <c r="E282" s="253"/>
      <c r="F282" s="253"/>
      <c r="G282" s="254"/>
      <c r="H282" s="253"/>
      <c r="I282" s="253"/>
      <c r="J282" s="253"/>
      <c r="K282" s="253"/>
      <c r="L282" s="254"/>
      <c r="M282" s="253"/>
      <c r="N282" s="253"/>
      <c r="O282" s="253"/>
      <c r="P282" s="253"/>
      <c r="Q282" s="254"/>
      <c r="R282" s="253"/>
      <c r="S282" s="253"/>
      <c r="T282" s="253"/>
      <c r="U282" s="253"/>
      <c r="V282" s="254"/>
      <c r="W282" s="253"/>
      <c r="X282" s="253"/>
      <c r="Y282" s="253"/>
      <c r="Z282" s="253"/>
      <c r="AA282" s="253"/>
    </row>
    <row r="283">
      <c r="A283" s="253"/>
      <c r="B283" s="253"/>
      <c r="C283" s="253"/>
      <c r="D283" s="253"/>
      <c r="E283" s="253"/>
      <c r="F283" s="253"/>
      <c r="G283" s="254"/>
      <c r="H283" s="253"/>
      <c r="I283" s="253"/>
      <c r="J283" s="253"/>
      <c r="K283" s="253"/>
      <c r="L283" s="254"/>
      <c r="M283" s="253"/>
      <c r="N283" s="253"/>
      <c r="O283" s="253"/>
      <c r="P283" s="253"/>
      <c r="Q283" s="254"/>
      <c r="R283" s="253"/>
      <c r="S283" s="253"/>
      <c r="T283" s="253"/>
      <c r="U283" s="253"/>
      <c r="V283" s="254"/>
      <c r="W283" s="253"/>
      <c r="X283" s="253"/>
      <c r="Y283" s="253"/>
      <c r="Z283" s="253"/>
      <c r="AA283" s="253"/>
    </row>
    <row r="284">
      <c r="A284" s="253"/>
      <c r="B284" s="253"/>
      <c r="C284" s="253"/>
      <c r="D284" s="253"/>
      <c r="E284" s="253"/>
      <c r="F284" s="253"/>
      <c r="G284" s="254"/>
      <c r="H284" s="253"/>
      <c r="I284" s="253"/>
      <c r="J284" s="253"/>
      <c r="K284" s="253"/>
      <c r="L284" s="254"/>
      <c r="M284" s="253"/>
      <c r="N284" s="253"/>
      <c r="O284" s="253"/>
      <c r="P284" s="253"/>
      <c r="Q284" s="254"/>
      <c r="R284" s="253"/>
      <c r="S284" s="253"/>
      <c r="T284" s="253"/>
      <c r="U284" s="253"/>
      <c r="V284" s="254"/>
      <c r="W284" s="253"/>
      <c r="X284" s="253"/>
      <c r="Y284" s="253"/>
      <c r="Z284" s="253"/>
      <c r="AA284" s="253"/>
    </row>
    <row r="285">
      <c r="A285" s="253"/>
      <c r="B285" s="253"/>
      <c r="C285" s="253"/>
      <c r="D285" s="253"/>
      <c r="E285" s="253"/>
      <c r="F285" s="253"/>
      <c r="G285" s="254"/>
      <c r="H285" s="253"/>
      <c r="I285" s="253"/>
      <c r="J285" s="253"/>
      <c r="K285" s="253"/>
      <c r="L285" s="254"/>
      <c r="M285" s="253"/>
      <c r="N285" s="253"/>
      <c r="O285" s="253"/>
      <c r="P285" s="253"/>
      <c r="Q285" s="254"/>
      <c r="R285" s="253"/>
      <c r="S285" s="253"/>
      <c r="T285" s="253"/>
      <c r="U285" s="253"/>
      <c r="V285" s="254"/>
      <c r="W285" s="253"/>
      <c r="X285" s="253"/>
      <c r="Y285" s="253"/>
      <c r="Z285" s="253"/>
      <c r="AA285" s="253"/>
    </row>
    <row r="286">
      <c r="A286" s="253"/>
      <c r="B286" s="253"/>
      <c r="C286" s="253"/>
      <c r="D286" s="253"/>
      <c r="E286" s="253"/>
      <c r="F286" s="253"/>
      <c r="G286" s="254"/>
      <c r="H286" s="253"/>
      <c r="I286" s="253"/>
      <c r="J286" s="253"/>
      <c r="K286" s="253"/>
      <c r="L286" s="254"/>
      <c r="M286" s="253"/>
      <c r="N286" s="253"/>
      <c r="O286" s="253"/>
      <c r="P286" s="253"/>
      <c r="Q286" s="254"/>
      <c r="R286" s="253"/>
      <c r="S286" s="253"/>
      <c r="T286" s="253"/>
      <c r="U286" s="253"/>
      <c r="V286" s="254"/>
      <c r="W286" s="253"/>
      <c r="X286" s="253"/>
      <c r="Y286" s="253"/>
      <c r="Z286" s="253"/>
      <c r="AA286" s="253"/>
    </row>
    <row r="287">
      <c r="A287" s="253"/>
      <c r="B287" s="253"/>
      <c r="C287" s="253"/>
      <c r="D287" s="253"/>
      <c r="E287" s="253"/>
      <c r="F287" s="253"/>
      <c r="G287" s="254"/>
      <c r="H287" s="253"/>
      <c r="I287" s="253"/>
      <c r="J287" s="253"/>
      <c r="K287" s="253"/>
      <c r="L287" s="254"/>
      <c r="M287" s="253"/>
      <c r="N287" s="253"/>
      <c r="O287" s="253"/>
      <c r="P287" s="253"/>
      <c r="Q287" s="254"/>
      <c r="R287" s="253"/>
      <c r="S287" s="253"/>
      <c r="T287" s="253"/>
      <c r="U287" s="253"/>
      <c r="V287" s="254"/>
      <c r="W287" s="253"/>
      <c r="X287" s="253"/>
      <c r="Y287" s="253"/>
      <c r="Z287" s="253"/>
      <c r="AA287" s="253"/>
    </row>
    <row r="288">
      <c r="A288" s="253"/>
      <c r="B288" s="253"/>
      <c r="C288" s="253"/>
      <c r="D288" s="253"/>
      <c r="E288" s="253"/>
      <c r="F288" s="253"/>
      <c r="G288" s="254"/>
      <c r="H288" s="253"/>
      <c r="I288" s="253"/>
      <c r="J288" s="253"/>
      <c r="K288" s="253"/>
      <c r="L288" s="254"/>
      <c r="M288" s="253"/>
      <c r="N288" s="253"/>
      <c r="O288" s="253"/>
      <c r="P288" s="253"/>
      <c r="Q288" s="254"/>
      <c r="R288" s="253"/>
      <c r="S288" s="253"/>
      <c r="T288" s="253"/>
      <c r="U288" s="253"/>
      <c r="V288" s="254"/>
      <c r="W288" s="253"/>
      <c r="X288" s="253"/>
      <c r="Y288" s="253"/>
      <c r="Z288" s="253"/>
      <c r="AA288" s="253"/>
    </row>
    <row r="289">
      <c r="A289" s="253"/>
      <c r="B289" s="253"/>
      <c r="C289" s="253"/>
      <c r="D289" s="253"/>
      <c r="E289" s="253"/>
      <c r="F289" s="253"/>
      <c r="G289" s="254"/>
      <c r="H289" s="253"/>
      <c r="I289" s="253"/>
      <c r="J289" s="253"/>
      <c r="K289" s="253"/>
      <c r="L289" s="254"/>
      <c r="M289" s="253"/>
      <c r="N289" s="253"/>
      <c r="O289" s="253"/>
      <c r="P289" s="253"/>
      <c r="Q289" s="254"/>
      <c r="R289" s="253"/>
      <c r="S289" s="253"/>
      <c r="T289" s="253"/>
      <c r="U289" s="253"/>
      <c r="V289" s="254"/>
      <c r="W289" s="253"/>
      <c r="X289" s="253"/>
      <c r="Y289" s="253"/>
      <c r="Z289" s="253"/>
      <c r="AA289" s="253"/>
    </row>
    <row r="290">
      <c r="A290" s="253"/>
      <c r="B290" s="253"/>
      <c r="C290" s="253"/>
      <c r="D290" s="253"/>
      <c r="E290" s="253"/>
      <c r="F290" s="253"/>
      <c r="G290" s="254"/>
      <c r="H290" s="253"/>
      <c r="I290" s="253"/>
      <c r="J290" s="253"/>
      <c r="K290" s="253"/>
      <c r="L290" s="254"/>
      <c r="M290" s="253"/>
      <c r="N290" s="253"/>
      <c r="O290" s="253"/>
      <c r="P290" s="253"/>
      <c r="Q290" s="254"/>
      <c r="R290" s="253"/>
      <c r="S290" s="253"/>
      <c r="T290" s="253"/>
      <c r="U290" s="253"/>
      <c r="V290" s="254"/>
      <c r="W290" s="253"/>
      <c r="X290" s="253"/>
      <c r="Y290" s="253"/>
      <c r="Z290" s="253"/>
      <c r="AA290" s="253"/>
    </row>
    <row r="291">
      <c r="A291" s="253"/>
      <c r="B291" s="253"/>
      <c r="C291" s="253"/>
      <c r="D291" s="253"/>
      <c r="E291" s="253"/>
      <c r="F291" s="253"/>
      <c r="G291" s="254"/>
      <c r="H291" s="253"/>
      <c r="I291" s="253"/>
      <c r="J291" s="253"/>
      <c r="K291" s="253"/>
      <c r="L291" s="254"/>
      <c r="M291" s="253"/>
      <c r="N291" s="253"/>
      <c r="O291" s="253"/>
      <c r="P291" s="253"/>
      <c r="Q291" s="254"/>
      <c r="R291" s="253"/>
      <c r="S291" s="253"/>
      <c r="T291" s="253"/>
      <c r="U291" s="253"/>
      <c r="V291" s="254"/>
      <c r="W291" s="253"/>
      <c r="X291" s="253"/>
      <c r="Y291" s="253"/>
      <c r="Z291" s="253"/>
      <c r="AA291" s="253"/>
    </row>
    <row r="292">
      <c r="A292" s="253"/>
      <c r="B292" s="253"/>
      <c r="C292" s="253"/>
      <c r="D292" s="253"/>
      <c r="E292" s="253"/>
      <c r="F292" s="253"/>
      <c r="G292" s="254"/>
      <c r="H292" s="253"/>
      <c r="I292" s="253"/>
      <c r="J292" s="253"/>
      <c r="K292" s="253"/>
      <c r="L292" s="254"/>
      <c r="M292" s="253"/>
      <c r="N292" s="253"/>
      <c r="O292" s="253"/>
      <c r="P292" s="253"/>
      <c r="Q292" s="254"/>
      <c r="R292" s="253"/>
      <c r="S292" s="253"/>
      <c r="T292" s="253"/>
      <c r="U292" s="253"/>
      <c r="V292" s="254"/>
      <c r="W292" s="253"/>
      <c r="X292" s="253"/>
      <c r="Y292" s="253"/>
      <c r="Z292" s="253"/>
      <c r="AA292" s="253"/>
    </row>
    <row r="293">
      <c r="A293" s="253"/>
      <c r="B293" s="253"/>
      <c r="C293" s="253"/>
      <c r="D293" s="253"/>
      <c r="E293" s="253"/>
      <c r="F293" s="253"/>
      <c r="G293" s="254"/>
      <c r="H293" s="253"/>
      <c r="I293" s="253"/>
      <c r="J293" s="253"/>
      <c r="K293" s="253"/>
      <c r="L293" s="254"/>
      <c r="M293" s="253"/>
      <c r="N293" s="253"/>
      <c r="O293" s="253"/>
      <c r="P293" s="253"/>
      <c r="Q293" s="254"/>
      <c r="R293" s="253"/>
      <c r="S293" s="253"/>
      <c r="T293" s="253"/>
      <c r="U293" s="253"/>
      <c r="V293" s="254"/>
      <c r="W293" s="253"/>
      <c r="X293" s="253"/>
      <c r="Y293" s="253"/>
      <c r="Z293" s="253"/>
      <c r="AA293" s="253"/>
    </row>
    <row r="294">
      <c r="A294" s="253"/>
      <c r="B294" s="253"/>
      <c r="C294" s="253"/>
      <c r="D294" s="253"/>
      <c r="E294" s="253"/>
      <c r="F294" s="253"/>
      <c r="G294" s="254"/>
      <c r="H294" s="253"/>
      <c r="I294" s="253"/>
      <c r="J294" s="253"/>
      <c r="K294" s="253"/>
      <c r="L294" s="254"/>
      <c r="M294" s="253"/>
      <c r="N294" s="253"/>
      <c r="O294" s="253"/>
      <c r="P294" s="253"/>
      <c r="Q294" s="254"/>
      <c r="R294" s="253"/>
      <c r="S294" s="253"/>
      <c r="T294" s="253"/>
      <c r="U294" s="253"/>
      <c r="V294" s="254"/>
      <c r="W294" s="253"/>
      <c r="X294" s="253"/>
      <c r="Y294" s="253"/>
      <c r="Z294" s="253"/>
      <c r="AA294" s="253"/>
    </row>
    <row r="295">
      <c r="A295" s="253"/>
      <c r="B295" s="253"/>
      <c r="C295" s="253"/>
      <c r="D295" s="253"/>
      <c r="E295" s="253"/>
      <c r="F295" s="253"/>
      <c r="G295" s="254"/>
      <c r="H295" s="253"/>
      <c r="I295" s="253"/>
      <c r="J295" s="253"/>
      <c r="K295" s="253"/>
      <c r="L295" s="254"/>
      <c r="M295" s="253"/>
      <c r="N295" s="253"/>
      <c r="O295" s="253"/>
      <c r="P295" s="253"/>
      <c r="Q295" s="254"/>
      <c r="R295" s="253"/>
      <c r="S295" s="253"/>
      <c r="T295" s="253"/>
      <c r="U295" s="253"/>
      <c r="V295" s="254"/>
      <c r="W295" s="253"/>
      <c r="X295" s="253"/>
      <c r="Y295" s="253"/>
      <c r="Z295" s="253"/>
      <c r="AA295" s="253"/>
    </row>
    <row r="296">
      <c r="A296" s="253"/>
      <c r="B296" s="253"/>
      <c r="C296" s="253"/>
      <c r="D296" s="253"/>
      <c r="E296" s="253"/>
      <c r="F296" s="253"/>
      <c r="G296" s="254"/>
      <c r="H296" s="253"/>
      <c r="I296" s="253"/>
      <c r="J296" s="253"/>
      <c r="K296" s="253"/>
      <c r="L296" s="254"/>
      <c r="M296" s="253"/>
      <c r="N296" s="253"/>
      <c r="O296" s="253"/>
      <c r="P296" s="253"/>
      <c r="Q296" s="254"/>
      <c r="R296" s="253"/>
      <c r="S296" s="253"/>
      <c r="T296" s="253"/>
      <c r="U296" s="253"/>
      <c r="V296" s="254"/>
      <c r="W296" s="253"/>
      <c r="X296" s="253"/>
      <c r="Y296" s="253"/>
      <c r="Z296" s="253"/>
      <c r="AA296" s="253"/>
    </row>
    <row r="297">
      <c r="A297" s="253"/>
      <c r="B297" s="253"/>
      <c r="C297" s="253"/>
      <c r="D297" s="253"/>
      <c r="E297" s="253"/>
      <c r="F297" s="253"/>
      <c r="G297" s="254"/>
      <c r="H297" s="253"/>
      <c r="I297" s="253"/>
      <c r="J297" s="253"/>
      <c r="K297" s="253"/>
      <c r="L297" s="254"/>
      <c r="M297" s="253"/>
      <c r="N297" s="253"/>
      <c r="O297" s="253"/>
      <c r="P297" s="253"/>
      <c r="Q297" s="254"/>
      <c r="R297" s="253"/>
      <c r="S297" s="253"/>
      <c r="T297" s="253"/>
      <c r="U297" s="253"/>
      <c r="V297" s="254"/>
      <c r="W297" s="253"/>
      <c r="X297" s="253"/>
      <c r="Y297" s="253"/>
      <c r="Z297" s="253"/>
      <c r="AA297" s="253"/>
    </row>
    <row r="298">
      <c r="A298" s="253"/>
      <c r="B298" s="253"/>
      <c r="C298" s="253"/>
      <c r="D298" s="253"/>
      <c r="E298" s="253"/>
      <c r="F298" s="253"/>
      <c r="G298" s="254"/>
      <c r="H298" s="253"/>
      <c r="I298" s="253"/>
      <c r="J298" s="253"/>
      <c r="K298" s="253"/>
      <c r="L298" s="254"/>
      <c r="M298" s="253"/>
      <c r="N298" s="253"/>
      <c r="O298" s="253"/>
      <c r="P298" s="253"/>
      <c r="Q298" s="254"/>
      <c r="R298" s="253"/>
      <c r="S298" s="253"/>
      <c r="T298" s="253"/>
      <c r="U298" s="253"/>
      <c r="V298" s="254"/>
      <c r="W298" s="253"/>
      <c r="X298" s="253"/>
      <c r="Y298" s="253"/>
      <c r="Z298" s="253"/>
      <c r="AA298" s="253"/>
    </row>
    <row r="299">
      <c r="A299" s="253"/>
      <c r="B299" s="253"/>
      <c r="C299" s="253"/>
      <c r="D299" s="253"/>
      <c r="E299" s="253"/>
      <c r="F299" s="253"/>
      <c r="G299" s="254"/>
      <c r="H299" s="253"/>
      <c r="I299" s="253"/>
      <c r="J299" s="253"/>
      <c r="K299" s="253"/>
      <c r="L299" s="254"/>
      <c r="M299" s="253"/>
      <c r="N299" s="253"/>
      <c r="O299" s="253"/>
      <c r="P299" s="253"/>
      <c r="Q299" s="254"/>
      <c r="R299" s="253"/>
      <c r="S299" s="253"/>
      <c r="T299" s="253"/>
      <c r="U299" s="253"/>
      <c r="V299" s="254"/>
      <c r="W299" s="253"/>
      <c r="X299" s="253"/>
      <c r="Y299" s="253"/>
      <c r="Z299" s="253"/>
      <c r="AA299" s="253"/>
    </row>
    <row r="300">
      <c r="A300" s="253"/>
      <c r="B300" s="253"/>
      <c r="C300" s="253"/>
      <c r="D300" s="253"/>
      <c r="E300" s="253"/>
      <c r="F300" s="253"/>
      <c r="G300" s="254"/>
      <c r="H300" s="253"/>
      <c r="I300" s="253"/>
      <c r="J300" s="253"/>
      <c r="K300" s="253"/>
      <c r="L300" s="254"/>
      <c r="M300" s="253"/>
      <c r="N300" s="253"/>
      <c r="O300" s="253"/>
      <c r="P300" s="253"/>
      <c r="Q300" s="254"/>
      <c r="R300" s="253"/>
      <c r="S300" s="253"/>
      <c r="T300" s="253"/>
      <c r="U300" s="253"/>
      <c r="V300" s="254"/>
      <c r="W300" s="253"/>
      <c r="X300" s="253"/>
      <c r="Y300" s="253"/>
      <c r="Z300" s="253"/>
      <c r="AA300" s="253"/>
    </row>
    <row r="301">
      <c r="A301" s="253"/>
      <c r="B301" s="253"/>
      <c r="C301" s="253"/>
      <c r="D301" s="253"/>
      <c r="E301" s="253"/>
      <c r="F301" s="253"/>
      <c r="G301" s="254"/>
      <c r="H301" s="253"/>
      <c r="I301" s="253"/>
      <c r="J301" s="253"/>
      <c r="K301" s="253"/>
      <c r="L301" s="254"/>
      <c r="M301" s="253"/>
      <c r="N301" s="253"/>
      <c r="O301" s="253"/>
      <c r="P301" s="253"/>
      <c r="Q301" s="254"/>
      <c r="R301" s="253"/>
      <c r="S301" s="253"/>
      <c r="T301" s="253"/>
      <c r="U301" s="253"/>
      <c r="V301" s="254"/>
      <c r="W301" s="253"/>
      <c r="X301" s="253"/>
      <c r="Y301" s="253"/>
      <c r="Z301" s="253"/>
      <c r="AA301" s="253"/>
    </row>
    <row r="302">
      <c r="A302" s="253"/>
      <c r="B302" s="253"/>
      <c r="C302" s="253"/>
      <c r="D302" s="253"/>
      <c r="E302" s="253"/>
      <c r="F302" s="253"/>
      <c r="G302" s="254"/>
      <c r="H302" s="253"/>
      <c r="I302" s="253"/>
      <c r="J302" s="253"/>
      <c r="K302" s="253"/>
      <c r="L302" s="254"/>
      <c r="M302" s="253"/>
      <c r="N302" s="253"/>
      <c r="O302" s="253"/>
      <c r="P302" s="253"/>
      <c r="Q302" s="254"/>
      <c r="R302" s="253"/>
      <c r="S302" s="253"/>
      <c r="T302" s="253"/>
      <c r="U302" s="253"/>
      <c r="V302" s="254"/>
      <c r="W302" s="253"/>
      <c r="X302" s="253"/>
      <c r="Y302" s="253"/>
      <c r="Z302" s="253"/>
      <c r="AA302" s="253"/>
    </row>
    <row r="303">
      <c r="A303" s="253"/>
      <c r="B303" s="253"/>
      <c r="C303" s="253"/>
      <c r="D303" s="253"/>
      <c r="E303" s="253"/>
      <c r="F303" s="253"/>
      <c r="G303" s="254"/>
      <c r="H303" s="253"/>
      <c r="I303" s="253"/>
      <c r="J303" s="253"/>
      <c r="K303" s="253"/>
      <c r="L303" s="254"/>
      <c r="M303" s="253"/>
      <c r="N303" s="253"/>
      <c r="O303" s="253"/>
      <c r="P303" s="253"/>
      <c r="Q303" s="254"/>
      <c r="R303" s="253"/>
      <c r="S303" s="253"/>
      <c r="T303" s="253"/>
      <c r="U303" s="253"/>
      <c r="V303" s="254"/>
      <c r="W303" s="253"/>
      <c r="X303" s="253"/>
      <c r="Y303" s="253"/>
      <c r="Z303" s="253"/>
      <c r="AA303" s="253"/>
    </row>
    <row r="304">
      <c r="A304" s="253"/>
      <c r="B304" s="253"/>
      <c r="C304" s="253"/>
      <c r="D304" s="253"/>
      <c r="E304" s="253"/>
      <c r="F304" s="253"/>
      <c r="G304" s="254"/>
      <c r="H304" s="253"/>
      <c r="I304" s="253"/>
      <c r="J304" s="253"/>
      <c r="K304" s="253"/>
      <c r="L304" s="254"/>
      <c r="M304" s="253"/>
      <c r="N304" s="253"/>
      <c r="O304" s="253"/>
      <c r="P304" s="253"/>
      <c r="Q304" s="254"/>
      <c r="R304" s="253"/>
      <c r="S304" s="253"/>
      <c r="T304" s="253"/>
      <c r="U304" s="253"/>
      <c r="V304" s="254"/>
      <c r="W304" s="253"/>
      <c r="X304" s="253"/>
      <c r="Y304" s="253"/>
      <c r="Z304" s="253"/>
      <c r="AA304" s="253"/>
    </row>
    <row r="305">
      <c r="A305" s="253"/>
      <c r="B305" s="253"/>
      <c r="C305" s="253"/>
      <c r="D305" s="253"/>
      <c r="E305" s="253"/>
      <c r="F305" s="253"/>
      <c r="G305" s="254"/>
      <c r="H305" s="253"/>
      <c r="I305" s="253"/>
      <c r="J305" s="253"/>
      <c r="K305" s="253"/>
      <c r="L305" s="254"/>
      <c r="M305" s="253"/>
      <c r="N305" s="253"/>
      <c r="O305" s="253"/>
      <c r="P305" s="253"/>
      <c r="Q305" s="254"/>
      <c r="R305" s="253"/>
      <c r="S305" s="253"/>
      <c r="T305" s="253"/>
      <c r="U305" s="253"/>
      <c r="V305" s="254"/>
      <c r="W305" s="253"/>
      <c r="X305" s="253"/>
      <c r="Y305" s="253"/>
      <c r="Z305" s="253"/>
      <c r="AA305" s="253"/>
    </row>
    <row r="306">
      <c r="A306" s="253"/>
      <c r="B306" s="253"/>
      <c r="C306" s="253"/>
      <c r="D306" s="253"/>
      <c r="E306" s="253"/>
      <c r="F306" s="253"/>
      <c r="G306" s="254"/>
      <c r="H306" s="253"/>
      <c r="I306" s="253"/>
      <c r="J306" s="253"/>
      <c r="K306" s="253"/>
      <c r="L306" s="254"/>
      <c r="M306" s="253"/>
      <c r="N306" s="253"/>
      <c r="O306" s="253"/>
      <c r="P306" s="253"/>
      <c r="Q306" s="254"/>
      <c r="R306" s="253"/>
      <c r="S306" s="253"/>
      <c r="T306" s="253"/>
      <c r="U306" s="253"/>
      <c r="V306" s="254"/>
      <c r="W306" s="253"/>
      <c r="X306" s="253"/>
      <c r="Y306" s="253"/>
      <c r="Z306" s="253"/>
      <c r="AA306" s="253"/>
    </row>
    <row r="307">
      <c r="A307" s="253"/>
      <c r="B307" s="253"/>
      <c r="C307" s="253"/>
      <c r="D307" s="253"/>
      <c r="E307" s="253"/>
      <c r="F307" s="253"/>
      <c r="G307" s="254"/>
      <c r="H307" s="253"/>
      <c r="I307" s="253"/>
      <c r="J307" s="253"/>
      <c r="K307" s="253"/>
      <c r="L307" s="254"/>
      <c r="M307" s="253"/>
      <c r="N307" s="253"/>
      <c r="O307" s="253"/>
      <c r="P307" s="253"/>
      <c r="Q307" s="254"/>
      <c r="R307" s="253"/>
      <c r="S307" s="253"/>
      <c r="T307" s="253"/>
      <c r="U307" s="253"/>
      <c r="V307" s="254"/>
      <c r="W307" s="253"/>
      <c r="X307" s="253"/>
      <c r="Y307" s="253"/>
      <c r="Z307" s="253"/>
      <c r="AA307" s="253"/>
    </row>
    <row r="308">
      <c r="A308" s="253"/>
      <c r="B308" s="253"/>
      <c r="C308" s="253"/>
      <c r="D308" s="253"/>
      <c r="E308" s="253"/>
      <c r="F308" s="253"/>
      <c r="G308" s="254"/>
      <c r="H308" s="253"/>
      <c r="I308" s="253"/>
      <c r="J308" s="253"/>
      <c r="K308" s="253"/>
      <c r="L308" s="254"/>
      <c r="M308" s="253"/>
      <c r="N308" s="253"/>
      <c r="O308" s="253"/>
      <c r="P308" s="253"/>
      <c r="Q308" s="254"/>
      <c r="R308" s="253"/>
      <c r="S308" s="253"/>
      <c r="T308" s="253"/>
      <c r="U308" s="253"/>
      <c r="V308" s="254"/>
      <c r="W308" s="253"/>
      <c r="X308" s="253"/>
      <c r="Y308" s="253"/>
      <c r="Z308" s="253"/>
      <c r="AA308" s="253"/>
    </row>
    <row r="309">
      <c r="A309" s="253"/>
      <c r="B309" s="253"/>
      <c r="C309" s="253"/>
      <c r="D309" s="253"/>
      <c r="E309" s="253"/>
      <c r="F309" s="253"/>
      <c r="G309" s="254"/>
      <c r="H309" s="253"/>
      <c r="I309" s="253"/>
      <c r="J309" s="253"/>
      <c r="K309" s="253"/>
      <c r="L309" s="254"/>
      <c r="M309" s="253"/>
      <c r="N309" s="253"/>
      <c r="O309" s="253"/>
      <c r="P309" s="253"/>
      <c r="Q309" s="254"/>
      <c r="R309" s="253"/>
      <c r="S309" s="253"/>
      <c r="T309" s="253"/>
      <c r="U309" s="253"/>
      <c r="V309" s="254"/>
      <c r="W309" s="253"/>
      <c r="X309" s="253"/>
      <c r="Y309" s="253"/>
      <c r="Z309" s="253"/>
      <c r="AA309" s="253"/>
    </row>
    <row r="310">
      <c r="A310" s="253"/>
      <c r="B310" s="253"/>
      <c r="C310" s="253"/>
      <c r="D310" s="253"/>
      <c r="E310" s="253"/>
      <c r="F310" s="253"/>
      <c r="G310" s="254"/>
      <c r="H310" s="253"/>
      <c r="I310" s="253"/>
      <c r="J310" s="253"/>
      <c r="K310" s="253"/>
      <c r="L310" s="254"/>
      <c r="M310" s="253"/>
      <c r="N310" s="253"/>
      <c r="O310" s="253"/>
      <c r="P310" s="253"/>
      <c r="Q310" s="254"/>
      <c r="R310" s="253"/>
      <c r="S310" s="253"/>
      <c r="T310" s="253"/>
      <c r="U310" s="253"/>
      <c r="V310" s="254"/>
      <c r="W310" s="253"/>
      <c r="X310" s="253"/>
      <c r="Y310" s="253"/>
      <c r="Z310" s="253"/>
      <c r="AA310" s="253"/>
    </row>
    <row r="311">
      <c r="A311" s="253"/>
      <c r="B311" s="253"/>
      <c r="C311" s="253"/>
      <c r="D311" s="253"/>
      <c r="E311" s="253"/>
      <c r="F311" s="253"/>
      <c r="G311" s="254"/>
      <c r="H311" s="253"/>
      <c r="I311" s="253"/>
      <c r="J311" s="253"/>
      <c r="K311" s="253"/>
      <c r="L311" s="254"/>
      <c r="M311" s="253"/>
      <c r="N311" s="253"/>
      <c r="O311" s="253"/>
      <c r="P311" s="253"/>
      <c r="Q311" s="254"/>
      <c r="R311" s="253"/>
      <c r="S311" s="253"/>
      <c r="T311" s="253"/>
      <c r="U311" s="253"/>
      <c r="V311" s="254"/>
      <c r="W311" s="253"/>
      <c r="X311" s="253"/>
      <c r="Y311" s="253"/>
      <c r="Z311" s="253"/>
      <c r="AA311" s="253"/>
    </row>
    <row r="312">
      <c r="A312" s="253"/>
      <c r="B312" s="253"/>
      <c r="C312" s="253"/>
      <c r="D312" s="253"/>
      <c r="E312" s="253"/>
      <c r="F312" s="253"/>
      <c r="G312" s="254"/>
      <c r="H312" s="253"/>
      <c r="I312" s="253"/>
      <c r="J312" s="253"/>
      <c r="K312" s="253"/>
      <c r="L312" s="254"/>
      <c r="M312" s="253"/>
      <c r="N312" s="253"/>
      <c r="O312" s="253"/>
      <c r="P312" s="253"/>
      <c r="Q312" s="254"/>
      <c r="R312" s="253"/>
      <c r="S312" s="253"/>
      <c r="T312" s="253"/>
      <c r="U312" s="253"/>
      <c r="V312" s="254"/>
      <c r="W312" s="253"/>
      <c r="X312" s="253"/>
      <c r="Y312" s="253"/>
      <c r="Z312" s="253"/>
      <c r="AA312" s="253"/>
    </row>
    <row r="313">
      <c r="A313" s="253"/>
      <c r="B313" s="253"/>
      <c r="C313" s="253"/>
      <c r="D313" s="253"/>
      <c r="E313" s="253"/>
      <c r="F313" s="253"/>
      <c r="G313" s="254"/>
      <c r="H313" s="253"/>
      <c r="I313" s="253"/>
      <c r="J313" s="253"/>
      <c r="K313" s="253"/>
      <c r="L313" s="254"/>
      <c r="M313" s="253"/>
      <c r="N313" s="253"/>
      <c r="O313" s="253"/>
      <c r="P313" s="253"/>
      <c r="Q313" s="254"/>
      <c r="R313" s="253"/>
      <c r="S313" s="253"/>
      <c r="T313" s="253"/>
      <c r="U313" s="253"/>
      <c r="V313" s="254"/>
      <c r="W313" s="253"/>
      <c r="X313" s="253"/>
      <c r="Y313" s="253"/>
      <c r="Z313" s="253"/>
      <c r="AA313" s="253"/>
    </row>
    <row r="314">
      <c r="A314" s="253"/>
      <c r="B314" s="253"/>
      <c r="C314" s="253"/>
      <c r="D314" s="253"/>
      <c r="E314" s="253"/>
      <c r="F314" s="253"/>
      <c r="G314" s="254"/>
      <c r="H314" s="253"/>
      <c r="I314" s="253"/>
      <c r="J314" s="253"/>
      <c r="K314" s="253"/>
      <c r="L314" s="254"/>
      <c r="M314" s="253"/>
      <c r="N314" s="253"/>
      <c r="O314" s="253"/>
      <c r="P314" s="253"/>
      <c r="Q314" s="254"/>
      <c r="R314" s="253"/>
      <c r="S314" s="253"/>
      <c r="T314" s="253"/>
      <c r="U314" s="253"/>
      <c r="V314" s="254"/>
      <c r="W314" s="253"/>
      <c r="X314" s="253"/>
      <c r="Y314" s="253"/>
      <c r="Z314" s="253"/>
      <c r="AA314" s="253"/>
    </row>
    <row r="315">
      <c r="A315" s="253"/>
      <c r="B315" s="253"/>
      <c r="C315" s="253"/>
      <c r="D315" s="253"/>
      <c r="E315" s="253"/>
      <c r="F315" s="253"/>
      <c r="G315" s="254"/>
      <c r="H315" s="253"/>
      <c r="I315" s="253"/>
      <c r="J315" s="253"/>
      <c r="K315" s="253"/>
      <c r="L315" s="254"/>
      <c r="M315" s="253"/>
      <c r="N315" s="253"/>
      <c r="O315" s="253"/>
      <c r="P315" s="253"/>
      <c r="Q315" s="254"/>
      <c r="R315" s="253"/>
      <c r="S315" s="253"/>
      <c r="T315" s="253"/>
      <c r="U315" s="253"/>
      <c r="V315" s="254"/>
      <c r="W315" s="253"/>
      <c r="X315" s="253"/>
      <c r="Y315" s="253"/>
      <c r="Z315" s="253"/>
      <c r="AA315" s="253"/>
    </row>
    <row r="316">
      <c r="A316" s="253"/>
      <c r="B316" s="253"/>
      <c r="C316" s="253"/>
      <c r="D316" s="253"/>
      <c r="E316" s="253"/>
      <c r="F316" s="253"/>
      <c r="G316" s="254"/>
      <c r="H316" s="253"/>
      <c r="I316" s="253"/>
      <c r="J316" s="253"/>
      <c r="K316" s="253"/>
      <c r="L316" s="254"/>
      <c r="M316" s="253"/>
      <c r="N316" s="253"/>
      <c r="O316" s="253"/>
      <c r="P316" s="253"/>
      <c r="Q316" s="254"/>
      <c r="R316" s="253"/>
      <c r="S316" s="253"/>
      <c r="T316" s="253"/>
      <c r="U316" s="253"/>
      <c r="V316" s="254"/>
      <c r="W316" s="253"/>
      <c r="X316" s="253"/>
      <c r="Y316" s="253"/>
      <c r="Z316" s="253"/>
      <c r="AA316" s="253"/>
    </row>
    <row r="317">
      <c r="A317" s="253"/>
      <c r="B317" s="253"/>
      <c r="C317" s="253"/>
      <c r="D317" s="253"/>
      <c r="E317" s="253"/>
      <c r="F317" s="253"/>
      <c r="G317" s="254"/>
      <c r="H317" s="253"/>
      <c r="I317" s="253"/>
      <c r="J317" s="253"/>
      <c r="K317" s="253"/>
      <c r="L317" s="254"/>
      <c r="M317" s="253"/>
      <c r="N317" s="253"/>
      <c r="O317" s="253"/>
      <c r="P317" s="253"/>
      <c r="Q317" s="254"/>
      <c r="R317" s="253"/>
      <c r="S317" s="253"/>
      <c r="T317" s="253"/>
      <c r="U317" s="253"/>
      <c r="V317" s="254"/>
      <c r="W317" s="253"/>
      <c r="X317" s="253"/>
      <c r="Y317" s="253"/>
      <c r="Z317" s="253"/>
      <c r="AA317" s="253"/>
    </row>
    <row r="318">
      <c r="A318" s="253"/>
      <c r="B318" s="253"/>
      <c r="C318" s="253"/>
      <c r="D318" s="253"/>
      <c r="E318" s="253"/>
      <c r="F318" s="253"/>
      <c r="G318" s="254"/>
      <c r="H318" s="253"/>
      <c r="I318" s="253"/>
      <c r="J318" s="253"/>
      <c r="K318" s="253"/>
      <c r="L318" s="254"/>
      <c r="M318" s="253"/>
      <c r="N318" s="253"/>
      <c r="O318" s="253"/>
      <c r="P318" s="253"/>
      <c r="Q318" s="254"/>
      <c r="R318" s="253"/>
      <c r="S318" s="253"/>
      <c r="T318" s="253"/>
      <c r="U318" s="253"/>
      <c r="V318" s="254"/>
      <c r="W318" s="253"/>
      <c r="X318" s="253"/>
      <c r="Y318" s="253"/>
      <c r="Z318" s="253"/>
      <c r="AA318" s="253"/>
    </row>
    <row r="319">
      <c r="A319" s="253"/>
      <c r="B319" s="253"/>
      <c r="C319" s="253"/>
      <c r="D319" s="253"/>
      <c r="E319" s="253"/>
      <c r="F319" s="253"/>
      <c r="G319" s="254"/>
      <c r="H319" s="253"/>
      <c r="I319" s="253"/>
      <c r="J319" s="253"/>
      <c r="K319" s="253"/>
      <c r="L319" s="254"/>
      <c r="M319" s="253"/>
      <c r="N319" s="253"/>
      <c r="O319" s="253"/>
      <c r="P319" s="253"/>
      <c r="Q319" s="254"/>
      <c r="R319" s="253"/>
      <c r="S319" s="253"/>
      <c r="T319" s="253"/>
      <c r="U319" s="253"/>
      <c r="V319" s="254"/>
      <c r="W319" s="253"/>
      <c r="X319" s="253"/>
      <c r="Y319" s="253"/>
      <c r="Z319" s="253"/>
      <c r="AA319" s="253"/>
    </row>
    <row r="320">
      <c r="A320" s="253"/>
      <c r="B320" s="253"/>
      <c r="C320" s="253"/>
      <c r="D320" s="253"/>
      <c r="E320" s="253"/>
      <c r="F320" s="253"/>
      <c r="G320" s="254"/>
      <c r="H320" s="253"/>
      <c r="I320" s="253"/>
      <c r="J320" s="253"/>
      <c r="K320" s="253"/>
      <c r="L320" s="254"/>
      <c r="M320" s="253"/>
      <c r="N320" s="253"/>
      <c r="O320" s="253"/>
      <c r="P320" s="253"/>
      <c r="Q320" s="254"/>
      <c r="R320" s="253"/>
      <c r="S320" s="253"/>
      <c r="T320" s="253"/>
      <c r="U320" s="253"/>
      <c r="V320" s="254"/>
      <c r="W320" s="253"/>
      <c r="X320" s="253"/>
      <c r="Y320" s="253"/>
      <c r="Z320" s="253"/>
      <c r="AA320" s="253"/>
    </row>
    <row r="321">
      <c r="A321" s="253"/>
      <c r="B321" s="253"/>
      <c r="C321" s="253"/>
      <c r="D321" s="253"/>
      <c r="E321" s="253"/>
      <c r="F321" s="253"/>
      <c r="G321" s="254"/>
      <c r="H321" s="253"/>
      <c r="I321" s="253"/>
      <c r="J321" s="253"/>
      <c r="K321" s="253"/>
      <c r="L321" s="254"/>
      <c r="M321" s="253"/>
      <c r="N321" s="253"/>
      <c r="O321" s="253"/>
      <c r="P321" s="253"/>
      <c r="Q321" s="254"/>
      <c r="R321" s="253"/>
      <c r="S321" s="253"/>
      <c r="T321" s="253"/>
      <c r="U321" s="253"/>
      <c r="V321" s="254"/>
      <c r="W321" s="253"/>
      <c r="X321" s="253"/>
      <c r="Y321" s="253"/>
      <c r="Z321" s="253"/>
      <c r="AA321" s="253"/>
    </row>
    <row r="322">
      <c r="A322" s="253"/>
      <c r="B322" s="253"/>
      <c r="C322" s="253"/>
      <c r="D322" s="253"/>
      <c r="E322" s="253"/>
      <c r="F322" s="253"/>
      <c r="G322" s="254"/>
      <c r="H322" s="253"/>
      <c r="I322" s="253"/>
      <c r="J322" s="253"/>
      <c r="K322" s="253"/>
      <c r="L322" s="254"/>
      <c r="M322" s="253"/>
      <c r="N322" s="253"/>
      <c r="O322" s="253"/>
      <c r="P322" s="253"/>
      <c r="Q322" s="254"/>
      <c r="R322" s="253"/>
      <c r="S322" s="253"/>
      <c r="T322" s="253"/>
      <c r="U322" s="253"/>
      <c r="V322" s="254"/>
      <c r="W322" s="253"/>
      <c r="X322" s="253"/>
      <c r="Y322" s="253"/>
      <c r="Z322" s="253"/>
      <c r="AA322" s="253"/>
    </row>
    <row r="323">
      <c r="A323" s="253"/>
      <c r="B323" s="253"/>
      <c r="C323" s="253"/>
      <c r="D323" s="253"/>
      <c r="E323" s="253"/>
      <c r="F323" s="253"/>
      <c r="G323" s="254"/>
      <c r="H323" s="253"/>
      <c r="I323" s="253"/>
      <c r="J323" s="253"/>
      <c r="K323" s="253"/>
      <c r="L323" s="254"/>
      <c r="M323" s="253"/>
      <c r="N323" s="253"/>
      <c r="O323" s="253"/>
      <c r="P323" s="253"/>
      <c r="Q323" s="254"/>
      <c r="R323" s="253"/>
      <c r="S323" s="253"/>
      <c r="T323" s="253"/>
      <c r="U323" s="253"/>
      <c r="V323" s="254"/>
      <c r="W323" s="253"/>
      <c r="X323" s="253"/>
      <c r="Y323" s="253"/>
      <c r="Z323" s="253"/>
      <c r="AA323" s="253"/>
    </row>
    <row r="324">
      <c r="A324" s="253"/>
      <c r="B324" s="253"/>
      <c r="C324" s="253"/>
      <c r="D324" s="253"/>
      <c r="E324" s="253"/>
      <c r="F324" s="253"/>
      <c r="G324" s="254"/>
      <c r="H324" s="253"/>
      <c r="I324" s="253"/>
      <c r="J324" s="253"/>
      <c r="K324" s="253"/>
      <c r="L324" s="254"/>
      <c r="M324" s="253"/>
      <c r="N324" s="253"/>
      <c r="O324" s="253"/>
      <c r="P324" s="253"/>
      <c r="Q324" s="254"/>
      <c r="R324" s="253"/>
      <c r="S324" s="253"/>
      <c r="T324" s="253"/>
      <c r="U324" s="253"/>
      <c r="V324" s="254"/>
      <c r="W324" s="253"/>
      <c r="X324" s="253"/>
      <c r="Y324" s="253"/>
      <c r="Z324" s="253"/>
      <c r="AA324" s="253"/>
    </row>
    <row r="325">
      <c r="A325" s="253"/>
      <c r="B325" s="253"/>
      <c r="C325" s="253"/>
      <c r="D325" s="253"/>
      <c r="E325" s="253"/>
      <c r="F325" s="253"/>
      <c r="G325" s="254"/>
      <c r="H325" s="253"/>
      <c r="I325" s="253"/>
      <c r="J325" s="253"/>
      <c r="K325" s="253"/>
      <c r="L325" s="254"/>
      <c r="M325" s="253"/>
      <c r="N325" s="253"/>
      <c r="O325" s="253"/>
      <c r="P325" s="253"/>
      <c r="Q325" s="254"/>
      <c r="R325" s="253"/>
      <c r="S325" s="253"/>
      <c r="T325" s="253"/>
      <c r="U325" s="253"/>
      <c r="V325" s="254"/>
      <c r="W325" s="253"/>
      <c r="X325" s="253"/>
      <c r="Y325" s="253"/>
      <c r="Z325" s="253"/>
      <c r="AA325" s="253"/>
    </row>
    <row r="326">
      <c r="A326" s="253"/>
      <c r="B326" s="253"/>
      <c r="C326" s="253"/>
      <c r="D326" s="253"/>
      <c r="E326" s="253"/>
      <c r="F326" s="253"/>
      <c r="G326" s="254"/>
      <c r="H326" s="253"/>
      <c r="I326" s="253"/>
      <c r="J326" s="253"/>
      <c r="K326" s="253"/>
      <c r="L326" s="254"/>
      <c r="M326" s="253"/>
      <c r="N326" s="253"/>
      <c r="O326" s="253"/>
      <c r="P326" s="253"/>
      <c r="Q326" s="254"/>
      <c r="R326" s="253"/>
      <c r="S326" s="253"/>
      <c r="T326" s="253"/>
      <c r="U326" s="253"/>
      <c r="V326" s="254"/>
      <c r="W326" s="253"/>
      <c r="X326" s="253"/>
      <c r="Y326" s="253"/>
      <c r="Z326" s="253"/>
      <c r="AA326" s="253"/>
    </row>
    <row r="327">
      <c r="A327" s="253"/>
      <c r="B327" s="253"/>
      <c r="C327" s="253"/>
      <c r="D327" s="253"/>
      <c r="E327" s="253"/>
      <c r="F327" s="253"/>
      <c r="G327" s="254"/>
      <c r="H327" s="253"/>
      <c r="I327" s="253"/>
      <c r="J327" s="253"/>
      <c r="K327" s="253"/>
      <c r="L327" s="254"/>
      <c r="M327" s="253"/>
      <c r="N327" s="253"/>
      <c r="O327" s="253"/>
      <c r="P327" s="253"/>
      <c r="Q327" s="254"/>
      <c r="R327" s="253"/>
      <c r="S327" s="253"/>
      <c r="T327" s="253"/>
      <c r="U327" s="253"/>
      <c r="V327" s="254"/>
      <c r="W327" s="253"/>
      <c r="X327" s="253"/>
      <c r="Y327" s="253"/>
      <c r="Z327" s="253"/>
      <c r="AA327" s="253"/>
    </row>
    <row r="328">
      <c r="A328" s="253"/>
      <c r="B328" s="253"/>
      <c r="C328" s="253"/>
      <c r="D328" s="253"/>
      <c r="E328" s="253"/>
      <c r="F328" s="253"/>
      <c r="G328" s="254"/>
      <c r="H328" s="253"/>
      <c r="I328" s="253"/>
      <c r="J328" s="253"/>
      <c r="K328" s="253"/>
      <c r="L328" s="254"/>
      <c r="M328" s="253"/>
      <c r="N328" s="253"/>
      <c r="O328" s="253"/>
      <c r="P328" s="253"/>
      <c r="Q328" s="254"/>
      <c r="R328" s="253"/>
      <c r="S328" s="253"/>
      <c r="T328" s="253"/>
      <c r="U328" s="253"/>
      <c r="V328" s="254"/>
      <c r="W328" s="253"/>
      <c r="X328" s="253"/>
      <c r="Y328" s="253"/>
      <c r="Z328" s="253"/>
      <c r="AA328" s="253"/>
    </row>
    <row r="329">
      <c r="A329" s="253"/>
      <c r="B329" s="253"/>
      <c r="C329" s="253"/>
      <c r="D329" s="253"/>
      <c r="E329" s="253"/>
      <c r="F329" s="253"/>
      <c r="G329" s="254"/>
      <c r="H329" s="253"/>
      <c r="I329" s="253"/>
      <c r="J329" s="253"/>
      <c r="K329" s="253"/>
      <c r="L329" s="254"/>
      <c r="M329" s="253"/>
      <c r="N329" s="253"/>
      <c r="O329" s="253"/>
      <c r="P329" s="253"/>
      <c r="Q329" s="254"/>
      <c r="R329" s="253"/>
      <c r="S329" s="253"/>
      <c r="T329" s="253"/>
      <c r="U329" s="253"/>
      <c r="V329" s="254"/>
      <c r="W329" s="253"/>
      <c r="X329" s="253"/>
      <c r="Y329" s="253"/>
      <c r="Z329" s="253"/>
      <c r="AA329" s="253"/>
    </row>
    <row r="330">
      <c r="A330" s="253"/>
      <c r="B330" s="253"/>
      <c r="C330" s="253"/>
      <c r="D330" s="253"/>
      <c r="E330" s="253"/>
      <c r="F330" s="253"/>
      <c r="G330" s="254"/>
      <c r="H330" s="253"/>
      <c r="I330" s="253"/>
      <c r="J330" s="253"/>
      <c r="K330" s="253"/>
      <c r="L330" s="254"/>
      <c r="M330" s="253"/>
      <c r="N330" s="253"/>
      <c r="O330" s="253"/>
      <c r="P330" s="253"/>
      <c r="Q330" s="254"/>
      <c r="R330" s="253"/>
      <c r="S330" s="253"/>
      <c r="T330" s="253"/>
      <c r="U330" s="253"/>
      <c r="V330" s="254"/>
      <c r="W330" s="253"/>
      <c r="X330" s="253"/>
      <c r="Y330" s="253"/>
      <c r="Z330" s="253"/>
      <c r="AA330" s="253"/>
    </row>
    <row r="331">
      <c r="A331" s="253"/>
      <c r="B331" s="253"/>
      <c r="C331" s="253"/>
      <c r="D331" s="253"/>
      <c r="E331" s="253"/>
      <c r="F331" s="253"/>
      <c r="G331" s="254"/>
      <c r="H331" s="253"/>
      <c r="I331" s="253"/>
      <c r="J331" s="253"/>
      <c r="K331" s="253"/>
      <c r="L331" s="254"/>
      <c r="M331" s="253"/>
      <c r="N331" s="253"/>
      <c r="O331" s="253"/>
      <c r="P331" s="253"/>
      <c r="Q331" s="254"/>
      <c r="R331" s="253"/>
      <c r="S331" s="253"/>
      <c r="T331" s="253"/>
      <c r="U331" s="253"/>
      <c r="V331" s="254"/>
      <c r="W331" s="253"/>
      <c r="X331" s="253"/>
      <c r="Y331" s="253"/>
      <c r="Z331" s="253"/>
      <c r="AA331" s="253"/>
    </row>
    <row r="332">
      <c r="A332" s="253"/>
      <c r="B332" s="253"/>
      <c r="C332" s="253"/>
      <c r="D332" s="253"/>
      <c r="E332" s="253"/>
      <c r="F332" s="253"/>
      <c r="G332" s="254"/>
      <c r="H332" s="253"/>
      <c r="I332" s="253"/>
      <c r="J332" s="253"/>
      <c r="K332" s="253"/>
      <c r="L332" s="254"/>
      <c r="M332" s="253"/>
      <c r="N332" s="253"/>
      <c r="O332" s="253"/>
      <c r="P332" s="253"/>
      <c r="Q332" s="254"/>
      <c r="R332" s="253"/>
      <c r="S332" s="253"/>
      <c r="T332" s="253"/>
      <c r="U332" s="253"/>
      <c r="V332" s="254"/>
      <c r="W332" s="253"/>
      <c r="X332" s="253"/>
      <c r="Y332" s="253"/>
      <c r="Z332" s="253"/>
      <c r="AA332" s="253"/>
    </row>
    <row r="333">
      <c r="A333" s="253"/>
      <c r="B333" s="253"/>
      <c r="C333" s="253"/>
      <c r="D333" s="253"/>
      <c r="E333" s="253"/>
      <c r="F333" s="253"/>
      <c r="G333" s="254"/>
      <c r="H333" s="253"/>
      <c r="I333" s="253"/>
      <c r="J333" s="253"/>
      <c r="K333" s="253"/>
      <c r="L333" s="254"/>
      <c r="M333" s="253"/>
      <c r="N333" s="253"/>
      <c r="O333" s="253"/>
      <c r="P333" s="253"/>
      <c r="Q333" s="254"/>
      <c r="R333" s="253"/>
      <c r="S333" s="253"/>
      <c r="T333" s="253"/>
      <c r="U333" s="253"/>
      <c r="V333" s="254"/>
      <c r="W333" s="253"/>
      <c r="X333" s="253"/>
      <c r="Y333" s="253"/>
      <c r="Z333" s="253"/>
      <c r="AA333" s="253"/>
    </row>
    <row r="334">
      <c r="A334" s="253"/>
      <c r="B334" s="253"/>
      <c r="C334" s="253"/>
      <c r="D334" s="253"/>
      <c r="E334" s="253"/>
      <c r="F334" s="253"/>
      <c r="G334" s="254"/>
      <c r="H334" s="253"/>
      <c r="I334" s="253"/>
      <c r="J334" s="253"/>
      <c r="K334" s="253"/>
      <c r="L334" s="254"/>
      <c r="M334" s="253"/>
      <c r="N334" s="253"/>
      <c r="O334" s="253"/>
      <c r="P334" s="253"/>
      <c r="Q334" s="254"/>
      <c r="R334" s="253"/>
      <c r="S334" s="253"/>
      <c r="T334" s="253"/>
      <c r="U334" s="253"/>
      <c r="V334" s="254"/>
      <c r="W334" s="253"/>
      <c r="X334" s="253"/>
      <c r="Y334" s="253"/>
      <c r="Z334" s="253"/>
      <c r="AA334" s="253"/>
    </row>
    <row r="335">
      <c r="A335" s="253"/>
      <c r="B335" s="253"/>
      <c r="C335" s="253"/>
      <c r="D335" s="253"/>
      <c r="E335" s="253"/>
      <c r="F335" s="253"/>
      <c r="G335" s="254"/>
      <c r="H335" s="253"/>
      <c r="I335" s="253"/>
      <c r="J335" s="253"/>
      <c r="K335" s="253"/>
      <c r="L335" s="254"/>
      <c r="M335" s="253"/>
      <c r="N335" s="253"/>
      <c r="O335" s="253"/>
      <c r="P335" s="253"/>
      <c r="Q335" s="254"/>
      <c r="R335" s="253"/>
      <c r="S335" s="253"/>
      <c r="T335" s="253"/>
      <c r="U335" s="253"/>
      <c r="V335" s="254"/>
      <c r="W335" s="253"/>
      <c r="X335" s="253"/>
      <c r="Y335" s="253"/>
      <c r="Z335" s="253"/>
      <c r="AA335" s="253"/>
    </row>
    <row r="336">
      <c r="A336" s="253"/>
      <c r="B336" s="253"/>
      <c r="C336" s="253"/>
      <c r="D336" s="253"/>
      <c r="E336" s="253"/>
      <c r="F336" s="253"/>
      <c r="G336" s="254"/>
      <c r="H336" s="253"/>
      <c r="I336" s="253"/>
      <c r="J336" s="253"/>
      <c r="K336" s="253"/>
      <c r="L336" s="254"/>
      <c r="M336" s="253"/>
      <c r="N336" s="253"/>
      <c r="O336" s="253"/>
      <c r="P336" s="253"/>
      <c r="Q336" s="254"/>
      <c r="R336" s="253"/>
      <c r="S336" s="253"/>
      <c r="T336" s="253"/>
      <c r="U336" s="253"/>
      <c r="V336" s="254"/>
      <c r="W336" s="253"/>
      <c r="X336" s="253"/>
      <c r="Y336" s="253"/>
      <c r="Z336" s="253"/>
      <c r="AA336" s="253"/>
    </row>
    <row r="337">
      <c r="A337" s="253"/>
      <c r="B337" s="253"/>
      <c r="C337" s="253"/>
      <c r="D337" s="253"/>
      <c r="E337" s="253"/>
      <c r="F337" s="253"/>
      <c r="G337" s="254"/>
      <c r="H337" s="253"/>
      <c r="I337" s="253"/>
      <c r="J337" s="253"/>
      <c r="K337" s="253"/>
      <c r="L337" s="254"/>
      <c r="M337" s="253"/>
      <c r="N337" s="253"/>
      <c r="O337" s="253"/>
      <c r="P337" s="253"/>
      <c r="Q337" s="254"/>
      <c r="R337" s="253"/>
      <c r="S337" s="253"/>
      <c r="T337" s="253"/>
      <c r="U337" s="253"/>
      <c r="V337" s="254"/>
      <c r="W337" s="253"/>
      <c r="X337" s="253"/>
      <c r="Y337" s="253"/>
      <c r="Z337" s="253"/>
      <c r="AA337" s="253"/>
    </row>
    <row r="338">
      <c r="A338" s="253"/>
      <c r="B338" s="253"/>
      <c r="C338" s="253"/>
      <c r="D338" s="253"/>
      <c r="E338" s="253"/>
      <c r="F338" s="253"/>
      <c r="G338" s="254"/>
      <c r="H338" s="253"/>
      <c r="I338" s="253"/>
      <c r="J338" s="253"/>
      <c r="K338" s="253"/>
      <c r="L338" s="254"/>
      <c r="M338" s="253"/>
      <c r="N338" s="253"/>
      <c r="O338" s="253"/>
      <c r="P338" s="253"/>
      <c r="Q338" s="254"/>
      <c r="R338" s="253"/>
      <c r="S338" s="253"/>
      <c r="T338" s="253"/>
      <c r="U338" s="253"/>
      <c r="V338" s="254"/>
      <c r="W338" s="253"/>
      <c r="X338" s="253"/>
      <c r="Y338" s="253"/>
      <c r="Z338" s="253"/>
      <c r="AA338" s="253"/>
    </row>
    <row r="339">
      <c r="A339" s="253"/>
      <c r="B339" s="253"/>
      <c r="C339" s="253"/>
      <c r="D339" s="253"/>
      <c r="E339" s="253"/>
      <c r="F339" s="253"/>
      <c r="G339" s="254"/>
      <c r="H339" s="253"/>
      <c r="I339" s="253"/>
      <c r="J339" s="253"/>
      <c r="K339" s="253"/>
      <c r="L339" s="254"/>
      <c r="M339" s="253"/>
      <c r="N339" s="253"/>
      <c r="O339" s="253"/>
      <c r="P339" s="253"/>
      <c r="Q339" s="254"/>
      <c r="R339" s="253"/>
      <c r="S339" s="253"/>
      <c r="T339" s="253"/>
      <c r="U339" s="253"/>
      <c r="V339" s="254"/>
      <c r="W339" s="253"/>
      <c r="X339" s="253"/>
      <c r="Y339" s="253"/>
      <c r="Z339" s="253"/>
      <c r="AA339" s="253"/>
    </row>
    <row r="340">
      <c r="A340" s="253"/>
      <c r="B340" s="253"/>
      <c r="C340" s="253"/>
      <c r="D340" s="253"/>
      <c r="E340" s="253"/>
      <c r="F340" s="253"/>
      <c r="G340" s="254"/>
      <c r="H340" s="253"/>
      <c r="I340" s="253"/>
      <c r="J340" s="253"/>
      <c r="K340" s="253"/>
      <c r="L340" s="254"/>
      <c r="M340" s="253"/>
      <c r="N340" s="253"/>
      <c r="O340" s="253"/>
      <c r="P340" s="253"/>
      <c r="Q340" s="254"/>
      <c r="R340" s="253"/>
      <c r="S340" s="253"/>
      <c r="T340" s="253"/>
      <c r="U340" s="253"/>
      <c r="V340" s="254"/>
      <c r="W340" s="253"/>
      <c r="X340" s="253"/>
      <c r="Y340" s="253"/>
      <c r="Z340" s="253"/>
      <c r="AA340" s="253"/>
    </row>
    <row r="341">
      <c r="A341" s="253"/>
      <c r="B341" s="253"/>
      <c r="C341" s="253"/>
      <c r="D341" s="253"/>
      <c r="E341" s="253"/>
      <c r="F341" s="253"/>
      <c r="G341" s="254"/>
      <c r="H341" s="253"/>
      <c r="I341" s="253"/>
      <c r="J341" s="253"/>
      <c r="K341" s="253"/>
      <c r="L341" s="254"/>
      <c r="M341" s="253"/>
      <c r="N341" s="253"/>
      <c r="O341" s="253"/>
      <c r="P341" s="253"/>
      <c r="Q341" s="254"/>
      <c r="R341" s="253"/>
      <c r="S341" s="253"/>
      <c r="T341" s="253"/>
      <c r="U341" s="253"/>
      <c r="V341" s="254"/>
      <c r="W341" s="253"/>
      <c r="X341" s="253"/>
      <c r="Y341" s="253"/>
      <c r="Z341" s="253"/>
      <c r="AA341" s="253"/>
    </row>
    <row r="342">
      <c r="A342" s="253"/>
      <c r="B342" s="253"/>
      <c r="C342" s="253"/>
      <c r="D342" s="253"/>
      <c r="E342" s="253"/>
      <c r="F342" s="253"/>
      <c r="G342" s="254"/>
      <c r="H342" s="253"/>
      <c r="I342" s="253"/>
      <c r="J342" s="253"/>
      <c r="K342" s="253"/>
      <c r="L342" s="254"/>
      <c r="M342" s="253"/>
      <c r="N342" s="253"/>
      <c r="O342" s="253"/>
      <c r="P342" s="253"/>
      <c r="Q342" s="254"/>
      <c r="R342" s="253"/>
      <c r="S342" s="253"/>
      <c r="T342" s="253"/>
      <c r="U342" s="253"/>
      <c r="V342" s="254"/>
      <c r="W342" s="253"/>
      <c r="X342" s="253"/>
      <c r="Y342" s="253"/>
      <c r="Z342" s="253"/>
      <c r="AA342" s="253"/>
    </row>
    <row r="343">
      <c r="A343" s="253"/>
      <c r="B343" s="253"/>
      <c r="C343" s="253"/>
      <c r="D343" s="253"/>
      <c r="E343" s="253"/>
      <c r="F343" s="253"/>
      <c r="G343" s="254"/>
      <c r="H343" s="253"/>
      <c r="I343" s="253"/>
      <c r="J343" s="253"/>
      <c r="K343" s="253"/>
      <c r="L343" s="254"/>
      <c r="M343" s="253"/>
      <c r="N343" s="253"/>
      <c r="O343" s="253"/>
      <c r="P343" s="253"/>
      <c r="Q343" s="254"/>
      <c r="R343" s="253"/>
      <c r="S343" s="253"/>
      <c r="T343" s="253"/>
      <c r="U343" s="253"/>
      <c r="V343" s="254"/>
      <c r="W343" s="253"/>
      <c r="X343" s="253"/>
      <c r="Y343" s="253"/>
      <c r="Z343" s="253"/>
      <c r="AA343" s="253"/>
    </row>
    <row r="344">
      <c r="A344" s="253"/>
      <c r="B344" s="253"/>
      <c r="C344" s="253"/>
      <c r="D344" s="253"/>
      <c r="E344" s="253"/>
      <c r="F344" s="253"/>
      <c r="G344" s="254"/>
      <c r="H344" s="253"/>
      <c r="I344" s="253"/>
      <c r="J344" s="253"/>
      <c r="K344" s="253"/>
      <c r="L344" s="254"/>
      <c r="M344" s="253"/>
      <c r="N344" s="253"/>
      <c r="O344" s="253"/>
      <c r="P344" s="253"/>
      <c r="Q344" s="254"/>
      <c r="R344" s="253"/>
      <c r="S344" s="253"/>
      <c r="T344" s="253"/>
      <c r="U344" s="253"/>
      <c r="V344" s="254"/>
      <c r="W344" s="253"/>
      <c r="X344" s="253"/>
      <c r="Y344" s="253"/>
      <c r="Z344" s="253"/>
      <c r="AA344" s="253"/>
    </row>
    <row r="345">
      <c r="A345" s="253"/>
      <c r="B345" s="253"/>
      <c r="C345" s="253"/>
      <c r="D345" s="253"/>
      <c r="E345" s="253"/>
      <c r="F345" s="253"/>
      <c r="G345" s="254"/>
      <c r="H345" s="253"/>
      <c r="I345" s="253"/>
      <c r="J345" s="253"/>
      <c r="K345" s="253"/>
      <c r="L345" s="254"/>
      <c r="M345" s="253"/>
      <c r="N345" s="253"/>
      <c r="O345" s="253"/>
      <c r="P345" s="253"/>
      <c r="Q345" s="254"/>
      <c r="R345" s="253"/>
      <c r="S345" s="253"/>
      <c r="T345" s="253"/>
      <c r="U345" s="253"/>
      <c r="V345" s="254"/>
      <c r="W345" s="253"/>
      <c r="X345" s="253"/>
      <c r="Y345" s="253"/>
      <c r="Z345" s="253"/>
      <c r="AA345" s="253"/>
    </row>
    <row r="346">
      <c r="A346" s="253"/>
      <c r="B346" s="253"/>
      <c r="C346" s="253"/>
      <c r="D346" s="253"/>
      <c r="E346" s="253"/>
      <c r="F346" s="253"/>
      <c r="G346" s="254"/>
      <c r="H346" s="253"/>
      <c r="I346" s="253"/>
      <c r="J346" s="253"/>
      <c r="K346" s="253"/>
      <c r="L346" s="254"/>
      <c r="M346" s="253"/>
      <c r="N346" s="253"/>
      <c r="O346" s="253"/>
      <c r="P346" s="253"/>
      <c r="Q346" s="254"/>
      <c r="R346" s="253"/>
      <c r="S346" s="253"/>
      <c r="T346" s="253"/>
      <c r="U346" s="253"/>
      <c r="V346" s="254"/>
      <c r="W346" s="253"/>
      <c r="X346" s="253"/>
      <c r="Y346" s="253"/>
      <c r="Z346" s="253"/>
      <c r="AA346" s="253"/>
    </row>
    <row r="347">
      <c r="A347" s="253"/>
      <c r="B347" s="253"/>
      <c r="C347" s="253"/>
      <c r="D347" s="253"/>
      <c r="E347" s="253"/>
      <c r="F347" s="253"/>
      <c r="G347" s="254"/>
      <c r="H347" s="253"/>
      <c r="I347" s="253"/>
      <c r="J347" s="253"/>
      <c r="K347" s="253"/>
      <c r="L347" s="254"/>
      <c r="M347" s="253"/>
      <c r="N347" s="253"/>
      <c r="O347" s="253"/>
      <c r="P347" s="253"/>
      <c r="Q347" s="254"/>
      <c r="R347" s="253"/>
      <c r="S347" s="253"/>
      <c r="T347" s="253"/>
      <c r="U347" s="253"/>
      <c r="V347" s="254"/>
      <c r="W347" s="253"/>
      <c r="X347" s="253"/>
      <c r="Y347" s="253"/>
      <c r="Z347" s="253"/>
      <c r="AA347" s="253"/>
    </row>
    <row r="348">
      <c r="A348" s="253"/>
      <c r="B348" s="253"/>
      <c r="C348" s="253"/>
      <c r="D348" s="253"/>
      <c r="E348" s="253"/>
      <c r="F348" s="253"/>
      <c r="G348" s="254"/>
      <c r="H348" s="253"/>
      <c r="I348" s="253"/>
      <c r="J348" s="253"/>
      <c r="K348" s="253"/>
      <c r="L348" s="254"/>
      <c r="M348" s="253"/>
      <c r="N348" s="253"/>
      <c r="O348" s="253"/>
      <c r="P348" s="253"/>
      <c r="Q348" s="254"/>
      <c r="R348" s="253"/>
      <c r="S348" s="253"/>
      <c r="T348" s="253"/>
      <c r="U348" s="253"/>
      <c r="V348" s="254"/>
      <c r="W348" s="253"/>
      <c r="X348" s="253"/>
      <c r="Y348" s="253"/>
      <c r="Z348" s="253"/>
      <c r="AA348" s="253"/>
    </row>
    <row r="349">
      <c r="A349" s="253"/>
      <c r="B349" s="253"/>
      <c r="C349" s="253"/>
      <c r="D349" s="253"/>
      <c r="E349" s="253"/>
      <c r="F349" s="253"/>
      <c r="G349" s="254"/>
      <c r="H349" s="253"/>
      <c r="I349" s="253"/>
      <c r="J349" s="253"/>
      <c r="K349" s="253"/>
      <c r="L349" s="254"/>
      <c r="M349" s="253"/>
      <c r="N349" s="253"/>
      <c r="O349" s="253"/>
      <c r="P349" s="253"/>
      <c r="Q349" s="254"/>
      <c r="R349" s="253"/>
      <c r="S349" s="253"/>
      <c r="T349" s="253"/>
      <c r="U349" s="253"/>
      <c r="V349" s="254"/>
      <c r="W349" s="253"/>
      <c r="X349" s="253"/>
      <c r="Y349" s="253"/>
      <c r="Z349" s="253"/>
      <c r="AA349" s="253"/>
    </row>
    <row r="350">
      <c r="A350" s="253"/>
      <c r="B350" s="253"/>
      <c r="C350" s="253"/>
      <c r="D350" s="253"/>
      <c r="E350" s="253"/>
      <c r="F350" s="253"/>
      <c r="G350" s="254"/>
      <c r="H350" s="253"/>
      <c r="I350" s="253"/>
      <c r="J350" s="253"/>
      <c r="K350" s="253"/>
      <c r="L350" s="254"/>
      <c r="M350" s="253"/>
      <c r="N350" s="253"/>
      <c r="O350" s="253"/>
      <c r="P350" s="253"/>
      <c r="Q350" s="254"/>
      <c r="R350" s="253"/>
      <c r="S350" s="253"/>
      <c r="T350" s="253"/>
      <c r="U350" s="253"/>
      <c r="V350" s="254"/>
      <c r="W350" s="253"/>
      <c r="X350" s="253"/>
      <c r="Y350" s="253"/>
      <c r="Z350" s="253"/>
      <c r="AA350" s="253"/>
    </row>
    <row r="351">
      <c r="A351" s="253"/>
      <c r="B351" s="253"/>
      <c r="C351" s="253"/>
      <c r="D351" s="253"/>
      <c r="E351" s="253"/>
      <c r="F351" s="253"/>
      <c r="G351" s="254"/>
      <c r="H351" s="253"/>
      <c r="I351" s="253"/>
      <c r="J351" s="253"/>
      <c r="K351" s="253"/>
      <c r="L351" s="254"/>
      <c r="M351" s="253"/>
      <c r="N351" s="253"/>
      <c r="O351" s="253"/>
      <c r="P351" s="253"/>
      <c r="Q351" s="254"/>
      <c r="R351" s="253"/>
      <c r="S351" s="253"/>
      <c r="T351" s="253"/>
      <c r="U351" s="253"/>
      <c r="V351" s="254"/>
      <c r="W351" s="253"/>
      <c r="X351" s="253"/>
      <c r="Y351" s="253"/>
      <c r="Z351" s="253"/>
      <c r="AA351" s="253"/>
    </row>
    <row r="352">
      <c r="A352" s="253"/>
      <c r="B352" s="253"/>
      <c r="C352" s="253"/>
      <c r="D352" s="253"/>
      <c r="E352" s="253"/>
      <c r="F352" s="253"/>
      <c r="G352" s="254"/>
      <c r="H352" s="253"/>
      <c r="I352" s="253"/>
      <c r="J352" s="253"/>
      <c r="K352" s="253"/>
      <c r="L352" s="254"/>
      <c r="M352" s="253"/>
      <c r="N352" s="253"/>
      <c r="O352" s="253"/>
      <c r="P352" s="253"/>
      <c r="Q352" s="254"/>
      <c r="R352" s="253"/>
      <c r="S352" s="253"/>
      <c r="T352" s="253"/>
      <c r="U352" s="253"/>
      <c r="V352" s="254"/>
      <c r="W352" s="253"/>
      <c r="X352" s="253"/>
      <c r="Y352" s="253"/>
      <c r="Z352" s="253"/>
      <c r="AA352" s="253"/>
    </row>
    <row r="353">
      <c r="A353" s="253"/>
      <c r="B353" s="253"/>
      <c r="C353" s="253"/>
      <c r="D353" s="253"/>
      <c r="E353" s="253"/>
      <c r="F353" s="253"/>
      <c r="G353" s="254"/>
      <c r="H353" s="253"/>
      <c r="I353" s="253"/>
      <c r="J353" s="253"/>
      <c r="K353" s="253"/>
      <c r="L353" s="254"/>
      <c r="M353" s="253"/>
      <c r="N353" s="253"/>
      <c r="O353" s="253"/>
      <c r="P353" s="253"/>
      <c r="Q353" s="254"/>
      <c r="R353" s="253"/>
      <c r="S353" s="253"/>
      <c r="T353" s="253"/>
      <c r="U353" s="253"/>
      <c r="V353" s="254"/>
      <c r="W353" s="253"/>
      <c r="X353" s="253"/>
      <c r="Y353" s="253"/>
      <c r="Z353" s="253"/>
      <c r="AA353" s="253"/>
    </row>
    <row r="354">
      <c r="A354" s="253"/>
      <c r="B354" s="253"/>
      <c r="C354" s="253"/>
      <c r="D354" s="253"/>
      <c r="E354" s="253"/>
      <c r="F354" s="253"/>
      <c r="G354" s="254"/>
      <c r="H354" s="253"/>
      <c r="I354" s="253"/>
      <c r="J354" s="253"/>
      <c r="K354" s="253"/>
      <c r="L354" s="254"/>
      <c r="M354" s="253"/>
      <c r="N354" s="253"/>
      <c r="O354" s="253"/>
      <c r="P354" s="253"/>
      <c r="Q354" s="254"/>
      <c r="R354" s="253"/>
      <c r="S354" s="253"/>
      <c r="T354" s="253"/>
      <c r="U354" s="253"/>
      <c r="V354" s="254"/>
      <c r="W354" s="253"/>
      <c r="X354" s="253"/>
      <c r="Y354" s="253"/>
      <c r="Z354" s="253"/>
      <c r="AA354" s="253"/>
    </row>
    <row r="355">
      <c r="A355" s="253"/>
      <c r="B355" s="253"/>
      <c r="C355" s="253"/>
      <c r="D355" s="253"/>
      <c r="E355" s="253"/>
      <c r="F355" s="253"/>
      <c r="G355" s="254"/>
      <c r="H355" s="253"/>
      <c r="I355" s="253"/>
      <c r="J355" s="253"/>
      <c r="K355" s="253"/>
      <c r="L355" s="254"/>
      <c r="M355" s="253"/>
      <c r="N355" s="253"/>
      <c r="O355" s="253"/>
      <c r="P355" s="253"/>
      <c r="Q355" s="254"/>
      <c r="R355" s="253"/>
      <c r="S355" s="253"/>
      <c r="T355" s="253"/>
      <c r="U355" s="253"/>
      <c r="V355" s="254"/>
      <c r="W355" s="253"/>
      <c r="X355" s="253"/>
      <c r="Y355" s="253"/>
      <c r="Z355" s="253"/>
      <c r="AA355" s="253"/>
    </row>
    <row r="356">
      <c r="A356" s="253"/>
      <c r="B356" s="253"/>
      <c r="C356" s="253"/>
      <c r="D356" s="253"/>
      <c r="E356" s="253"/>
      <c r="F356" s="253"/>
      <c r="G356" s="254"/>
      <c r="H356" s="253"/>
      <c r="I356" s="253"/>
      <c r="J356" s="253"/>
      <c r="K356" s="253"/>
      <c r="L356" s="254"/>
      <c r="M356" s="253"/>
      <c r="N356" s="253"/>
      <c r="O356" s="253"/>
      <c r="P356" s="253"/>
      <c r="Q356" s="254"/>
      <c r="R356" s="253"/>
      <c r="S356" s="253"/>
      <c r="T356" s="253"/>
      <c r="U356" s="253"/>
      <c r="V356" s="254"/>
      <c r="W356" s="253"/>
      <c r="X356" s="253"/>
      <c r="Y356" s="253"/>
      <c r="Z356" s="253"/>
      <c r="AA356" s="253"/>
    </row>
    <row r="357">
      <c r="A357" s="253"/>
      <c r="B357" s="253"/>
      <c r="C357" s="253"/>
      <c r="D357" s="253"/>
      <c r="E357" s="253"/>
      <c r="F357" s="253"/>
      <c r="G357" s="254"/>
      <c r="H357" s="253"/>
      <c r="I357" s="253"/>
      <c r="J357" s="253"/>
      <c r="K357" s="253"/>
      <c r="L357" s="254"/>
      <c r="M357" s="253"/>
      <c r="N357" s="253"/>
      <c r="O357" s="253"/>
      <c r="P357" s="253"/>
      <c r="Q357" s="254"/>
      <c r="R357" s="253"/>
      <c r="S357" s="253"/>
      <c r="T357" s="253"/>
      <c r="U357" s="253"/>
      <c r="V357" s="254"/>
      <c r="W357" s="253"/>
      <c r="X357" s="253"/>
      <c r="Y357" s="253"/>
      <c r="Z357" s="253"/>
      <c r="AA357" s="253"/>
    </row>
    <row r="358">
      <c r="A358" s="253"/>
      <c r="B358" s="253"/>
      <c r="C358" s="253"/>
      <c r="D358" s="253"/>
      <c r="E358" s="253"/>
      <c r="F358" s="253"/>
      <c r="G358" s="254"/>
      <c r="H358" s="253"/>
      <c r="I358" s="253"/>
      <c r="J358" s="253"/>
      <c r="K358" s="253"/>
      <c r="L358" s="254"/>
      <c r="M358" s="253"/>
      <c r="N358" s="253"/>
      <c r="O358" s="253"/>
      <c r="P358" s="253"/>
      <c r="Q358" s="254"/>
      <c r="R358" s="253"/>
      <c r="S358" s="253"/>
      <c r="T358" s="253"/>
      <c r="U358" s="253"/>
      <c r="V358" s="254"/>
      <c r="W358" s="253"/>
      <c r="X358" s="253"/>
      <c r="Y358" s="253"/>
      <c r="Z358" s="253"/>
      <c r="AA358" s="253"/>
    </row>
    <row r="359">
      <c r="A359" s="253"/>
      <c r="B359" s="253"/>
      <c r="C359" s="253"/>
      <c r="D359" s="253"/>
      <c r="E359" s="253"/>
      <c r="F359" s="253"/>
      <c r="G359" s="254"/>
      <c r="H359" s="253"/>
      <c r="I359" s="253"/>
      <c r="J359" s="253"/>
      <c r="K359" s="253"/>
      <c r="L359" s="254"/>
      <c r="M359" s="253"/>
      <c r="N359" s="253"/>
      <c r="O359" s="253"/>
      <c r="P359" s="253"/>
      <c r="Q359" s="254"/>
      <c r="R359" s="253"/>
      <c r="S359" s="253"/>
      <c r="T359" s="253"/>
      <c r="U359" s="253"/>
      <c r="V359" s="254"/>
      <c r="W359" s="253"/>
      <c r="X359" s="253"/>
      <c r="Y359" s="253"/>
      <c r="Z359" s="253"/>
      <c r="AA359" s="253"/>
    </row>
    <row r="360">
      <c r="A360" s="253"/>
      <c r="B360" s="253"/>
      <c r="C360" s="253"/>
      <c r="D360" s="253"/>
      <c r="E360" s="253"/>
      <c r="F360" s="253"/>
      <c r="G360" s="254"/>
      <c r="H360" s="253"/>
      <c r="I360" s="253"/>
      <c r="J360" s="253"/>
      <c r="K360" s="253"/>
      <c r="L360" s="254"/>
      <c r="M360" s="253"/>
      <c r="N360" s="253"/>
      <c r="O360" s="253"/>
      <c r="P360" s="253"/>
      <c r="Q360" s="254"/>
      <c r="R360" s="253"/>
      <c r="S360" s="253"/>
      <c r="T360" s="253"/>
      <c r="U360" s="253"/>
      <c r="V360" s="254"/>
      <c r="W360" s="253"/>
      <c r="X360" s="253"/>
      <c r="Y360" s="253"/>
      <c r="Z360" s="253"/>
      <c r="AA360" s="253"/>
    </row>
    <row r="361">
      <c r="A361" s="253"/>
      <c r="B361" s="253"/>
      <c r="C361" s="253"/>
      <c r="D361" s="253"/>
      <c r="E361" s="253"/>
      <c r="F361" s="253"/>
      <c r="G361" s="254"/>
      <c r="H361" s="253"/>
      <c r="I361" s="253"/>
      <c r="J361" s="253"/>
      <c r="K361" s="253"/>
      <c r="L361" s="254"/>
      <c r="M361" s="253"/>
      <c r="N361" s="253"/>
      <c r="O361" s="253"/>
      <c r="P361" s="253"/>
      <c r="Q361" s="254"/>
      <c r="R361" s="253"/>
      <c r="S361" s="253"/>
      <c r="T361" s="253"/>
      <c r="U361" s="253"/>
      <c r="V361" s="254"/>
      <c r="W361" s="253"/>
      <c r="X361" s="253"/>
      <c r="Y361" s="253"/>
      <c r="Z361" s="253"/>
      <c r="AA361" s="253"/>
    </row>
    <row r="362">
      <c r="A362" s="253"/>
      <c r="B362" s="253"/>
      <c r="C362" s="253"/>
      <c r="D362" s="253"/>
      <c r="E362" s="253"/>
      <c r="F362" s="253"/>
      <c r="G362" s="254"/>
      <c r="H362" s="253"/>
      <c r="I362" s="253"/>
      <c r="J362" s="253"/>
      <c r="K362" s="253"/>
      <c r="L362" s="254"/>
      <c r="M362" s="253"/>
      <c r="N362" s="253"/>
      <c r="O362" s="253"/>
      <c r="P362" s="253"/>
      <c r="Q362" s="254"/>
      <c r="R362" s="253"/>
      <c r="S362" s="253"/>
      <c r="T362" s="253"/>
      <c r="U362" s="253"/>
      <c r="V362" s="254"/>
      <c r="W362" s="253"/>
      <c r="X362" s="253"/>
      <c r="Y362" s="253"/>
      <c r="Z362" s="253"/>
      <c r="AA362" s="253"/>
    </row>
    <row r="363">
      <c r="A363" s="253"/>
      <c r="B363" s="253"/>
      <c r="C363" s="253"/>
      <c r="D363" s="253"/>
      <c r="E363" s="253"/>
      <c r="F363" s="253"/>
      <c r="G363" s="254"/>
      <c r="H363" s="253"/>
      <c r="I363" s="253"/>
      <c r="J363" s="253"/>
      <c r="K363" s="253"/>
      <c r="L363" s="254"/>
      <c r="M363" s="253"/>
      <c r="N363" s="253"/>
      <c r="O363" s="253"/>
      <c r="P363" s="253"/>
      <c r="Q363" s="254"/>
      <c r="R363" s="253"/>
      <c r="S363" s="253"/>
      <c r="T363" s="253"/>
      <c r="U363" s="253"/>
      <c r="V363" s="254"/>
      <c r="W363" s="253"/>
      <c r="X363" s="253"/>
      <c r="Y363" s="253"/>
      <c r="Z363" s="253"/>
      <c r="AA363" s="253"/>
    </row>
    <row r="364">
      <c r="A364" s="253"/>
      <c r="B364" s="253"/>
      <c r="C364" s="253"/>
      <c r="D364" s="253"/>
      <c r="E364" s="253"/>
      <c r="F364" s="253"/>
      <c r="G364" s="254"/>
      <c r="H364" s="253"/>
      <c r="I364" s="253"/>
      <c r="J364" s="253"/>
      <c r="K364" s="253"/>
      <c r="L364" s="254"/>
      <c r="M364" s="253"/>
      <c r="N364" s="253"/>
      <c r="O364" s="253"/>
      <c r="P364" s="253"/>
      <c r="Q364" s="254"/>
      <c r="R364" s="253"/>
      <c r="S364" s="253"/>
      <c r="T364" s="253"/>
      <c r="U364" s="253"/>
      <c r="V364" s="254"/>
      <c r="W364" s="253"/>
      <c r="X364" s="253"/>
      <c r="Y364" s="253"/>
      <c r="Z364" s="253"/>
      <c r="AA364" s="253"/>
    </row>
    <row r="365">
      <c r="A365" s="253"/>
      <c r="B365" s="253"/>
      <c r="C365" s="253"/>
      <c r="D365" s="253"/>
      <c r="E365" s="253"/>
      <c r="F365" s="253"/>
      <c r="G365" s="254"/>
      <c r="H365" s="253"/>
      <c r="I365" s="253"/>
      <c r="J365" s="253"/>
      <c r="K365" s="253"/>
      <c r="L365" s="254"/>
      <c r="M365" s="253"/>
      <c r="N365" s="253"/>
      <c r="O365" s="253"/>
      <c r="P365" s="253"/>
      <c r="Q365" s="254"/>
      <c r="R365" s="253"/>
      <c r="S365" s="253"/>
      <c r="T365" s="253"/>
      <c r="U365" s="253"/>
      <c r="V365" s="254"/>
      <c r="W365" s="253"/>
      <c r="X365" s="253"/>
      <c r="Y365" s="253"/>
      <c r="Z365" s="253"/>
      <c r="AA365" s="253"/>
    </row>
    <row r="366">
      <c r="A366" s="253"/>
      <c r="B366" s="253"/>
      <c r="C366" s="253"/>
      <c r="D366" s="253"/>
      <c r="E366" s="253"/>
      <c r="F366" s="253"/>
      <c r="G366" s="254"/>
      <c r="H366" s="253"/>
      <c r="I366" s="253"/>
      <c r="J366" s="253"/>
      <c r="K366" s="253"/>
      <c r="L366" s="254"/>
      <c r="M366" s="253"/>
      <c r="N366" s="253"/>
      <c r="O366" s="253"/>
      <c r="P366" s="253"/>
      <c r="Q366" s="254"/>
      <c r="R366" s="253"/>
      <c r="S366" s="253"/>
      <c r="T366" s="253"/>
      <c r="U366" s="253"/>
      <c r="V366" s="254"/>
      <c r="W366" s="253"/>
      <c r="X366" s="253"/>
      <c r="Y366" s="253"/>
      <c r="Z366" s="253"/>
      <c r="AA366" s="253"/>
    </row>
    <row r="367">
      <c r="A367" s="253"/>
      <c r="B367" s="253"/>
      <c r="C367" s="253"/>
      <c r="D367" s="253"/>
      <c r="E367" s="253"/>
      <c r="F367" s="253"/>
      <c r="G367" s="254"/>
      <c r="H367" s="253"/>
      <c r="I367" s="253"/>
      <c r="J367" s="253"/>
      <c r="K367" s="253"/>
      <c r="L367" s="254"/>
      <c r="M367" s="253"/>
      <c r="N367" s="253"/>
      <c r="O367" s="253"/>
      <c r="P367" s="253"/>
      <c r="Q367" s="254"/>
      <c r="R367" s="253"/>
      <c r="S367" s="253"/>
      <c r="T367" s="253"/>
      <c r="U367" s="253"/>
      <c r="V367" s="254"/>
      <c r="W367" s="253"/>
      <c r="X367" s="253"/>
      <c r="Y367" s="253"/>
      <c r="Z367" s="253"/>
      <c r="AA367" s="253"/>
    </row>
    <row r="368">
      <c r="A368" s="253"/>
      <c r="B368" s="253"/>
      <c r="C368" s="253"/>
      <c r="D368" s="253"/>
      <c r="E368" s="253"/>
      <c r="F368" s="253"/>
      <c r="G368" s="254"/>
      <c r="H368" s="253"/>
      <c r="I368" s="253"/>
      <c r="J368" s="253"/>
      <c r="K368" s="253"/>
      <c r="L368" s="254"/>
      <c r="M368" s="253"/>
      <c r="N368" s="253"/>
      <c r="O368" s="253"/>
      <c r="P368" s="253"/>
      <c r="Q368" s="254"/>
      <c r="R368" s="253"/>
      <c r="S368" s="253"/>
      <c r="T368" s="253"/>
      <c r="U368" s="253"/>
      <c r="V368" s="254"/>
      <c r="W368" s="253"/>
      <c r="X368" s="253"/>
      <c r="Y368" s="253"/>
      <c r="Z368" s="253"/>
      <c r="AA368" s="253"/>
    </row>
    <row r="369">
      <c r="A369" s="253"/>
      <c r="B369" s="253"/>
      <c r="C369" s="253"/>
      <c r="D369" s="253"/>
      <c r="E369" s="253"/>
      <c r="F369" s="253"/>
      <c r="G369" s="254"/>
      <c r="H369" s="253"/>
      <c r="I369" s="253"/>
      <c r="J369" s="253"/>
      <c r="K369" s="253"/>
      <c r="L369" s="254"/>
      <c r="M369" s="253"/>
      <c r="N369" s="253"/>
      <c r="O369" s="253"/>
      <c r="P369" s="253"/>
      <c r="Q369" s="254"/>
      <c r="R369" s="253"/>
      <c r="S369" s="253"/>
      <c r="T369" s="253"/>
      <c r="U369" s="253"/>
      <c r="V369" s="254"/>
      <c r="W369" s="253"/>
      <c r="X369" s="253"/>
      <c r="Y369" s="253"/>
      <c r="Z369" s="253"/>
      <c r="AA369" s="253"/>
    </row>
    <row r="370">
      <c r="A370" s="253"/>
      <c r="B370" s="253"/>
      <c r="C370" s="253"/>
      <c r="D370" s="253"/>
      <c r="E370" s="253"/>
      <c r="F370" s="253"/>
      <c r="G370" s="254"/>
      <c r="H370" s="253"/>
      <c r="I370" s="253"/>
      <c r="J370" s="253"/>
      <c r="K370" s="253"/>
      <c r="L370" s="254"/>
      <c r="M370" s="253"/>
      <c r="N370" s="253"/>
      <c r="O370" s="253"/>
      <c r="P370" s="253"/>
      <c r="Q370" s="254"/>
      <c r="R370" s="253"/>
      <c r="S370" s="253"/>
      <c r="T370" s="253"/>
      <c r="U370" s="253"/>
      <c r="V370" s="254"/>
      <c r="W370" s="253"/>
      <c r="X370" s="253"/>
      <c r="Y370" s="253"/>
      <c r="Z370" s="253"/>
      <c r="AA370" s="253"/>
    </row>
    <row r="371">
      <c r="A371" s="253"/>
      <c r="B371" s="253"/>
      <c r="C371" s="253"/>
      <c r="D371" s="253"/>
      <c r="E371" s="253"/>
      <c r="F371" s="253"/>
      <c r="G371" s="254"/>
      <c r="H371" s="253"/>
      <c r="I371" s="253"/>
      <c r="J371" s="253"/>
      <c r="K371" s="253"/>
      <c r="L371" s="254"/>
      <c r="M371" s="253"/>
      <c r="N371" s="253"/>
      <c r="O371" s="253"/>
      <c r="P371" s="253"/>
      <c r="Q371" s="254"/>
      <c r="R371" s="253"/>
      <c r="S371" s="253"/>
      <c r="T371" s="253"/>
      <c r="U371" s="253"/>
      <c r="V371" s="254"/>
      <c r="W371" s="253"/>
      <c r="X371" s="253"/>
      <c r="Y371" s="253"/>
      <c r="Z371" s="253"/>
      <c r="AA371" s="253"/>
    </row>
    <row r="372">
      <c r="A372" s="253"/>
      <c r="B372" s="253"/>
      <c r="C372" s="253"/>
      <c r="D372" s="253"/>
      <c r="E372" s="253"/>
      <c r="F372" s="253"/>
      <c r="G372" s="254"/>
      <c r="H372" s="253"/>
      <c r="I372" s="253"/>
      <c r="J372" s="253"/>
      <c r="K372" s="253"/>
      <c r="L372" s="254"/>
      <c r="M372" s="253"/>
      <c r="N372" s="253"/>
      <c r="O372" s="253"/>
      <c r="P372" s="253"/>
      <c r="Q372" s="254"/>
      <c r="R372" s="253"/>
      <c r="S372" s="253"/>
      <c r="T372" s="253"/>
      <c r="U372" s="253"/>
      <c r="V372" s="254"/>
      <c r="W372" s="253"/>
      <c r="X372" s="253"/>
      <c r="Y372" s="253"/>
      <c r="Z372" s="253"/>
      <c r="AA372" s="253"/>
    </row>
    <row r="373">
      <c r="A373" s="253"/>
      <c r="B373" s="253"/>
      <c r="C373" s="253"/>
      <c r="D373" s="253"/>
      <c r="E373" s="253"/>
      <c r="F373" s="253"/>
      <c r="G373" s="254"/>
      <c r="H373" s="253"/>
      <c r="I373" s="253"/>
      <c r="J373" s="253"/>
      <c r="K373" s="253"/>
      <c r="L373" s="254"/>
      <c r="M373" s="253"/>
      <c r="N373" s="253"/>
      <c r="O373" s="253"/>
      <c r="P373" s="253"/>
      <c r="Q373" s="254"/>
      <c r="R373" s="253"/>
      <c r="S373" s="253"/>
      <c r="T373" s="253"/>
      <c r="U373" s="253"/>
      <c r="V373" s="254"/>
      <c r="W373" s="253"/>
      <c r="X373" s="253"/>
      <c r="Y373" s="253"/>
      <c r="Z373" s="253"/>
      <c r="AA373" s="253"/>
    </row>
    <row r="374">
      <c r="A374" s="253"/>
      <c r="B374" s="253"/>
      <c r="C374" s="253"/>
      <c r="D374" s="253"/>
      <c r="E374" s="253"/>
      <c r="F374" s="253"/>
      <c r="G374" s="254"/>
      <c r="H374" s="253"/>
      <c r="I374" s="253"/>
      <c r="J374" s="253"/>
      <c r="K374" s="253"/>
      <c r="L374" s="254"/>
      <c r="M374" s="253"/>
      <c r="N374" s="253"/>
      <c r="O374" s="253"/>
      <c r="P374" s="253"/>
      <c r="Q374" s="254"/>
      <c r="R374" s="253"/>
      <c r="S374" s="253"/>
      <c r="T374" s="253"/>
      <c r="U374" s="253"/>
      <c r="V374" s="254"/>
      <c r="W374" s="253"/>
      <c r="X374" s="253"/>
      <c r="Y374" s="253"/>
      <c r="Z374" s="253"/>
      <c r="AA374" s="253"/>
    </row>
    <row r="375">
      <c r="A375" s="253"/>
      <c r="B375" s="253"/>
      <c r="C375" s="253"/>
      <c r="D375" s="253"/>
      <c r="E375" s="253"/>
      <c r="F375" s="253"/>
      <c r="G375" s="254"/>
      <c r="H375" s="253"/>
      <c r="I375" s="253"/>
      <c r="J375" s="253"/>
      <c r="K375" s="253"/>
      <c r="L375" s="254"/>
      <c r="M375" s="253"/>
      <c r="N375" s="253"/>
      <c r="O375" s="253"/>
      <c r="P375" s="253"/>
      <c r="Q375" s="254"/>
      <c r="R375" s="253"/>
      <c r="S375" s="253"/>
      <c r="T375" s="253"/>
      <c r="U375" s="253"/>
      <c r="V375" s="254"/>
      <c r="W375" s="253"/>
      <c r="X375" s="253"/>
      <c r="Y375" s="253"/>
      <c r="Z375" s="253"/>
      <c r="AA375" s="253"/>
    </row>
    <row r="376">
      <c r="A376" s="253"/>
      <c r="B376" s="253"/>
      <c r="C376" s="253"/>
      <c r="D376" s="253"/>
      <c r="E376" s="253"/>
      <c r="F376" s="253"/>
      <c r="G376" s="254"/>
      <c r="H376" s="253"/>
      <c r="I376" s="253"/>
      <c r="J376" s="253"/>
      <c r="K376" s="253"/>
      <c r="L376" s="254"/>
      <c r="M376" s="253"/>
      <c r="N376" s="253"/>
      <c r="O376" s="253"/>
      <c r="P376" s="253"/>
      <c r="Q376" s="254"/>
      <c r="R376" s="253"/>
      <c r="S376" s="253"/>
      <c r="T376" s="253"/>
      <c r="U376" s="253"/>
      <c r="V376" s="254"/>
      <c r="W376" s="253"/>
      <c r="X376" s="253"/>
      <c r="Y376" s="253"/>
      <c r="Z376" s="253"/>
      <c r="AA376" s="253"/>
    </row>
    <row r="377">
      <c r="A377" s="253"/>
      <c r="B377" s="253"/>
      <c r="C377" s="253"/>
      <c r="D377" s="253"/>
      <c r="E377" s="253"/>
      <c r="F377" s="253"/>
      <c r="G377" s="254"/>
      <c r="H377" s="253"/>
      <c r="I377" s="253"/>
      <c r="J377" s="253"/>
      <c r="K377" s="253"/>
      <c r="L377" s="254"/>
      <c r="M377" s="253"/>
      <c r="N377" s="253"/>
      <c r="O377" s="253"/>
      <c r="P377" s="253"/>
      <c r="Q377" s="254"/>
      <c r="R377" s="253"/>
      <c r="S377" s="253"/>
      <c r="T377" s="253"/>
      <c r="U377" s="253"/>
      <c r="V377" s="254"/>
      <c r="W377" s="253"/>
      <c r="X377" s="253"/>
      <c r="Y377" s="253"/>
      <c r="Z377" s="253"/>
      <c r="AA377" s="253"/>
    </row>
    <row r="378">
      <c r="A378" s="253"/>
      <c r="B378" s="253"/>
      <c r="C378" s="253"/>
      <c r="D378" s="253"/>
      <c r="E378" s="253"/>
      <c r="F378" s="253"/>
      <c r="G378" s="254"/>
      <c r="H378" s="253"/>
      <c r="I378" s="253"/>
      <c r="J378" s="253"/>
      <c r="K378" s="253"/>
      <c r="L378" s="254"/>
      <c r="M378" s="253"/>
      <c r="N378" s="253"/>
      <c r="O378" s="253"/>
      <c r="P378" s="253"/>
      <c r="Q378" s="254"/>
      <c r="R378" s="253"/>
      <c r="S378" s="253"/>
      <c r="T378" s="253"/>
      <c r="U378" s="253"/>
      <c r="V378" s="254"/>
      <c r="W378" s="253"/>
      <c r="X378" s="253"/>
      <c r="Y378" s="253"/>
      <c r="Z378" s="253"/>
      <c r="AA378" s="253"/>
    </row>
    <row r="379">
      <c r="A379" s="253"/>
      <c r="B379" s="253"/>
      <c r="C379" s="253"/>
      <c r="D379" s="253"/>
      <c r="E379" s="253"/>
      <c r="F379" s="253"/>
      <c r="G379" s="254"/>
      <c r="H379" s="253"/>
      <c r="I379" s="253"/>
      <c r="J379" s="253"/>
      <c r="K379" s="253"/>
      <c r="L379" s="254"/>
      <c r="M379" s="253"/>
      <c r="N379" s="253"/>
      <c r="O379" s="253"/>
      <c r="P379" s="253"/>
      <c r="Q379" s="254"/>
      <c r="R379" s="253"/>
      <c r="S379" s="253"/>
      <c r="T379" s="253"/>
      <c r="U379" s="253"/>
      <c r="V379" s="254"/>
      <c r="W379" s="253"/>
      <c r="X379" s="253"/>
      <c r="Y379" s="253"/>
      <c r="Z379" s="253"/>
      <c r="AA379" s="253"/>
    </row>
    <row r="380">
      <c r="A380" s="253"/>
      <c r="B380" s="253"/>
      <c r="C380" s="253"/>
      <c r="D380" s="253"/>
      <c r="E380" s="253"/>
      <c r="F380" s="253"/>
      <c r="G380" s="254"/>
      <c r="H380" s="253"/>
      <c r="I380" s="253"/>
      <c r="J380" s="253"/>
      <c r="K380" s="253"/>
      <c r="L380" s="254"/>
      <c r="M380" s="253"/>
      <c r="N380" s="253"/>
      <c r="O380" s="253"/>
      <c r="P380" s="253"/>
      <c r="Q380" s="254"/>
      <c r="R380" s="253"/>
      <c r="S380" s="253"/>
      <c r="T380" s="253"/>
      <c r="U380" s="253"/>
      <c r="V380" s="254"/>
      <c r="W380" s="253"/>
      <c r="X380" s="253"/>
      <c r="Y380" s="253"/>
      <c r="Z380" s="253"/>
      <c r="AA380" s="253"/>
    </row>
    <row r="381">
      <c r="A381" s="253"/>
      <c r="B381" s="253"/>
      <c r="C381" s="253"/>
      <c r="D381" s="253"/>
      <c r="E381" s="253"/>
      <c r="F381" s="253"/>
      <c r="G381" s="254"/>
      <c r="H381" s="253"/>
      <c r="I381" s="253"/>
      <c r="J381" s="253"/>
      <c r="K381" s="253"/>
      <c r="L381" s="254"/>
      <c r="M381" s="253"/>
      <c r="N381" s="253"/>
      <c r="O381" s="253"/>
      <c r="P381" s="253"/>
      <c r="Q381" s="254"/>
      <c r="R381" s="253"/>
      <c r="S381" s="253"/>
      <c r="T381" s="253"/>
      <c r="U381" s="253"/>
      <c r="V381" s="254"/>
      <c r="W381" s="253"/>
      <c r="X381" s="253"/>
      <c r="Y381" s="253"/>
      <c r="Z381" s="253"/>
      <c r="AA381" s="253"/>
    </row>
    <row r="382">
      <c r="A382" s="253"/>
      <c r="B382" s="253"/>
      <c r="C382" s="253"/>
      <c r="D382" s="253"/>
      <c r="E382" s="253"/>
      <c r="F382" s="253"/>
      <c r="G382" s="254"/>
      <c r="H382" s="253"/>
      <c r="I382" s="253"/>
      <c r="J382" s="253"/>
      <c r="K382" s="253"/>
      <c r="L382" s="254"/>
      <c r="M382" s="253"/>
      <c r="N382" s="253"/>
      <c r="O382" s="253"/>
      <c r="P382" s="253"/>
      <c r="Q382" s="254"/>
      <c r="R382" s="253"/>
      <c r="S382" s="253"/>
      <c r="T382" s="253"/>
      <c r="U382" s="253"/>
      <c r="V382" s="254"/>
      <c r="W382" s="253"/>
      <c r="X382" s="253"/>
      <c r="Y382" s="253"/>
      <c r="Z382" s="253"/>
      <c r="AA382" s="253"/>
    </row>
    <row r="383">
      <c r="A383" s="253"/>
      <c r="B383" s="253"/>
      <c r="C383" s="253"/>
      <c r="D383" s="253"/>
      <c r="E383" s="253"/>
      <c r="F383" s="253"/>
      <c r="G383" s="254"/>
      <c r="H383" s="253"/>
      <c r="I383" s="253"/>
      <c r="J383" s="253"/>
      <c r="K383" s="253"/>
      <c r="L383" s="254"/>
      <c r="M383" s="253"/>
      <c r="N383" s="253"/>
      <c r="O383" s="253"/>
      <c r="P383" s="253"/>
      <c r="Q383" s="254"/>
      <c r="R383" s="253"/>
      <c r="S383" s="253"/>
      <c r="T383" s="253"/>
      <c r="U383" s="253"/>
      <c r="V383" s="254"/>
      <c r="W383" s="253"/>
      <c r="X383" s="253"/>
      <c r="Y383" s="253"/>
      <c r="Z383" s="253"/>
      <c r="AA383" s="253"/>
    </row>
    <row r="384">
      <c r="A384" s="253"/>
      <c r="B384" s="253"/>
      <c r="C384" s="253"/>
      <c r="D384" s="253"/>
      <c r="E384" s="253"/>
      <c r="F384" s="253"/>
      <c r="G384" s="254"/>
      <c r="H384" s="253"/>
      <c r="I384" s="253"/>
      <c r="J384" s="253"/>
      <c r="K384" s="253"/>
      <c r="L384" s="254"/>
      <c r="M384" s="253"/>
      <c r="N384" s="253"/>
      <c r="O384" s="253"/>
      <c r="P384" s="253"/>
      <c r="Q384" s="254"/>
      <c r="R384" s="253"/>
      <c r="S384" s="253"/>
      <c r="T384" s="253"/>
      <c r="U384" s="253"/>
      <c r="V384" s="254"/>
      <c r="W384" s="253"/>
      <c r="X384" s="253"/>
      <c r="Y384" s="253"/>
      <c r="Z384" s="253"/>
      <c r="AA384" s="253"/>
    </row>
    <row r="385">
      <c r="A385" s="253"/>
      <c r="B385" s="253"/>
      <c r="C385" s="253"/>
      <c r="D385" s="253"/>
      <c r="E385" s="253"/>
      <c r="F385" s="253"/>
      <c r="G385" s="254"/>
      <c r="H385" s="253"/>
      <c r="I385" s="253"/>
      <c r="J385" s="253"/>
      <c r="K385" s="253"/>
      <c r="L385" s="254"/>
      <c r="M385" s="253"/>
      <c r="N385" s="253"/>
      <c r="O385" s="253"/>
      <c r="P385" s="253"/>
      <c r="Q385" s="254"/>
      <c r="R385" s="253"/>
      <c r="S385" s="253"/>
      <c r="T385" s="253"/>
      <c r="U385" s="253"/>
      <c r="V385" s="254"/>
      <c r="W385" s="253"/>
      <c r="X385" s="253"/>
      <c r="Y385" s="253"/>
      <c r="Z385" s="253"/>
      <c r="AA385" s="253"/>
    </row>
    <row r="386">
      <c r="A386" s="253"/>
      <c r="B386" s="253"/>
      <c r="C386" s="253"/>
      <c r="D386" s="253"/>
      <c r="E386" s="253"/>
      <c r="F386" s="253"/>
      <c r="G386" s="254"/>
      <c r="H386" s="253"/>
      <c r="I386" s="253"/>
      <c r="J386" s="253"/>
      <c r="K386" s="253"/>
      <c r="L386" s="254"/>
      <c r="M386" s="253"/>
      <c r="N386" s="253"/>
      <c r="O386" s="253"/>
      <c r="P386" s="253"/>
      <c r="Q386" s="254"/>
      <c r="R386" s="253"/>
      <c r="S386" s="253"/>
      <c r="T386" s="253"/>
      <c r="U386" s="253"/>
      <c r="V386" s="254"/>
      <c r="W386" s="253"/>
      <c r="X386" s="253"/>
      <c r="Y386" s="253"/>
      <c r="Z386" s="253"/>
      <c r="AA386" s="253"/>
    </row>
    <row r="387">
      <c r="A387" s="253"/>
      <c r="B387" s="253"/>
      <c r="C387" s="253"/>
      <c r="D387" s="253"/>
      <c r="E387" s="253"/>
      <c r="F387" s="253"/>
      <c r="G387" s="254"/>
      <c r="H387" s="253"/>
      <c r="I387" s="253"/>
      <c r="J387" s="253"/>
      <c r="K387" s="253"/>
      <c r="L387" s="254"/>
      <c r="M387" s="253"/>
      <c r="N387" s="253"/>
      <c r="O387" s="253"/>
      <c r="P387" s="253"/>
      <c r="Q387" s="254"/>
      <c r="R387" s="253"/>
      <c r="S387" s="253"/>
      <c r="T387" s="253"/>
      <c r="U387" s="253"/>
      <c r="V387" s="254"/>
      <c r="W387" s="253"/>
      <c r="X387" s="253"/>
      <c r="Y387" s="253"/>
      <c r="Z387" s="253"/>
      <c r="AA387" s="253"/>
    </row>
    <row r="388">
      <c r="A388" s="253"/>
      <c r="B388" s="253"/>
      <c r="C388" s="253"/>
      <c r="D388" s="253"/>
      <c r="E388" s="253"/>
      <c r="F388" s="253"/>
      <c r="G388" s="254"/>
      <c r="H388" s="253"/>
      <c r="I388" s="253"/>
      <c r="J388" s="253"/>
      <c r="K388" s="253"/>
      <c r="L388" s="254"/>
      <c r="M388" s="253"/>
      <c r="N388" s="253"/>
      <c r="O388" s="253"/>
      <c r="P388" s="253"/>
      <c r="Q388" s="254"/>
      <c r="R388" s="253"/>
      <c r="S388" s="253"/>
      <c r="T388" s="253"/>
      <c r="U388" s="253"/>
      <c r="V388" s="254"/>
      <c r="W388" s="253"/>
      <c r="X388" s="253"/>
      <c r="Y388" s="253"/>
      <c r="Z388" s="253"/>
      <c r="AA388" s="253"/>
    </row>
    <row r="389">
      <c r="A389" s="253"/>
      <c r="B389" s="253"/>
      <c r="C389" s="253"/>
      <c r="D389" s="253"/>
      <c r="E389" s="253"/>
      <c r="F389" s="253"/>
      <c r="G389" s="254"/>
      <c r="H389" s="253"/>
      <c r="I389" s="253"/>
      <c r="J389" s="253"/>
      <c r="K389" s="253"/>
      <c r="L389" s="254"/>
      <c r="M389" s="253"/>
      <c r="N389" s="253"/>
      <c r="O389" s="253"/>
      <c r="P389" s="253"/>
      <c r="Q389" s="254"/>
      <c r="R389" s="253"/>
      <c r="S389" s="253"/>
      <c r="T389" s="253"/>
      <c r="U389" s="253"/>
      <c r="V389" s="254"/>
      <c r="W389" s="253"/>
      <c r="X389" s="253"/>
      <c r="Y389" s="253"/>
      <c r="Z389" s="253"/>
      <c r="AA389" s="253"/>
    </row>
    <row r="390">
      <c r="A390" s="253"/>
      <c r="B390" s="253"/>
      <c r="C390" s="253"/>
      <c r="D390" s="253"/>
      <c r="E390" s="253"/>
      <c r="F390" s="253"/>
      <c r="G390" s="254"/>
      <c r="H390" s="253"/>
      <c r="I390" s="253"/>
      <c r="J390" s="253"/>
      <c r="K390" s="253"/>
      <c r="L390" s="254"/>
      <c r="M390" s="253"/>
      <c r="N390" s="253"/>
      <c r="O390" s="253"/>
      <c r="P390" s="253"/>
      <c r="Q390" s="254"/>
      <c r="R390" s="253"/>
      <c r="S390" s="253"/>
      <c r="T390" s="253"/>
      <c r="U390" s="253"/>
      <c r="V390" s="254"/>
      <c r="W390" s="253"/>
      <c r="X390" s="253"/>
      <c r="Y390" s="253"/>
      <c r="Z390" s="253"/>
      <c r="AA390" s="253"/>
    </row>
    <row r="391">
      <c r="A391" s="253"/>
      <c r="B391" s="253"/>
      <c r="C391" s="253"/>
      <c r="D391" s="253"/>
      <c r="E391" s="253"/>
      <c r="F391" s="253"/>
      <c r="G391" s="254"/>
      <c r="H391" s="253"/>
      <c r="I391" s="253"/>
      <c r="J391" s="253"/>
      <c r="K391" s="253"/>
      <c r="L391" s="254"/>
      <c r="M391" s="253"/>
      <c r="N391" s="253"/>
      <c r="O391" s="253"/>
      <c r="P391" s="253"/>
      <c r="Q391" s="254"/>
      <c r="R391" s="253"/>
      <c r="S391" s="253"/>
      <c r="T391" s="253"/>
      <c r="U391" s="253"/>
      <c r="V391" s="254"/>
      <c r="W391" s="253"/>
      <c r="X391" s="253"/>
      <c r="Y391" s="253"/>
      <c r="Z391" s="253"/>
      <c r="AA391" s="253"/>
    </row>
    <row r="392">
      <c r="A392" s="253"/>
      <c r="B392" s="253"/>
      <c r="C392" s="253"/>
      <c r="D392" s="253"/>
      <c r="E392" s="253"/>
      <c r="F392" s="253"/>
      <c r="G392" s="254"/>
      <c r="H392" s="253"/>
      <c r="I392" s="253"/>
      <c r="J392" s="253"/>
      <c r="K392" s="253"/>
      <c r="L392" s="254"/>
      <c r="M392" s="253"/>
      <c r="N392" s="253"/>
      <c r="O392" s="253"/>
      <c r="P392" s="253"/>
      <c r="Q392" s="254"/>
      <c r="R392" s="253"/>
      <c r="S392" s="253"/>
      <c r="T392" s="253"/>
      <c r="U392" s="253"/>
      <c r="V392" s="254"/>
      <c r="W392" s="253"/>
      <c r="X392" s="253"/>
      <c r="Y392" s="253"/>
      <c r="Z392" s="253"/>
      <c r="AA392" s="253"/>
    </row>
    <row r="393">
      <c r="A393" s="253"/>
      <c r="B393" s="253"/>
      <c r="C393" s="253"/>
      <c r="D393" s="253"/>
      <c r="E393" s="253"/>
      <c r="F393" s="253"/>
      <c r="G393" s="254"/>
      <c r="H393" s="253"/>
      <c r="I393" s="253"/>
      <c r="J393" s="253"/>
      <c r="K393" s="253"/>
      <c r="L393" s="254"/>
      <c r="M393" s="253"/>
      <c r="N393" s="253"/>
      <c r="O393" s="253"/>
      <c r="P393" s="253"/>
      <c r="Q393" s="254"/>
      <c r="R393" s="253"/>
      <c r="S393" s="253"/>
      <c r="T393" s="253"/>
      <c r="U393" s="253"/>
      <c r="V393" s="254"/>
      <c r="W393" s="253"/>
      <c r="X393" s="253"/>
      <c r="Y393" s="253"/>
      <c r="Z393" s="253"/>
      <c r="AA393" s="253"/>
    </row>
    <row r="394">
      <c r="A394" s="253"/>
      <c r="B394" s="253"/>
      <c r="C394" s="253"/>
      <c r="D394" s="253"/>
      <c r="E394" s="253"/>
      <c r="F394" s="253"/>
      <c r="G394" s="254"/>
      <c r="H394" s="253"/>
      <c r="I394" s="253"/>
      <c r="J394" s="253"/>
      <c r="K394" s="253"/>
      <c r="L394" s="254"/>
      <c r="M394" s="253"/>
      <c r="N394" s="253"/>
      <c r="O394" s="253"/>
      <c r="P394" s="253"/>
      <c r="Q394" s="254"/>
      <c r="R394" s="253"/>
      <c r="S394" s="253"/>
      <c r="T394" s="253"/>
      <c r="U394" s="253"/>
      <c r="V394" s="254"/>
      <c r="W394" s="253"/>
      <c r="X394" s="253"/>
      <c r="Y394" s="253"/>
      <c r="Z394" s="253"/>
      <c r="AA394" s="253"/>
    </row>
    <row r="395">
      <c r="A395" s="253"/>
      <c r="B395" s="253"/>
      <c r="C395" s="253"/>
      <c r="D395" s="253"/>
      <c r="E395" s="253"/>
      <c r="F395" s="253"/>
      <c r="G395" s="254"/>
      <c r="H395" s="253"/>
      <c r="I395" s="253"/>
      <c r="J395" s="253"/>
      <c r="K395" s="253"/>
      <c r="L395" s="254"/>
      <c r="M395" s="253"/>
      <c r="N395" s="253"/>
      <c r="O395" s="253"/>
      <c r="P395" s="253"/>
      <c r="Q395" s="254"/>
      <c r="R395" s="253"/>
      <c r="S395" s="253"/>
      <c r="T395" s="253"/>
      <c r="U395" s="253"/>
      <c r="V395" s="254"/>
      <c r="W395" s="253"/>
      <c r="X395" s="253"/>
      <c r="Y395" s="253"/>
      <c r="Z395" s="253"/>
      <c r="AA395" s="253"/>
    </row>
    <row r="396">
      <c r="A396" s="253"/>
      <c r="B396" s="253"/>
      <c r="C396" s="253"/>
      <c r="D396" s="253"/>
      <c r="E396" s="253"/>
      <c r="F396" s="253"/>
      <c r="G396" s="254"/>
      <c r="H396" s="253"/>
      <c r="I396" s="253"/>
      <c r="J396" s="253"/>
      <c r="K396" s="253"/>
      <c r="L396" s="254"/>
      <c r="M396" s="253"/>
      <c r="N396" s="253"/>
      <c r="O396" s="253"/>
      <c r="P396" s="253"/>
      <c r="Q396" s="254"/>
      <c r="R396" s="253"/>
      <c r="S396" s="253"/>
      <c r="T396" s="253"/>
      <c r="U396" s="253"/>
      <c r="V396" s="254"/>
      <c r="W396" s="253"/>
      <c r="X396" s="253"/>
      <c r="Y396" s="253"/>
      <c r="Z396" s="253"/>
      <c r="AA396" s="253"/>
    </row>
    <row r="397">
      <c r="A397" s="253"/>
      <c r="B397" s="253"/>
      <c r="C397" s="253"/>
      <c r="D397" s="253"/>
      <c r="E397" s="253"/>
      <c r="F397" s="253"/>
      <c r="G397" s="254"/>
      <c r="H397" s="253"/>
      <c r="I397" s="253"/>
      <c r="J397" s="253"/>
      <c r="K397" s="253"/>
      <c r="L397" s="254"/>
      <c r="M397" s="253"/>
      <c r="N397" s="253"/>
      <c r="O397" s="253"/>
      <c r="P397" s="253"/>
      <c r="Q397" s="254"/>
      <c r="R397" s="253"/>
      <c r="S397" s="253"/>
      <c r="T397" s="253"/>
      <c r="U397" s="253"/>
      <c r="V397" s="254"/>
      <c r="W397" s="253"/>
      <c r="X397" s="253"/>
      <c r="Y397" s="253"/>
      <c r="Z397" s="253"/>
      <c r="AA397" s="253"/>
    </row>
    <row r="398">
      <c r="A398" s="253"/>
      <c r="B398" s="253"/>
      <c r="C398" s="253"/>
      <c r="D398" s="253"/>
      <c r="E398" s="253"/>
      <c r="F398" s="253"/>
      <c r="G398" s="254"/>
      <c r="H398" s="253"/>
      <c r="I398" s="253"/>
      <c r="J398" s="253"/>
      <c r="K398" s="253"/>
      <c r="L398" s="254"/>
      <c r="M398" s="253"/>
      <c r="N398" s="253"/>
      <c r="O398" s="253"/>
      <c r="P398" s="253"/>
      <c r="Q398" s="254"/>
      <c r="R398" s="253"/>
      <c r="S398" s="253"/>
      <c r="T398" s="253"/>
      <c r="U398" s="253"/>
      <c r="V398" s="254"/>
      <c r="W398" s="253"/>
      <c r="X398" s="253"/>
      <c r="Y398" s="253"/>
      <c r="Z398" s="253"/>
      <c r="AA398" s="253"/>
    </row>
    <row r="399">
      <c r="A399" s="253"/>
      <c r="B399" s="253"/>
      <c r="C399" s="253"/>
      <c r="D399" s="253"/>
      <c r="E399" s="253"/>
      <c r="F399" s="253"/>
      <c r="G399" s="254"/>
      <c r="H399" s="253"/>
      <c r="I399" s="253"/>
      <c r="J399" s="253"/>
      <c r="K399" s="253"/>
      <c r="L399" s="254"/>
      <c r="M399" s="253"/>
      <c r="N399" s="253"/>
      <c r="O399" s="253"/>
      <c r="P399" s="253"/>
      <c r="Q399" s="254"/>
      <c r="R399" s="253"/>
      <c r="S399" s="253"/>
      <c r="T399" s="253"/>
      <c r="U399" s="253"/>
      <c r="V399" s="254"/>
      <c r="W399" s="253"/>
      <c r="X399" s="253"/>
      <c r="Y399" s="253"/>
      <c r="Z399" s="253"/>
      <c r="AA399" s="253"/>
    </row>
    <row r="400">
      <c r="A400" s="253"/>
      <c r="B400" s="253"/>
      <c r="C400" s="253"/>
      <c r="D400" s="253"/>
      <c r="E400" s="253"/>
      <c r="F400" s="253"/>
      <c r="G400" s="254"/>
      <c r="H400" s="253"/>
      <c r="I400" s="253"/>
      <c r="J400" s="253"/>
      <c r="K400" s="253"/>
      <c r="L400" s="254"/>
      <c r="M400" s="253"/>
      <c r="N400" s="253"/>
      <c r="O400" s="253"/>
      <c r="P400" s="253"/>
      <c r="Q400" s="254"/>
      <c r="R400" s="253"/>
      <c r="S400" s="253"/>
      <c r="T400" s="253"/>
      <c r="U400" s="253"/>
      <c r="V400" s="254"/>
      <c r="W400" s="253"/>
      <c r="X400" s="253"/>
      <c r="Y400" s="253"/>
      <c r="Z400" s="253"/>
      <c r="AA400" s="253"/>
    </row>
    <row r="401">
      <c r="A401" s="253"/>
      <c r="B401" s="253"/>
      <c r="C401" s="253"/>
      <c r="D401" s="253"/>
      <c r="E401" s="253"/>
      <c r="F401" s="253"/>
      <c r="G401" s="254"/>
      <c r="H401" s="253"/>
      <c r="I401" s="253"/>
      <c r="J401" s="253"/>
      <c r="K401" s="253"/>
      <c r="L401" s="254"/>
      <c r="M401" s="253"/>
      <c r="N401" s="253"/>
      <c r="O401" s="253"/>
      <c r="P401" s="253"/>
      <c r="Q401" s="254"/>
      <c r="R401" s="253"/>
      <c r="S401" s="253"/>
      <c r="T401" s="253"/>
      <c r="U401" s="253"/>
      <c r="V401" s="254"/>
      <c r="W401" s="253"/>
      <c r="X401" s="253"/>
      <c r="Y401" s="253"/>
      <c r="Z401" s="253"/>
      <c r="AA401" s="253"/>
    </row>
    <row r="402">
      <c r="A402" s="253"/>
      <c r="B402" s="253"/>
      <c r="C402" s="253"/>
      <c r="D402" s="253"/>
      <c r="E402" s="253"/>
      <c r="F402" s="253"/>
      <c r="G402" s="254"/>
      <c r="H402" s="253"/>
      <c r="I402" s="253"/>
      <c r="J402" s="253"/>
      <c r="K402" s="253"/>
      <c r="L402" s="254"/>
      <c r="M402" s="253"/>
      <c r="N402" s="253"/>
      <c r="O402" s="253"/>
      <c r="P402" s="253"/>
      <c r="Q402" s="254"/>
      <c r="R402" s="253"/>
      <c r="S402" s="253"/>
      <c r="T402" s="253"/>
      <c r="U402" s="253"/>
      <c r="V402" s="254"/>
      <c r="W402" s="253"/>
      <c r="X402" s="253"/>
      <c r="Y402" s="253"/>
      <c r="Z402" s="253"/>
      <c r="AA402" s="253"/>
    </row>
    <row r="403">
      <c r="A403" s="253"/>
      <c r="B403" s="253"/>
      <c r="C403" s="253"/>
      <c r="D403" s="253"/>
      <c r="E403" s="253"/>
      <c r="F403" s="253"/>
      <c r="G403" s="254"/>
      <c r="H403" s="253"/>
      <c r="I403" s="253"/>
      <c r="J403" s="253"/>
      <c r="K403" s="253"/>
      <c r="L403" s="254"/>
      <c r="M403" s="253"/>
      <c r="N403" s="253"/>
      <c r="O403" s="253"/>
      <c r="P403" s="253"/>
      <c r="Q403" s="254"/>
      <c r="R403" s="253"/>
      <c r="S403" s="253"/>
      <c r="T403" s="253"/>
      <c r="U403" s="253"/>
      <c r="V403" s="254"/>
      <c r="W403" s="253"/>
      <c r="X403" s="253"/>
      <c r="Y403" s="253"/>
      <c r="Z403" s="253"/>
      <c r="AA403" s="253"/>
    </row>
    <row r="404">
      <c r="A404" s="253"/>
      <c r="B404" s="253"/>
      <c r="C404" s="253"/>
      <c r="D404" s="253"/>
      <c r="E404" s="253"/>
      <c r="F404" s="253"/>
      <c r="G404" s="254"/>
      <c r="H404" s="253"/>
      <c r="I404" s="253"/>
      <c r="J404" s="253"/>
      <c r="K404" s="253"/>
      <c r="L404" s="254"/>
      <c r="M404" s="253"/>
      <c r="N404" s="253"/>
      <c r="O404" s="253"/>
      <c r="P404" s="253"/>
      <c r="Q404" s="254"/>
      <c r="R404" s="253"/>
      <c r="S404" s="253"/>
      <c r="T404" s="253"/>
      <c r="U404" s="253"/>
      <c r="V404" s="254"/>
      <c r="W404" s="253"/>
      <c r="X404" s="253"/>
      <c r="Y404" s="253"/>
      <c r="Z404" s="253"/>
      <c r="AA404" s="253"/>
    </row>
    <row r="405">
      <c r="A405" s="253"/>
      <c r="B405" s="253"/>
      <c r="C405" s="253"/>
      <c r="D405" s="253"/>
      <c r="E405" s="253"/>
      <c r="F405" s="253"/>
      <c r="G405" s="254"/>
      <c r="H405" s="253"/>
      <c r="I405" s="253"/>
      <c r="J405" s="253"/>
      <c r="K405" s="253"/>
      <c r="L405" s="254"/>
      <c r="M405" s="253"/>
      <c r="N405" s="253"/>
      <c r="O405" s="253"/>
      <c r="P405" s="253"/>
      <c r="Q405" s="254"/>
      <c r="R405" s="253"/>
      <c r="S405" s="253"/>
      <c r="T405" s="253"/>
      <c r="U405" s="253"/>
      <c r="V405" s="254"/>
      <c r="W405" s="253"/>
      <c r="X405" s="253"/>
      <c r="Y405" s="253"/>
      <c r="Z405" s="253"/>
      <c r="AA405" s="253"/>
    </row>
    <row r="406">
      <c r="A406" s="253"/>
      <c r="B406" s="253"/>
      <c r="C406" s="253"/>
      <c r="D406" s="253"/>
      <c r="E406" s="253"/>
      <c r="F406" s="253"/>
      <c r="G406" s="254"/>
      <c r="H406" s="253"/>
      <c r="I406" s="253"/>
      <c r="J406" s="253"/>
      <c r="K406" s="253"/>
      <c r="L406" s="254"/>
      <c r="M406" s="253"/>
      <c r="N406" s="253"/>
      <c r="O406" s="253"/>
      <c r="P406" s="253"/>
      <c r="Q406" s="254"/>
      <c r="R406" s="253"/>
      <c r="S406" s="253"/>
      <c r="T406" s="253"/>
      <c r="U406" s="253"/>
      <c r="V406" s="254"/>
      <c r="W406" s="253"/>
      <c r="X406" s="253"/>
      <c r="Y406" s="253"/>
      <c r="Z406" s="253"/>
      <c r="AA406" s="253"/>
    </row>
    <row r="407">
      <c r="A407" s="253"/>
      <c r="B407" s="253"/>
      <c r="C407" s="253"/>
      <c r="D407" s="253"/>
      <c r="E407" s="253"/>
      <c r="F407" s="253"/>
      <c r="G407" s="254"/>
      <c r="H407" s="253"/>
      <c r="I407" s="253"/>
      <c r="J407" s="253"/>
      <c r="K407" s="253"/>
      <c r="L407" s="254"/>
      <c r="M407" s="253"/>
      <c r="N407" s="253"/>
      <c r="O407" s="253"/>
      <c r="P407" s="253"/>
      <c r="Q407" s="254"/>
      <c r="R407" s="253"/>
      <c r="S407" s="253"/>
      <c r="T407" s="253"/>
      <c r="U407" s="253"/>
      <c r="V407" s="254"/>
      <c r="W407" s="253"/>
      <c r="X407" s="253"/>
      <c r="Y407" s="253"/>
      <c r="Z407" s="253"/>
      <c r="AA407" s="253"/>
    </row>
    <row r="408">
      <c r="A408" s="253"/>
      <c r="B408" s="253"/>
      <c r="C408" s="253"/>
      <c r="D408" s="253"/>
      <c r="E408" s="253"/>
      <c r="F408" s="253"/>
      <c r="G408" s="254"/>
      <c r="H408" s="253"/>
      <c r="I408" s="253"/>
      <c r="J408" s="253"/>
      <c r="K408" s="253"/>
      <c r="L408" s="254"/>
      <c r="M408" s="253"/>
      <c r="N408" s="253"/>
      <c r="O408" s="253"/>
      <c r="P408" s="253"/>
      <c r="Q408" s="254"/>
      <c r="R408" s="253"/>
      <c r="S408" s="253"/>
      <c r="T408" s="253"/>
      <c r="U408" s="253"/>
      <c r="V408" s="254"/>
      <c r="W408" s="253"/>
      <c r="X408" s="253"/>
      <c r="Y408" s="253"/>
      <c r="Z408" s="253"/>
      <c r="AA408" s="253"/>
    </row>
    <row r="409">
      <c r="A409" s="253"/>
      <c r="B409" s="253"/>
      <c r="C409" s="253"/>
      <c r="D409" s="253"/>
      <c r="E409" s="253"/>
      <c r="F409" s="253"/>
      <c r="G409" s="254"/>
      <c r="H409" s="253"/>
      <c r="I409" s="253"/>
      <c r="J409" s="253"/>
      <c r="K409" s="253"/>
      <c r="L409" s="254"/>
      <c r="M409" s="253"/>
      <c r="N409" s="253"/>
      <c r="O409" s="253"/>
      <c r="P409" s="253"/>
      <c r="Q409" s="254"/>
      <c r="R409" s="253"/>
      <c r="S409" s="253"/>
      <c r="T409" s="253"/>
      <c r="U409" s="253"/>
      <c r="V409" s="254"/>
      <c r="W409" s="253"/>
      <c r="X409" s="253"/>
      <c r="Y409" s="253"/>
      <c r="Z409" s="253"/>
      <c r="AA409" s="253"/>
    </row>
    <row r="410">
      <c r="A410" s="253"/>
      <c r="B410" s="253"/>
      <c r="C410" s="253"/>
      <c r="D410" s="253"/>
      <c r="E410" s="253"/>
      <c r="F410" s="253"/>
      <c r="G410" s="254"/>
      <c r="H410" s="253"/>
      <c r="I410" s="253"/>
      <c r="J410" s="253"/>
      <c r="K410" s="253"/>
      <c r="L410" s="254"/>
      <c r="M410" s="253"/>
      <c r="N410" s="253"/>
      <c r="O410" s="253"/>
      <c r="P410" s="253"/>
      <c r="Q410" s="254"/>
      <c r="R410" s="253"/>
      <c r="S410" s="253"/>
      <c r="T410" s="253"/>
      <c r="U410" s="253"/>
      <c r="V410" s="254"/>
      <c r="W410" s="253"/>
      <c r="X410" s="253"/>
      <c r="Y410" s="253"/>
      <c r="Z410" s="253"/>
      <c r="AA410" s="253"/>
    </row>
    <row r="411">
      <c r="A411" s="253"/>
      <c r="B411" s="253"/>
      <c r="C411" s="253"/>
      <c r="D411" s="253"/>
      <c r="E411" s="253"/>
      <c r="F411" s="253"/>
      <c r="G411" s="254"/>
      <c r="H411" s="253"/>
      <c r="I411" s="253"/>
      <c r="J411" s="253"/>
      <c r="K411" s="253"/>
      <c r="L411" s="254"/>
      <c r="M411" s="253"/>
      <c r="N411" s="253"/>
      <c r="O411" s="253"/>
      <c r="P411" s="253"/>
      <c r="Q411" s="254"/>
      <c r="R411" s="253"/>
      <c r="S411" s="253"/>
      <c r="T411" s="253"/>
      <c r="U411" s="253"/>
      <c r="V411" s="254"/>
      <c r="W411" s="253"/>
      <c r="X411" s="253"/>
      <c r="Y411" s="253"/>
      <c r="Z411" s="253"/>
      <c r="AA411" s="253"/>
    </row>
    <row r="412">
      <c r="A412" s="253"/>
      <c r="B412" s="253"/>
      <c r="C412" s="253"/>
      <c r="D412" s="253"/>
      <c r="E412" s="253"/>
      <c r="F412" s="253"/>
      <c r="G412" s="254"/>
      <c r="H412" s="253"/>
      <c r="I412" s="253"/>
      <c r="J412" s="253"/>
      <c r="K412" s="253"/>
      <c r="L412" s="254"/>
      <c r="M412" s="253"/>
      <c r="N412" s="253"/>
      <c r="O412" s="253"/>
      <c r="P412" s="253"/>
      <c r="Q412" s="254"/>
      <c r="R412" s="253"/>
      <c r="S412" s="253"/>
      <c r="T412" s="253"/>
      <c r="U412" s="253"/>
      <c r="V412" s="254"/>
      <c r="W412" s="253"/>
      <c r="X412" s="253"/>
      <c r="Y412" s="253"/>
      <c r="Z412" s="253"/>
      <c r="AA412" s="253"/>
    </row>
    <row r="413">
      <c r="A413" s="253"/>
      <c r="B413" s="253"/>
      <c r="C413" s="253"/>
      <c r="D413" s="253"/>
      <c r="E413" s="253"/>
      <c r="F413" s="253"/>
      <c r="G413" s="254"/>
      <c r="H413" s="253"/>
      <c r="I413" s="253"/>
      <c r="J413" s="253"/>
      <c r="K413" s="253"/>
      <c r="L413" s="254"/>
      <c r="M413" s="253"/>
      <c r="N413" s="253"/>
      <c r="O413" s="253"/>
      <c r="P413" s="253"/>
      <c r="Q413" s="254"/>
      <c r="R413" s="253"/>
      <c r="S413" s="253"/>
      <c r="T413" s="253"/>
      <c r="U413" s="253"/>
      <c r="V413" s="254"/>
      <c r="W413" s="253"/>
      <c r="X413" s="253"/>
      <c r="Y413" s="253"/>
      <c r="Z413" s="253"/>
      <c r="AA413" s="253"/>
    </row>
    <row r="414">
      <c r="A414" s="253"/>
      <c r="B414" s="253"/>
      <c r="C414" s="253"/>
      <c r="D414" s="253"/>
      <c r="E414" s="253"/>
      <c r="F414" s="253"/>
      <c r="G414" s="254"/>
      <c r="H414" s="253"/>
      <c r="I414" s="253"/>
      <c r="J414" s="253"/>
      <c r="K414" s="253"/>
      <c r="L414" s="254"/>
      <c r="M414" s="253"/>
      <c r="N414" s="253"/>
      <c r="O414" s="253"/>
      <c r="P414" s="253"/>
      <c r="Q414" s="254"/>
      <c r="R414" s="253"/>
      <c r="S414" s="253"/>
      <c r="T414" s="253"/>
      <c r="U414" s="253"/>
      <c r="V414" s="254"/>
      <c r="W414" s="253"/>
      <c r="X414" s="253"/>
      <c r="Y414" s="253"/>
      <c r="Z414" s="253"/>
      <c r="AA414" s="253"/>
    </row>
    <row r="415">
      <c r="A415" s="253"/>
      <c r="B415" s="253"/>
      <c r="C415" s="253"/>
      <c r="D415" s="253"/>
      <c r="E415" s="253"/>
      <c r="F415" s="253"/>
      <c r="G415" s="254"/>
      <c r="H415" s="253"/>
      <c r="I415" s="253"/>
      <c r="J415" s="253"/>
      <c r="K415" s="253"/>
      <c r="L415" s="254"/>
      <c r="M415" s="253"/>
      <c r="N415" s="253"/>
      <c r="O415" s="253"/>
      <c r="P415" s="253"/>
      <c r="Q415" s="254"/>
      <c r="R415" s="253"/>
      <c r="S415" s="253"/>
      <c r="T415" s="253"/>
      <c r="U415" s="253"/>
      <c r="V415" s="254"/>
      <c r="W415" s="253"/>
      <c r="X415" s="253"/>
      <c r="Y415" s="253"/>
      <c r="Z415" s="253"/>
      <c r="AA415" s="253"/>
    </row>
    <row r="416">
      <c r="A416" s="253"/>
      <c r="B416" s="253"/>
      <c r="C416" s="253"/>
      <c r="D416" s="253"/>
      <c r="E416" s="253"/>
      <c r="F416" s="253"/>
      <c r="G416" s="254"/>
      <c r="H416" s="253"/>
      <c r="I416" s="253"/>
      <c r="J416" s="253"/>
      <c r="K416" s="253"/>
      <c r="L416" s="254"/>
      <c r="M416" s="253"/>
      <c r="N416" s="253"/>
      <c r="O416" s="253"/>
      <c r="P416" s="253"/>
      <c r="Q416" s="254"/>
      <c r="R416" s="253"/>
      <c r="S416" s="253"/>
      <c r="T416" s="253"/>
      <c r="U416" s="253"/>
      <c r="V416" s="254"/>
      <c r="W416" s="253"/>
      <c r="X416" s="253"/>
      <c r="Y416" s="253"/>
      <c r="Z416" s="253"/>
      <c r="AA416" s="253"/>
    </row>
    <row r="417">
      <c r="A417" s="253"/>
      <c r="B417" s="253"/>
      <c r="C417" s="253"/>
      <c r="D417" s="253"/>
      <c r="E417" s="253"/>
      <c r="F417" s="253"/>
      <c r="G417" s="254"/>
      <c r="H417" s="253"/>
      <c r="I417" s="253"/>
      <c r="J417" s="253"/>
      <c r="K417" s="253"/>
      <c r="L417" s="254"/>
      <c r="M417" s="253"/>
      <c r="N417" s="253"/>
      <c r="O417" s="253"/>
      <c r="P417" s="253"/>
      <c r="Q417" s="254"/>
      <c r="R417" s="253"/>
      <c r="S417" s="253"/>
      <c r="T417" s="253"/>
      <c r="U417" s="253"/>
      <c r="V417" s="254"/>
      <c r="W417" s="253"/>
      <c r="X417" s="253"/>
      <c r="Y417" s="253"/>
      <c r="Z417" s="253"/>
      <c r="AA417" s="253"/>
    </row>
    <row r="418">
      <c r="A418" s="253"/>
      <c r="B418" s="253"/>
      <c r="C418" s="253"/>
      <c r="D418" s="253"/>
      <c r="E418" s="253"/>
      <c r="F418" s="253"/>
      <c r="G418" s="254"/>
      <c r="H418" s="253"/>
      <c r="I418" s="253"/>
      <c r="J418" s="253"/>
      <c r="K418" s="253"/>
      <c r="L418" s="254"/>
      <c r="M418" s="253"/>
      <c r="N418" s="253"/>
      <c r="O418" s="253"/>
      <c r="P418" s="253"/>
      <c r="Q418" s="254"/>
      <c r="R418" s="253"/>
      <c r="S418" s="253"/>
      <c r="T418" s="253"/>
      <c r="U418" s="253"/>
      <c r="V418" s="254"/>
      <c r="W418" s="253"/>
      <c r="X418" s="253"/>
      <c r="Y418" s="253"/>
      <c r="Z418" s="253"/>
      <c r="AA418" s="253"/>
    </row>
    <row r="419">
      <c r="A419" s="253"/>
      <c r="B419" s="253"/>
      <c r="C419" s="253"/>
      <c r="D419" s="253"/>
      <c r="E419" s="253"/>
      <c r="F419" s="253"/>
      <c r="G419" s="254"/>
      <c r="H419" s="253"/>
      <c r="I419" s="253"/>
      <c r="J419" s="253"/>
      <c r="K419" s="253"/>
      <c r="L419" s="254"/>
      <c r="M419" s="253"/>
      <c r="N419" s="253"/>
      <c r="O419" s="253"/>
      <c r="P419" s="253"/>
      <c r="Q419" s="254"/>
      <c r="R419" s="253"/>
      <c r="S419" s="253"/>
      <c r="T419" s="253"/>
      <c r="U419" s="253"/>
      <c r="V419" s="254"/>
      <c r="W419" s="253"/>
      <c r="X419" s="253"/>
      <c r="Y419" s="253"/>
      <c r="Z419" s="253"/>
      <c r="AA419" s="253"/>
    </row>
    <row r="420">
      <c r="A420" s="253"/>
      <c r="B420" s="253"/>
      <c r="C420" s="253"/>
      <c r="D420" s="253"/>
      <c r="E420" s="253"/>
      <c r="F420" s="253"/>
      <c r="G420" s="254"/>
      <c r="H420" s="253"/>
      <c r="I420" s="253"/>
      <c r="J420" s="253"/>
      <c r="K420" s="253"/>
      <c r="L420" s="254"/>
      <c r="M420" s="253"/>
      <c r="N420" s="253"/>
      <c r="O420" s="253"/>
      <c r="P420" s="253"/>
      <c r="Q420" s="254"/>
      <c r="R420" s="253"/>
      <c r="S420" s="253"/>
      <c r="T420" s="253"/>
      <c r="U420" s="253"/>
      <c r="V420" s="254"/>
      <c r="W420" s="253"/>
      <c r="X420" s="253"/>
      <c r="Y420" s="253"/>
      <c r="Z420" s="253"/>
      <c r="AA420" s="253"/>
    </row>
    <row r="421">
      <c r="A421" s="253"/>
      <c r="B421" s="253"/>
      <c r="C421" s="253"/>
      <c r="D421" s="253"/>
      <c r="E421" s="253"/>
      <c r="F421" s="253"/>
      <c r="G421" s="254"/>
      <c r="H421" s="253"/>
      <c r="I421" s="253"/>
      <c r="J421" s="253"/>
      <c r="K421" s="253"/>
      <c r="L421" s="254"/>
      <c r="M421" s="253"/>
      <c r="N421" s="253"/>
      <c r="O421" s="253"/>
      <c r="P421" s="253"/>
      <c r="Q421" s="254"/>
      <c r="R421" s="253"/>
      <c r="S421" s="253"/>
      <c r="T421" s="253"/>
      <c r="U421" s="253"/>
      <c r="V421" s="254"/>
      <c r="W421" s="253"/>
      <c r="X421" s="253"/>
      <c r="Y421" s="253"/>
      <c r="Z421" s="253"/>
      <c r="AA421" s="253"/>
    </row>
    <row r="422">
      <c r="A422" s="253"/>
      <c r="B422" s="253"/>
      <c r="C422" s="253"/>
      <c r="D422" s="253"/>
      <c r="E422" s="253"/>
      <c r="F422" s="253"/>
      <c r="G422" s="254"/>
      <c r="H422" s="253"/>
      <c r="I422" s="253"/>
      <c r="J422" s="253"/>
      <c r="K422" s="253"/>
      <c r="L422" s="254"/>
      <c r="M422" s="253"/>
      <c r="N422" s="253"/>
      <c r="O422" s="253"/>
      <c r="P422" s="253"/>
      <c r="Q422" s="254"/>
      <c r="R422" s="253"/>
      <c r="S422" s="253"/>
      <c r="T422" s="253"/>
      <c r="U422" s="253"/>
      <c r="V422" s="254"/>
      <c r="W422" s="253"/>
      <c r="X422" s="253"/>
      <c r="Y422" s="253"/>
      <c r="Z422" s="253"/>
      <c r="AA422" s="253"/>
    </row>
    <row r="423">
      <c r="A423" s="253"/>
      <c r="B423" s="253"/>
      <c r="C423" s="253"/>
      <c r="D423" s="253"/>
      <c r="E423" s="253"/>
      <c r="F423" s="253"/>
      <c r="G423" s="254"/>
      <c r="H423" s="253"/>
      <c r="I423" s="253"/>
      <c r="J423" s="253"/>
      <c r="K423" s="253"/>
      <c r="L423" s="254"/>
      <c r="M423" s="253"/>
      <c r="N423" s="253"/>
      <c r="O423" s="253"/>
      <c r="P423" s="253"/>
      <c r="Q423" s="254"/>
      <c r="R423" s="253"/>
      <c r="S423" s="253"/>
      <c r="T423" s="253"/>
      <c r="U423" s="253"/>
      <c r="V423" s="254"/>
      <c r="W423" s="253"/>
      <c r="X423" s="253"/>
      <c r="Y423" s="253"/>
      <c r="Z423" s="253"/>
      <c r="AA423" s="253"/>
    </row>
    <row r="424">
      <c r="A424" s="253"/>
      <c r="B424" s="253"/>
      <c r="C424" s="253"/>
      <c r="D424" s="253"/>
      <c r="E424" s="253"/>
      <c r="F424" s="253"/>
      <c r="G424" s="254"/>
      <c r="H424" s="253"/>
      <c r="I424" s="253"/>
      <c r="J424" s="253"/>
      <c r="K424" s="253"/>
      <c r="L424" s="254"/>
      <c r="M424" s="253"/>
      <c r="N424" s="253"/>
      <c r="O424" s="253"/>
      <c r="P424" s="253"/>
      <c r="Q424" s="254"/>
      <c r="R424" s="253"/>
      <c r="S424" s="253"/>
      <c r="T424" s="253"/>
      <c r="U424" s="253"/>
      <c r="V424" s="254"/>
      <c r="W424" s="253"/>
      <c r="X424" s="253"/>
      <c r="Y424" s="253"/>
      <c r="Z424" s="253"/>
      <c r="AA424" s="253"/>
    </row>
    <row r="425">
      <c r="A425" s="253"/>
      <c r="B425" s="253"/>
      <c r="C425" s="253"/>
      <c r="D425" s="253"/>
      <c r="E425" s="253"/>
      <c r="F425" s="253"/>
      <c r="G425" s="254"/>
      <c r="H425" s="253"/>
      <c r="I425" s="253"/>
      <c r="J425" s="253"/>
      <c r="K425" s="253"/>
      <c r="L425" s="254"/>
      <c r="M425" s="253"/>
      <c r="N425" s="253"/>
      <c r="O425" s="253"/>
      <c r="P425" s="253"/>
      <c r="Q425" s="254"/>
      <c r="R425" s="253"/>
      <c r="S425" s="253"/>
      <c r="T425" s="253"/>
      <c r="U425" s="253"/>
      <c r="V425" s="254"/>
      <c r="W425" s="253"/>
      <c r="X425" s="253"/>
      <c r="Y425" s="253"/>
      <c r="Z425" s="253"/>
      <c r="AA425" s="253"/>
    </row>
    <row r="426">
      <c r="A426" s="253"/>
      <c r="B426" s="253"/>
      <c r="C426" s="253"/>
      <c r="D426" s="253"/>
      <c r="E426" s="253"/>
      <c r="F426" s="253"/>
      <c r="G426" s="254"/>
      <c r="H426" s="253"/>
      <c r="I426" s="253"/>
      <c r="J426" s="253"/>
      <c r="K426" s="253"/>
      <c r="L426" s="254"/>
      <c r="M426" s="253"/>
      <c r="N426" s="253"/>
      <c r="O426" s="253"/>
      <c r="P426" s="253"/>
      <c r="Q426" s="254"/>
      <c r="R426" s="253"/>
      <c r="S426" s="253"/>
      <c r="T426" s="253"/>
      <c r="U426" s="253"/>
      <c r="V426" s="254"/>
      <c r="W426" s="253"/>
      <c r="X426" s="253"/>
      <c r="Y426" s="253"/>
      <c r="Z426" s="253"/>
      <c r="AA426" s="253"/>
    </row>
    <row r="427">
      <c r="A427" s="253"/>
      <c r="B427" s="253"/>
      <c r="C427" s="253"/>
      <c r="D427" s="253"/>
      <c r="E427" s="253"/>
      <c r="F427" s="253"/>
      <c r="G427" s="254"/>
      <c r="H427" s="253"/>
      <c r="I427" s="253"/>
      <c r="J427" s="253"/>
      <c r="K427" s="253"/>
      <c r="L427" s="254"/>
      <c r="M427" s="253"/>
      <c r="N427" s="253"/>
      <c r="O427" s="253"/>
      <c r="P427" s="253"/>
      <c r="Q427" s="254"/>
      <c r="R427" s="253"/>
      <c r="S427" s="253"/>
      <c r="T427" s="253"/>
      <c r="U427" s="253"/>
      <c r="V427" s="254"/>
      <c r="W427" s="253"/>
      <c r="X427" s="253"/>
      <c r="Y427" s="253"/>
      <c r="Z427" s="253"/>
      <c r="AA427" s="253"/>
    </row>
    <row r="428">
      <c r="A428" s="253"/>
      <c r="B428" s="253"/>
      <c r="C428" s="253"/>
      <c r="D428" s="253"/>
      <c r="E428" s="253"/>
      <c r="F428" s="253"/>
      <c r="G428" s="254"/>
      <c r="H428" s="253"/>
      <c r="I428" s="253"/>
      <c r="J428" s="253"/>
      <c r="K428" s="253"/>
      <c r="L428" s="254"/>
      <c r="M428" s="253"/>
      <c r="N428" s="253"/>
      <c r="O428" s="253"/>
      <c r="P428" s="253"/>
      <c r="Q428" s="254"/>
      <c r="R428" s="253"/>
      <c r="S428" s="253"/>
      <c r="T428" s="253"/>
      <c r="U428" s="253"/>
      <c r="V428" s="254"/>
      <c r="W428" s="253"/>
      <c r="X428" s="253"/>
      <c r="Y428" s="253"/>
      <c r="Z428" s="253"/>
      <c r="AA428" s="253"/>
    </row>
    <row r="429">
      <c r="A429" s="253"/>
      <c r="B429" s="253"/>
      <c r="C429" s="253"/>
      <c r="D429" s="253"/>
      <c r="E429" s="253"/>
      <c r="F429" s="253"/>
      <c r="G429" s="254"/>
      <c r="H429" s="253"/>
      <c r="I429" s="253"/>
      <c r="J429" s="253"/>
      <c r="K429" s="253"/>
      <c r="L429" s="254"/>
      <c r="M429" s="253"/>
      <c r="N429" s="253"/>
      <c r="O429" s="253"/>
      <c r="P429" s="253"/>
      <c r="Q429" s="254"/>
      <c r="R429" s="253"/>
      <c r="S429" s="253"/>
      <c r="T429" s="253"/>
      <c r="U429" s="253"/>
      <c r="V429" s="254"/>
      <c r="W429" s="253"/>
      <c r="X429" s="253"/>
      <c r="Y429" s="253"/>
      <c r="Z429" s="253"/>
      <c r="AA429" s="253"/>
    </row>
    <row r="430">
      <c r="A430" s="253"/>
      <c r="B430" s="253"/>
      <c r="C430" s="253"/>
      <c r="D430" s="253"/>
      <c r="E430" s="253"/>
      <c r="F430" s="253"/>
      <c r="G430" s="254"/>
      <c r="H430" s="253"/>
      <c r="I430" s="253"/>
      <c r="J430" s="253"/>
      <c r="K430" s="253"/>
      <c r="L430" s="254"/>
      <c r="M430" s="253"/>
      <c r="N430" s="253"/>
      <c r="O430" s="253"/>
      <c r="P430" s="253"/>
      <c r="Q430" s="254"/>
      <c r="R430" s="253"/>
      <c r="S430" s="253"/>
      <c r="T430" s="253"/>
      <c r="U430" s="253"/>
      <c r="V430" s="254"/>
      <c r="W430" s="253"/>
      <c r="X430" s="253"/>
      <c r="Y430" s="253"/>
      <c r="Z430" s="253"/>
      <c r="AA430" s="253"/>
    </row>
    <row r="431">
      <c r="A431" s="253"/>
      <c r="B431" s="253"/>
      <c r="C431" s="253"/>
      <c r="D431" s="253"/>
      <c r="E431" s="253"/>
      <c r="F431" s="253"/>
      <c r="G431" s="254"/>
      <c r="H431" s="253"/>
      <c r="I431" s="253"/>
      <c r="J431" s="253"/>
      <c r="K431" s="253"/>
      <c r="L431" s="254"/>
      <c r="M431" s="253"/>
      <c r="N431" s="253"/>
      <c r="O431" s="253"/>
      <c r="P431" s="253"/>
      <c r="Q431" s="254"/>
      <c r="R431" s="253"/>
      <c r="S431" s="253"/>
      <c r="T431" s="253"/>
      <c r="U431" s="253"/>
      <c r="V431" s="254"/>
      <c r="W431" s="253"/>
      <c r="X431" s="253"/>
      <c r="Y431" s="253"/>
      <c r="Z431" s="253"/>
      <c r="AA431" s="253"/>
    </row>
    <row r="432">
      <c r="A432" s="253"/>
      <c r="B432" s="253"/>
      <c r="C432" s="253"/>
      <c r="D432" s="253"/>
      <c r="E432" s="253"/>
      <c r="F432" s="253"/>
      <c r="G432" s="254"/>
      <c r="H432" s="253"/>
      <c r="I432" s="253"/>
      <c r="J432" s="253"/>
      <c r="K432" s="253"/>
      <c r="L432" s="254"/>
      <c r="M432" s="253"/>
      <c r="N432" s="253"/>
      <c r="O432" s="253"/>
      <c r="P432" s="253"/>
      <c r="Q432" s="254"/>
      <c r="R432" s="253"/>
      <c r="S432" s="253"/>
      <c r="T432" s="253"/>
      <c r="U432" s="253"/>
      <c r="V432" s="254"/>
      <c r="W432" s="253"/>
      <c r="X432" s="253"/>
      <c r="Y432" s="253"/>
      <c r="Z432" s="253"/>
      <c r="AA432" s="253"/>
    </row>
    <row r="433">
      <c r="A433" s="253"/>
      <c r="B433" s="253"/>
      <c r="C433" s="253"/>
      <c r="D433" s="253"/>
      <c r="E433" s="253"/>
      <c r="F433" s="253"/>
      <c r="G433" s="254"/>
      <c r="H433" s="253"/>
      <c r="I433" s="253"/>
      <c r="J433" s="253"/>
      <c r="K433" s="253"/>
      <c r="L433" s="254"/>
      <c r="M433" s="253"/>
      <c r="N433" s="253"/>
      <c r="O433" s="253"/>
      <c r="P433" s="253"/>
      <c r="Q433" s="254"/>
      <c r="R433" s="253"/>
      <c r="S433" s="253"/>
      <c r="T433" s="253"/>
      <c r="U433" s="253"/>
      <c r="V433" s="254"/>
      <c r="W433" s="253"/>
      <c r="X433" s="253"/>
      <c r="Y433" s="253"/>
      <c r="Z433" s="253"/>
      <c r="AA433" s="253"/>
    </row>
    <row r="434">
      <c r="A434" s="253"/>
      <c r="B434" s="253"/>
      <c r="C434" s="253"/>
      <c r="D434" s="253"/>
      <c r="E434" s="253"/>
      <c r="F434" s="253"/>
      <c r="G434" s="254"/>
      <c r="H434" s="253"/>
      <c r="I434" s="253"/>
      <c r="J434" s="253"/>
      <c r="K434" s="253"/>
      <c r="L434" s="254"/>
      <c r="M434" s="253"/>
      <c r="N434" s="253"/>
      <c r="O434" s="253"/>
      <c r="P434" s="253"/>
      <c r="Q434" s="254"/>
      <c r="R434" s="253"/>
      <c r="S434" s="253"/>
      <c r="T434" s="253"/>
      <c r="U434" s="253"/>
      <c r="V434" s="254"/>
      <c r="W434" s="253"/>
      <c r="X434" s="253"/>
      <c r="Y434" s="253"/>
      <c r="Z434" s="253"/>
      <c r="AA434" s="253"/>
    </row>
    <row r="435">
      <c r="A435" s="253"/>
      <c r="B435" s="253"/>
      <c r="C435" s="253"/>
      <c r="D435" s="253"/>
      <c r="E435" s="253"/>
      <c r="F435" s="253"/>
      <c r="G435" s="254"/>
      <c r="H435" s="253"/>
      <c r="I435" s="253"/>
      <c r="J435" s="253"/>
      <c r="K435" s="253"/>
      <c r="L435" s="254"/>
      <c r="M435" s="253"/>
      <c r="N435" s="253"/>
      <c r="O435" s="253"/>
      <c r="P435" s="253"/>
      <c r="Q435" s="254"/>
      <c r="R435" s="253"/>
      <c r="S435" s="253"/>
      <c r="T435" s="253"/>
      <c r="U435" s="253"/>
      <c r="V435" s="254"/>
      <c r="W435" s="253"/>
      <c r="X435" s="253"/>
      <c r="Y435" s="253"/>
      <c r="Z435" s="253"/>
      <c r="AA435" s="253"/>
    </row>
    <row r="436">
      <c r="A436" s="253"/>
      <c r="B436" s="253"/>
      <c r="C436" s="253"/>
      <c r="D436" s="253"/>
      <c r="E436" s="253"/>
      <c r="F436" s="253"/>
      <c r="G436" s="254"/>
      <c r="H436" s="253"/>
      <c r="I436" s="253"/>
      <c r="J436" s="253"/>
      <c r="K436" s="253"/>
      <c r="L436" s="254"/>
      <c r="M436" s="253"/>
      <c r="N436" s="253"/>
      <c r="O436" s="253"/>
      <c r="P436" s="253"/>
      <c r="Q436" s="254"/>
      <c r="R436" s="253"/>
      <c r="S436" s="253"/>
      <c r="T436" s="253"/>
      <c r="U436" s="253"/>
      <c r="V436" s="254"/>
      <c r="W436" s="253"/>
      <c r="X436" s="253"/>
      <c r="Y436" s="253"/>
      <c r="Z436" s="253"/>
      <c r="AA436" s="253"/>
    </row>
    <row r="437">
      <c r="A437" s="253"/>
      <c r="B437" s="253"/>
      <c r="C437" s="253"/>
      <c r="D437" s="253"/>
      <c r="E437" s="253"/>
      <c r="F437" s="253"/>
      <c r="G437" s="254"/>
      <c r="H437" s="253"/>
      <c r="I437" s="253"/>
      <c r="J437" s="253"/>
      <c r="K437" s="253"/>
      <c r="L437" s="254"/>
      <c r="M437" s="253"/>
      <c r="N437" s="253"/>
      <c r="O437" s="253"/>
      <c r="P437" s="253"/>
      <c r="Q437" s="254"/>
      <c r="R437" s="253"/>
      <c r="S437" s="253"/>
      <c r="T437" s="253"/>
      <c r="U437" s="253"/>
      <c r="V437" s="254"/>
      <c r="W437" s="253"/>
      <c r="X437" s="253"/>
      <c r="Y437" s="253"/>
      <c r="Z437" s="253"/>
      <c r="AA437" s="253"/>
    </row>
    <row r="438">
      <c r="A438" s="253"/>
      <c r="B438" s="253"/>
      <c r="C438" s="253"/>
      <c r="D438" s="253"/>
      <c r="E438" s="253"/>
      <c r="F438" s="253"/>
      <c r="G438" s="254"/>
      <c r="H438" s="253"/>
      <c r="I438" s="253"/>
      <c r="J438" s="253"/>
      <c r="K438" s="253"/>
      <c r="L438" s="254"/>
      <c r="M438" s="253"/>
      <c r="N438" s="253"/>
      <c r="O438" s="253"/>
      <c r="P438" s="253"/>
      <c r="Q438" s="254"/>
      <c r="R438" s="253"/>
      <c r="S438" s="253"/>
      <c r="T438" s="253"/>
      <c r="U438" s="253"/>
      <c r="V438" s="254"/>
      <c r="W438" s="253"/>
      <c r="X438" s="253"/>
      <c r="Y438" s="253"/>
      <c r="Z438" s="253"/>
      <c r="AA438" s="253"/>
    </row>
    <row r="439">
      <c r="A439" s="253"/>
      <c r="B439" s="253"/>
      <c r="C439" s="253"/>
      <c r="D439" s="253"/>
      <c r="E439" s="253"/>
      <c r="F439" s="253"/>
      <c r="G439" s="254"/>
      <c r="H439" s="253"/>
      <c r="I439" s="253"/>
      <c r="J439" s="253"/>
      <c r="K439" s="253"/>
      <c r="L439" s="254"/>
      <c r="M439" s="253"/>
      <c r="N439" s="253"/>
      <c r="O439" s="253"/>
      <c r="P439" s="253"/>
      <c r="Q439" s="254"/>
      <c r="R439" s="253"/>
      <c r="S439" s="253"/>
      <c r="T439" s="253"/>
      <c r="U439" s="253"/>
      <c r="V439" s="254"/>
      <c r="W439" s="253"/>
      <c r="X439" s="253"/>
      <c r="Y439" s="253"/>
      <c r="Z439" s="253"/>
      <c r="AA439" s="253"/>
    </row>
    <row r="440">
      <c r="A440" s="253"/>
      <c r="B440" s="253"/>
      <c r="C440" s="253"/>
      <c r="D440" s="253"/>
      <c r="E440" s="253"/>
      <c r="F440" s="253"/>
      <c r="G440" s="254"/>
      <c r="H440" s="253"/>
      <c r="I440" s="253"/>
      <c r="J440" s="253"/>
      <c r="K440" s="253"/>
      <c r="L440" s="254"/>
      <c r="M440" s="253"/>
      <c r="N440" s="253"/>
      <c r="O440" s="253"/>
      <c r="P440" s="253"/>
      <c r="Q440" s="254"/>
      <c r="R440" s="253"/>
      <c r="S440" s="253"/>
      <c r="T440" s="253"/>
      <c r="U440" s="253"/>
      <c r="V440" s="254"/>
      <c r="W440" s="253"/>
      <c r="X440" s="253"/>
      <c r="Y440" s="253"/>
      <c r="Z440" s="253"/>
      <c r="AA440" s="253"/>
    </row>
    <row r="441">
      <c r="A441" s="253"/>
      <c r="B441" s="253"/>
      <c r="C441" s="253"/>
      <c r="D441" s="253"/>
      <c r="E441" s="253"/>
      <c r="F441" s="253"/>
      <c r="G441" s="254"/>
      <c r="H441" s="253"/>
      <c r="I441" s="253"/>
      <c r="J441" s="253"/>
      <c r="K441" s="253"/>
      <c r="L441" s="254"/>
      <c r="M441" s="253"/>
      <c r="N441" s="253"/>
      <c r="O441" s="253"/>
      <c r="P441" s="253"/>
      <c r="Q441" s="254"/>
      <c r="R441" s="253"/>
      <c r="S441" s="253"/>
      <c r="T441" s="253"/>
      <c r="U441" s="253"/>
      <c r="V441" s="254"/>
      <c r="W441" s="253"/>
      <c r="X441" s="253"/>
      <c r="Y441" s="253"/>
      <c r="Z441" s="253"/>
      <c r="AA441" s="253"/>
    </row>
    <row r="442">
      <c r="A442" s="253"/>
      <c r="B442" s="253"/>
      <c r="C442" s="253"/>
      <c r="D442" s="253"/>
      <c r="E442" s="253"/>
      <c r="F442" s="253"/>
      <c r="G442" s="254"/>
      <c r="H442" s="253"/>
      <c r="I442" s="253"/>
      <c r="J442" s="253"/>
      <c r="K442" s="253"/>
      <c r="L442" s="254"/>
      <c r="M442" s="253"/>
      <c r="N442" s="253"/>
      <c r="O442" s="253"/>
      <c r="P442" s="253"/>
      <c r="Q442" s="254"/>
      <c r="R442" s="253"/>
      <c r="S442" s="253"/>
      <c r="T442" s="253"/>
      <c r="U442" s="253"/>
      <c r="V442" s="254"/>
      <c r="W442" s="253"/>
      <c r="X442" s="253"/>
      <c r="Y442" s="253"/>
      <c r="Z442" s="253"/>
      <c r="AA442" s="253"/>
    </row>
    <row r="443">
      <c r="A443" s="253"/>
      <c r="B443" s="253"/>
      <c r="C443" s="253"/>
      <c r="D443" s="253"/>
      <c r="E443" s="253"/>
      <c r="F443" s="253"/>
      <c r="G443" s="254"/>
      <c r="H443" s="253"/>
      <c r="I443" s="253"/>
      <c r="J443" s="253"/>
      <c r="K443" s="253"/>
      <c r="L443" s="254"/>
      <c r="M443" s="253"/>
      <c r="N443" s="253"/>
      <c r="O443" s="253"/>
      <c r="P443" s="253"/>
      <c r="Q443" s="254"/>
      <c r="R443" s="253"/>
      <c r="S443" s="253"/>
      <c r="T443" s="253"/>
      <c r="U443" s="253"/>
      <c r="V443" s="254"/>
      <c r="W443" s="253"/>
      <c r="X443" s="253"/>
      <c r="Y443" s="253"/>
      <c r="Z443" s="253"/>
      <c r="AA443" s="253"/>
    </row>
    <row r="444">
      <c r="A444" s="253"/>
      <c r="B444" s="253"/>
      <c r="C444" s="253"/>
      <c r="D444" s="253"/>
      <c r="E444" s="253"/>
      <c r="F444" s="253"/>
      <c r="G444" s="254"/>
      <c r="H444" s="253"/>
      <c r="I444" s="253"/>
      <c r="J444" s="253"/>
      <c r="K444" s="253"/>
      <c r="L444" s="254"/>
      <c r="M444" s="253"/>
      <c r="N444" s="253"/>
      <c r="O444" s="253"/>
      <c r="P444" s="253"/>
      <c r="Q444" s="254"/>
      <c r="R444" s="253"/>
      <c r="S444" s="253"/>
      <c r="T444" s="253"/>
      <c r="U444" s="253"/>
      <c r="V444" s="254"/>
      <c r="W444" s="253"/>
      <c r="X444" s="253"/>
      <c r="Y444" s="253"/>
      <c r="Z444" s="253"/>
      <c r="AA444" s="253"/>
    </row>
    <row r="445">
      <c r="A445" s="253"/>
      <c r="B445" s="253"/>
      <c r="C445" s="253"/>
      <c r="D445" s="253"/>
      <c r="E445" s="253"/>
      <c r="F445" s="253"/>
      <c r="G445" s="254"/>
      <c r="H445" s="253"/>
      <c r="I445" s="253"/>
      <c r="J445" s="253"/>
      <c r="K445" s="253"/>
      <c r="L445" s="254"/>
      <c r="M445" s="253"/>
      <c r="N445" s="253"/>
      <c r="O445" s="253"/>
      <c r="P445" s="253"/>
      <c r="Q445" s="254"/>
      <c r="R445" s="253"/>
      <c r="S445" s="253"/>
      <c r="T445" s="253"/>
      <c r="U445" s="253"/>
      <c r="V445" s="254"/>
      <c r="W445" s="253"/>
      <c r="X445" s="253"/>
      <c r="Y445" s="253"/>
      <c r="Z445" s="253"/>
      <c r="AA445" s="253"/>
    </row>
    <row r="446">
      <c r="A446" s="253"/>
      <c r="B446" s="253"/>
      <c r="C446" s="253"/>
      <c r="D446" s="253"/>
      <c r="E446" s="253"/>
      <c r="F446" s="253"/>
      <c r="G446" s="254"/>
      <c r="H446" s="253"/>
      <c r="I446" s="253"/>
      <c r="J446" s="253"/>
      <c r="K446" s="253"/>
      <c r="L446" s="254"/>
      <c r="M446" s="253"/>
      <c r="N446" s="253"/>
      <c r="O446" s="253"/>
      <c r="P446" s="253"/>
      <c r="Q446" s="254"/>
      <c r="R446" s="253"/>
      <c r="S446" s="253"/>
      <c r="T446" s="253"/>
      <c r="U446" s="253"/>
      <c r="V446" s="254"/>
      <c r="W446" s="253"/>
      <c r="X446" s="253"/>
      <c r="Y446" s="253"/>
      <c r="Z446" s="253"/>
      <c r="AA446" s="253"/>
    </row>
    <row r="447">
      <c r="A447" s="253"/>
      <c r="B447" s="253"/>
      <c r="C447" s="253"/>
      <c r="D447" s="253"/>
      <c r="E447" s="253"/>
      <c r="F447" s="253"/>
      <c r="G447" s="254"/>
      <c r="H447" s="253"/>
      <c r="I447" s="253"/>
      <c r="J447" s="253"/>
      <c r="K447" s="253"/>
      <c r="L447" s="254"/>
      <c r="M447" s="253"/>
      <c r="N447" s="253"/>
      <c r="O447" s="253"/>
      <c r="P447" s="253"/>
      <c r="Q447" s="254"/>
      <c r="R447" s="253"/>
      <c r="S447" s="253"/>
      <c r="T447" s="253"/>
      <c r="U447" s="253"/>
      <c r="V447" s="254"/>
      <c r="W447" s="253"/>
      <c r="X447" s="253"/>
      <c r="Y447" s="253"/>
      <c r="Z447" s="253"/>
      <c r="AA447" s="253"/>
    </row>
    <row r="448">
      <c r="A448" s="253"/>
      <c r="B448" s="253"/>
      <c r="C448" s="253"/>
      <c r="D448" s="253"/>
      <c r="E448" s="253"/>
      <c r="F448" s="253"/>
      <c r="G448" s="254"/>
      <c r="H448" s="253"/>
      <c r="I448" s="253"/>
      <c r="J448" s="253"/>
      <c r="K448" s="253"/>
      <c r="L448" s="254"/>
      <c r="M448" s="253"/>
      <c r="N448" s="253"/>
      <c r="O448" s="253"/>
      <c r="P448" s="253"/>
      <c r="Q448" s="254"/>
      <c r="R448" s="253"/>
      <c r="S448" s="253"/>
      <c r="T448" s="253"/>
      <c r="U448" s="253"/>
      <c r="V448" s="254"/>
      <c r="W448" s="253"/>
      <c r="X448" s="253"/>
      <c r="Y448" s="253"/>
      <c r="Z448" s="253"/>
      <c r="AA448" s="253"/>
    </row>
    <row r="449">
      <c r="A449" s="253"/>
      <c r="B449" s="253"/>
      <c r="C449" s="253"/>
      <c r="D449" s="253"/>
      <c r="E449" s="253"/>
      <c r="F449" s="253"/>
      <c r="G449" s="254"/>
      <c r="H449" s="253"/>
      <c r="I449" s="253"/>
      <c r="J449" s="253"/>
      <c r="K449" s="253"/>
      <c r="L449" s="254"/>
      <c r="M449" s="253"/>
      <c r="N449" s="253"/>
      <c r="O449" s="253"/>
      <c r="P449" s="253"/>
      <c r="Q449" s="254"/>
      <c r="R449" s="253"/>
      <c r="S449" s="253"/>
      <c r="T449" s="253"/>
      <c r="U449" s="253"/>
      <c r="V449" s="254"/>
      <c r="W449" s="253"/>
      <c r="X449" s="253"/>
      <c r="Y449" s="253"/>
      <c r="Z449" s="253"/>
      <c r="AA449" s="253"/>
    </row>
    <row r="450">
      <c r="A450" s="253"/>
      <c r="B450" s="253"/>
      <c r="C450" s="253"/>
      <c r="D450" s="253"/>
      <c r="E450" s="253"/>
      <c r="F450" s="253"/>
      <c r="G450" s="254"/>
      <c r="H450" s="253"/>
      <c r="I450" s="253"/>
      <c r="J450" s="253"/>
      <c r="K450" s="253"/>
      <c r="L450" s="254"/>
      <c r="M450" s="253"/>
      <c r="N450" s="253"/>
      <c r="O450" s="253"/>
      <c r="P450" s="253"/>
      <c r="Q450" s="254"/>
      <c r="R450" s="253"/>
      <c r="S450" s="253"/>
      <c r="T450" s="253"/>
      <c r="U450" s="253"/>
      <c r="V450" s="254"/>
      <c r="W450" s="253"/>
      <c r="X450" s="253"/>
      <c r="Y450" s="253"/>
      <c r="Z450" s="253"/>
      <c r="AA450" s="253"/>
    </row>
    <row r="451">
      <c r="A451" s="253"/>
      <c r="B451" s="253"/>
      <c r="C451" s="253"/>
      <c r="D451" s="253"/>
      <c r="E451" s="253"/>
      <c r="F451" s="253"/>
      <c r="G451" s="254"/>
      <c r="H451" s="253"/>
      <c r="I451" s="253"/>
      <c r="J451" s="253"/>
      <c r="K451" s="253"/>
      <c r="L451" s="254"/>
      <c r="M451" s="253"/>
      <c r="N451" s="253"/>
      <c r="O451" s="253"/>
      <c r="P451" s="253"/>
      <c r="Q451" s="254"/>
      <c r="R451" s="253"/>
      <c r="S451" s="253"/>
      <c r="T451" s="253"/>
      <c r="U451" s="253"/>
      <c r="V451" s="254"/>
      <c r="W451" s="253"/>
      <c r="X451" s="253"/>
      <c r="Y451" s="253"/>
      <c r="Z451" s="253"/>
      <c r="AA451" s="253"/>
    </row>
    <row r="452">
      <c r="A452" s="253"/>
      <c r="B452" s="253"/>
      <c r="C452" s="253"/>
      <c r="D452" s="253"/>
      <c r="E452" s="253"/>
      <c r="F452" s="253"/>
      <c r="G452" s="254"/>
      <c r="H452" s="253"/>
      <c r="I452" s="253"/>
      <c r="J452" s="253"/>
      <c r="K452" s="253"/>
      <c r="L452" s="254"/>
      <c r="M452" s="253"/>
      <c r="N452" s="253"/>
      <c r="O452" s="253"/>
      <c r="P452" s="253"/>
      <c r="Q452" s="254"/>
      <c r="R452" s="253"/>
      <c r="S452" s="253"/>
      <c r="T452" s="253"/>
      <c r="U452" s="253"/>
      <c r="V452" s="254"/>
      <c r="W452" s="253"/>
      <c r="X452" s="253"/>
      <c r="Y452" s="253"/>
      <c r="Z452" s="253"/>
      <c r="AA452" s="253"/>
    </row>
    <row r="453">
      <c r="A453" s="253"/>
      <c r="B453" s="253"/>
      <c r="C453" s="253"/>
      <c r="D453" s="253"/>
      <c r="E453" s="253"/>
      <c r="F453" s="253"/>
      <c r="G453" s="254"/>
      <c r="H453" s="253"/>
      <c r="I453" s="253"/>
      <c r="J453" s="253"/>
      <c r="K453" s="253"/>
      <c r="L453" s="254"/>
      <c r="M453" s="253"/>
      <c r="N453" s="253"/>
      <c r="O453" s="253"/>
      <c r="P453" s="253"/>
      <c r="Q453" s="254"/>
      <c r="R453" s="253"/>
      <c r="S453" s="253"/>
      <c r="T453" s="253"/>
      <c r="U453" s="253"/>
      <c r="V453" s="254"/>
      <c r="W453" s="253"/>
      <c r="X453" s="253"/>
      <c r="Y453" s="253"/>
      <c r="Z453" s="253"/>
      <c r="AA453" s="253"/>
    </row>
    <row r="454">
      <c r="A454" s="253"/>
      <c r="B454" s="253"/>
      <c r="C454" s="253"/>
      <c r="D454" s="253"/>
      <c r="E454" s="253"/>
      <c r="F454" s="253"/>
      <c r="G454" s="254"/>
      <c r="H454" s="253"/>
      <c r="I454" s="253"/>
      <c r="J454" s="253"/>
      <c r="K454" s="253"/>
      <c r="L454" s="254"/>
      <c r="M454" s="253"/>
      <c r="N454" s="253"/>
      <c r="O454" s="253"/>
      <c r="P454" s="253"/>
      <c r="Q454" s="254"/>
      <c r="R454" s="253"/>
      <c r="S454" s="253"/>
      <c r="T454" s="253"/>
      <c r="U454" s="253"/>
      <c r="V454" s="254"/>
      <c r="W454" s="253"/>
      <c r="X454" s="253"/>
      <c r="Y454" s="253"/>
      <c r="Z454" s="253"/>
      <c r="AA454" s="253"/>
    </row>
    <row r="455">
      <c r="A455" s="253"/>
      <c r="B455" s="253"/>
      <c r="C455" s="253"/>
      <c r="D455" s="253"/>
      <c r="E455" s="253"/>
      <c r="F455" s="253"/>
      <c r="G455" s="254"/>
      <c r="H455" s="253"/>
      <c r="I455" s="253"/>
      <c r="J455" s="253"/>
      <c r="K455" s="253"/>
      <c r="L455" s="254"/>
      <c r="M455" s="253"/>
      <c r="N455" s="253"/>
      <c r="O455" s="253"/>
      <c r="P455" s="253"/>
      <c r="Q455" s="254"/>
      <c r="R455" s="253"/>
      <c r="S455" s="253"/>
      <c r="T455" s="253"/>
      <c r="U455" s="253"/>
      <c r="V455" s="254"/>
      <c r="W455" s="253"/>
      <c r="X455" s="253"/>
      <c r="Y455" s="253"/>
      <c r="Z455" s="253"/>
      <c r="AA455" s="253"/>
    </row>
    <row r="456">
      <c r="A456" s="253"/>
      <c r="B456" s="253"/>
      <c r="C456" s="253"/>
      <c r="D456" s="253"/>
      <c r="E456" s="253"/>
      <c r="F456" s="253"/>
      <c r="G456" s="254"/>
      <c r="H456" s="253"/>
      <c r="I456" s="253"/>
      <c r="J456" s="253"/>
      <c r="K456" s="253"/>
      <c r="L456" s="254"/>
      <c r="M456" s="253"/>
      <c r="N456" s="253"/>
      <c r="O456" s="253"/>
      <c r="P456" s="253"/>
      <c r="Q456" s="254"/>
      <c r="R456" s="253"/>
      <c r="S456" s="253"/>
      <c r="T456" s="253"/>
      <c r="U456" s="253"/>
      <c r="V456" s="254"/>
      <c r="W456" s="253"/>
      <c r="X456" s="253"/>
      <c r="Y456" s="253"/>
      <c r="Z456" s="253"/>
      <c r="AA456" s="253"/>
    </row>
    <row r="457">
      <c r="A457" s="253"/>
      <c r="B457" s="253"/>
      <c r="C457" s="253"/>
      <c r="D457" s="253"/>
      <c r="E457" s="253"/>
      <c r="F457" s="253"/>
      <c r="G457" s="254"/>
      <c r="H457" s="253"/>
      <c r="I457" s="253"/>
      <c r="J457" s="253"/>
      <c r="K457" s="253"/>
      <c r="L457" s="254"/>
      <c r="M457" s="253"/>
      <c r="N457" s="253"/>
      <c r="O457" s="253"/>
      <c r="P457" s="253"/>
      <c r="Q457" s="254"/>
      <c r="R457" s="253"/>
      <c r="S457" s="253"/>
      <c r="T457" s="253"/>
      <c r="U457" s="253"/>
      <c r="V457" s="254"/>
      <c r="W457" s="253"/>
      <c r="X457" s="253"/>
      <c r="Y457" s="253"/>
      <c r="Z457" s="253"/>
      <c r="AA457" s="253"/>
    </row>
    <row r="458">
      <c r="A458" s="253"/>
      <c r="B458" s="253"/>
      <c r="C458" s="253"/>
      <c r="D458" s="253"/>
      <c r="E458" s="253"/>
      <c r="F458" s="253"/>
      <c r="G458" s="254"/>
      <c r="H458" s="253"/>
      <c r="I458" s="253"/>
      <c r="J458" s="253"/>
      <c r="K458" s="253"/>
      <c r="L458" s="254"/>
      <c r="M458" s="253"/>
      <c r="N458" s="253"/>
      <c r="O458" s="253"/>
      <c r="P458" s="253"/>
      <c r="Q458" s="254"/>
      <c r="R458" s="253"/>
      <c r="S458" s="253"/>
      <c r="T458" s="253"/>
      <c r="U458" s="253"/>
      <c r="V458" s="254"/>
      <c r="W458" s="253"/>
      <c r="X458" s="253"/>
      <c r="Y458" s="253"/>
      <c r="Z458" s="253"/>
      <c r="AA458" s="253"/>
    </row>
    <row r="459">
      <c r="A459" s="253"/>
      <c r="B459" s="253"/>
      <c r="C459" s="253"/>
      <c r="D459" s="253"/>
      <c r="E459" s="253"/>
      <c r="F459" s="253"/>
      <c r="G459" s="254"/>
      <c r="H459" s="253"/>
      <c r="I459" s="253"/>
      <c r="J459" s="253"/>
      <c r="K459" s="253"/>
      <c r="L459" s="254"/>
      <c r="M459" s="253"/>
      <c r="N459" s="253"/>
      <c r="O459" s="253"/>
      <c r="P459" s="253"/>
      <c r="Q459" s="254"/>
      <c r="R459" s="253"/>
      <c r="S459" s="253"/>
      <c r="T459" s="253"/>
      <c r="U459" s="253"/>
      <c r="V459" s="254"/>
      <c r="W459" s="253"/>
      <c r="X459" s="253"/>
      <c r="Y459" s="253"/>
      <c r="Z459" s="253"/>
      <c r="AA459" s="253"/>
    </row>
    <row r="460">
      <c r="A460" s="253"/>
      <c r="B460" s="253"/>
      <c r="C460" s="253"/>
      <c r="D460" s="253"/>
      <c r="E460" s="253"/>
      <c r="F460" s="253"/>
      <c r="G460" s="254"/>
      <c r="H460" s="253"/>
      <c r="I460" s="253"/>
      <c r="J460" s="253"/>
      <c r="K460" s="253"/>
      <c r="L460" s="254"/>
      <c r="M460" s="253"/>
      <c r="N460" s="253"/>
      <c r="O460" s="253"/>
      <c r="P460" s="253"/>
      <c r="Q460" s="254"/>
      <c r="R460" s="253"/>
      <c r="S460" s="253"/>
      <c r="T460" s="253"/>
      <c r="U460" s="253"/>
      <c r="V460" s="254"/>
      <c r="W460" s="253"/>
      <c r="X460" s="253"/>
      <c r="Y460" s="253"/>
      <c r="Z460" s="253"/>
      <c r="AA460" s="253"/>
    </row>
    <row r="461">
      <c r="A461" s="253"/>
      <c r="B461" s="253"/>
      <c r="C461" s="253"/>
      <c r="D461" s="253"/>
      <c r="E461" s="253"/>
      <c r="F461" s="253"/>
      <c r="G461" s="254"/>
      <c r="H461" s="253"/>
      <c r="I461" s="253"/>
      <c r="J461" s="253"/>
      <c r="K461" s="253"/>
      <c r="L461" s="254"/>
      <c r="M461" s="253"/>
      <c r="N461" s="253"/>
      <c r="O461" s="253"/>
      <c r="P461" s="253"/>
      <c r="Q461" s="254"/>
      <c r="R461" s="253"/>
      <c r="S461" s="253"/>
      <c r="T461" s="253"/>
      <c r="U461" s="253"/>
      <c r="V461" s="254"/>
      <c r="W461" s="253"/>
      <c r="X461" s="253"/>
      <c r="Y461" s="253"/>
      <c r="Z461" s="253"/>
      <c r="AA461" s="253"/>
    </row>
    <row r="462">
      <c r="A462" s="253"/>
      <c r="B462" s="253"/>
      <c r="C462" s="253"/>
      <c r="D462" s="253"/>
      <c r="E462" s="253"/>
      <c r="F462" s="253"/>
      <c r="G462" s="254"/>
      <c r="H462" s="253"/>
      <c r="I462" s="253"/>
      <c r="J462" s="253"/>
      <c r="K462" s="253"/>
      <c r="L462" s="254"/>
      <c r="M462" s="253"/>
      <c r="N462" s="253"/>
      <c r="O462" s="253"/>
      <c r="P462" s="253"/>
      <c r="Q462" s="254"/>
      <c r="R462" s="253"/>
      <c r="S462" s="253"/>
      <c r="T462" s="253"/>
      <c r="U462" s="253"/>
      <c r="V462" s="254"/>
      <c r="W462" s="253"/>
      <c r="X462" s="253"/>
      <c r="Y462" s="253"/>
      <c r="Z462" s="253"/>
      <c r="AA462" s="253"/>
    </row>
    <row r="463">
      <c r="A463" s="253"/>
      <c r="B463" s="253"/>
      <c r="C463" s="253"/>
      <c r="D463" s="253"/>
      <c r="E463" s="253"/>
      <c r="F463" s="253"/>
      <c r="G463" s="254"/>
      <c r="H463" s="253"/>
      <c r="I463" s="253"/>
      <c r="J463" s="253"/>
      <c r="K463" s="253"/>
      <c r="L463" s="254"/>
      <c r="M463" s="253"/>
      <c r="N463" s="253"/>
      <c r="O463" s="253"/>
      <c r="P463" s="253"/>
      <c r="Q463" s="254"/>
      <c r="R463" s="253"/>
      <c r="S463" s="253"/>
      <c r="T463" s="253"/>
      <c r="U463" s="253"/>
      <c r="V463" s="254"/>
      <c r="W463" s="253"/>
      <c r="X463" s="253"/>
      <c r="Y463" s="253"/>
      <c r="Z463" s="253"/>
      <c r="AA463" s="253"/>
    </row>
    <row r="464">
      <c r="A464" s="253"/>
      <c r="B464" s="253"/>
      <c r="C464" s="253"/>
      <c r="D464" s="253"/>
      <c r="E464" s="253"/>
      <c r="F464" s="253"/>
      <c r="G464" s="254"/>
      <c r="H464" s="253"/>
      <c r="I464" s="253"/>
      <c r="J464" s="253"/>
      <c r="K464" s="253"/>
      <c r="L464" s="254"/>
      <c r="M464" s="253"/>
      <c r="N464" s="253"/>
      <c r="O464" s="253"/>
      <c r="P464" s="253"/>
      <c r="Q464" s="254"/>
      <c r="R464" s="253"/>
      <c r="S464" s="253"/>
      <c r="T464" s="253"/>
      <c r="U464" s="253"/>
      <c r="V464" s="254"/>
      <c r="W464" s="253"/>
      <c r="X464" s="253"/>
      <c r="Y464" s="253"/>
      <c r="Z464" s="253"/>
      <c r="AA464" s="253"/>
    </row>
    <row r="465">
      <c r="A465" s="253"/>
      <c r="B465" s="253"/>
      <c r="C465" s="253"/>
      <c r="D465" s="253"/>
      <c r="E465" s="253"/>
      <c r="F465" s="253"/>
      <c r="G465" s="254"/>
      <c r="H465" s="253"/>
      <c r="I465" s="253"/>
      <c r="J465" s="253"/>
      <c r="K465" s="253"/>
      <c r="L465" s="254"/>
      <c r="M465" s="253"/>
      <c r="N465" s="253"/>
      <c r="O465" s="253"/>
      <c r="P465" s="253"/>
      <c r="Q465" s="254"/>
      <c r="R465" s="253"/>
      <c r="S465" s="253"/>
      <c r="T465" s="253"/>
      <c r="U465" s="253"/>
      <c r="V465" s="254"/>
      <c r="W465" s="253"/>
      <c r="X465" s="253"/>
      <c r="Y465" s="253"/>
      <c r="Z465" s="253"/>
      <c r="AA465" s="253"/>
    </row>
    <row r="466">
      <c r="A466" s="253"/>
      <c r="B466" s="253"/>
      <c r="C466" s="253"/>
      <c r="D466" s="253"/>
      <c r="E466" s="253"/>
      <c r="F466" s="253"/>
      <c r="G466" s="254"/>
      <c r="H466" s="253"/>
      <c r="I466" s="253"/>
      <c r="J466" s="253"/>
      <c r="K466" s="253"/>
      <c r="L466" s="254"/>
      <c r="M466" s="253"/>
      <c r="N466" s="253"/>
      <c r="O466" s="253"/>
      <c r="P466" s="253"/>
      <c r="Q466" s="254"/>
      <c r="R466" s="253"/>
      <c r="S466" s="253"/>
      <c r="T466" s="253"/>
      <c r="U466" s="253"/>
      <c r="V466" s="254"/>
      <c r="W466" s="253"/>
      <c r="X466" s="253"/>
      <c r="Y466" s="253"/>
      <c r="Z466" s="253"/>
      <c r="AA466" s="253"/>
    </row>
    <row r="467">
      <c r="A467" s="253"/>
      <c r="B467" s="253"/>
      <c r="C467" s="253"/>
      <c r="D467" s="253"/>
      <c r="E467" s="253"/>
      <c r="F467" s="253"/>
      <c r="G467" s="254"/>
      <c r="H467" s="253"/>
      <c r="I467" s="253"/>
      <c r="J467" s="253"/>
      <c r="K467" s="253"/>
      <c r="L467" s="254"/>
      <c r="M467" s="253"/>
      <c r="N467" s="253"/>
      <c r="O467" s="253"/>
      <c r="P467" s="253"/>
      <c r="Q467" s="254"/>
      <c r="R467" s="253"/>
      <c r="S467" s="253"/>
      <c r="T467" s="253"/>
      <c r="U467" s="253"/>
      <c r="V467" s="254"/>
      <c r="W467" s="253"/>
      <c r="X467" s="253"/>
      <c r="Y467" s="253"/>
      <c r="Z467" s="253"/>
      <c r="AA467" s="253"/>
    </row>
    <row r="468">
      <c r="A468" s="253"/>
      <c r="B468" s="253"/>
      <c r="C468" s="253"/>
      <c r="D468" s="253"/>
      <c r="E468" s="253"/>
      <c r="F468" s="253"/>
      <c r="G468" s="254"/>
      <c r="H468" s="253"/>
      <c r="I468" s="253"/>
      <c r="J468" s="253"/>
      <c r="K468" s="253"/>
      <c r="L468" s="254"/>
      <c r="M468" s="253"/>
      <c r="N468" s="253"/>
      <c r="O468" s="253"/>
      <c r="P468" s="253"/>
      <c r="Q468" s="254"/>
      <c r="R468" s="253"/>
      <c r="S468" s="253"/>
      <c r="T468" s="253"/>
      <c r="U468" s="253"/>
      <c r="V468" s="254"/>
      <c r="W468" s="253"/>
      <c r="X468" s="253"/>
      <c r="Y468" s="253"/>
      <c r="Z468" s="253"/>
      <c r="AA468" s="253"/>
    </row>
    <row r="469">
      <c r="A469" s="253"/>
      <c r="B469" s="253"/>
      <c r="C469" s="253"/>
      <c r="D469" s="253"/>
      <c r="E469" s="253"/>
      <c r="F469" s="253"/>
      <c r="G469" s="254"/>
      <c r="H469" s="253"/>
      <c r="I469" s="253"/>
      <c r="J469" s="253"/>
      <c r="K469" s="253"/>
      <c r="L469" s="254"/>
      <c r="M469" s="253"/>
      <c r="N469" s="253"/>
      <c r="O469" s="253"/>
      <c r="P469" s="253"/>
      <c r="Q469" s="254"/>
      <c r="R469" s="253"/>
      <c r="S469" s="253"/>
      <c r="T469" s="253"/>
      <c r="U469" s="253"/>
      <c r="V469" s="254"/>
      <c r="W469" s="253"/>
      <c r="X469" s="253"/>
      <c r="Y469" s="253"/>
      <c r="Z469" s="253"/>
      <c r="AA469" s="253"/>
    </row>
    <row r="470">
      <c r="A470" s="253"/>
      <c r="B470" s="253"/>
      <c r="C470" s="253"/>
      <c r="D470" s="253"/>
      <c r="E470" s="253"/>
      <c r="F470" s="253"/>
      <c r="G470" s="254"/>
      <c r="H470" s="253"/>
      <c r="I470" s="253"/>
      <c r="J470" s="253"/>
      <c r="K470" s="253"/>
      <c r="L470" s="254"/>
      <c r="M470" s="253"/>
      <c r="N470" s="253"/>
      <c r="O470" s="253"/>
      <c r="P470" s="253"/>
      <c r="Q470" s="254"/>
      <c r="R470" s="253"/>
      <c r="S470" s="253"/>
      <c r="T470" s="253"/>
      <c r="U470" s="253"/>
      <c r="V470" s="254"/>
      <c r="W470" s="253"/>
      <c r="X470" s="253"/>
      <c r="Y470" s="253"/>
      <c r="Z470" s="253"/>
      <c r="AA470" s="253"/>
    </row>
    <row r="471">
      <c r="A471" s="253"/>
      <c r="B471" s="253"/>
      <c r="C471" s="253"/>
      <c r="D471" s="253"/>
      <c r="E471" s="253"/>
      <c r="F471" s="253"/>
      <c r="G471" s="254"/>
      <c r="H471" s="253"/>
      <c r="I471" s="253"/>
      <c r="J471" s="253"/>
      <c r="K471" s="253"/>
      <c r="L471" s="254"/>
      <c r="M471" s="253"/>
      <c r="N471" s="253"/>
      <c r="O471" s="253"/>
      <c r="P471" s="253"/>
      <c r="Q471" s="254"/>
      <c r="R471" s="253"/>
      <c r="S471" s="253"/>
      <c r="T471" s="253"/>
      <c r="U471" s="253"/>
      <c r="V471" s="254"/>
      <c r="W471" s="253"/>
      <c r="X471" s="253"/>
      <c r="Y471" s="253"/>
      <c r="Z471" s="253"/>
      <c r="AA471" s="253"/>
    </row>
    <row r="472">
      <c r="A472" s="253"/>
      <c r="B472" s="253"/>
      <c r="C472" s="253"/>
      <c r="D472" s="253"/>
      <c r="E472" s="253"/>
      <c r="F472" s="253"/>
      <c r="G472" s="254"/>
      <c r="H472" s="253"/>
      <c r="I472" s="253"/>
      <c r="J472" s="253"/>
      <c r="K472" s="253"/>
      <c r="L472" s="254"/>
      <c r="M472" s="253"/>
      <c r="N472" s="253"/>
      <c r="O472" s="253"/>
      <c r="P472" s="253"/>
      <c r="Q472" s="254"/>
      <c r="R472" s="253"/>
      <c r="S472" s="253"/>
      <c r="T472" s="253"/>
      <c r="U472" s="253"/>
      <c r="V472" s="254"/>
      <c r="W472" s="253"/>
      <c r="X472" s="253"/>
      <c r="Y472" s="253"/>
      <c r="Z472" s="253"/>
      <c r="AA472" s="253"/>
    </row>
    <row r="473">
      <c r="A473" s="253"/>
      <c r="B473" s="253"/>
      <c r="C473" s="253"/>
      <c r="D473" s="253"/>
      <c r="E473" s="253"/>
      <c r="F473" s="253"/>
      <c r="G473" s="254"/>
      <c r="H473" s="253"/>
      <c r="I473" s="253"/>
      <c r="J473" s="253"/>
      <c r="K473" s="253"/>
      <c r="L473" s="254"/>
      <c r="M473" s="253"/>
      <c r="N473" s="253"/>
      <c r="O473" s="253"/>
      <c r="P473" s="253"/>
      <c r="Q473" s="254"/>
      <c r="R473" s="253"/>
      <c r="S473" s="253"/>
      <c r="T473" s="253"/>
      <c r="U473" s="253"/>
      <c r="V473" s="254"/>
      <c r="W473" s="253"/>
      <c r="X473" s="253"/>
      <c r="Y473" s="253"/>
      <c r="Z473" s="253"/>
      <c r="AA473" s="253"/>
    </row>
    <row r="474">
      <c r="A474" s="253"/>
      <c r="B474" s="253"/>
      <c r="C474" s="253"/>
      <c r="D474" s="253"/>
      <c r="E474" s="253"/>
      <c r="F474" s="253"/>
      <c r="G474" s="254"/>
      <c r="H474" s="253"/>
      <c r="I474" s="253"/>
      <c r="J474" s="253"/>
      <c r="K474" s="253"/>
      <c r="L474" s="254"/>
      <c r="M474" s="253"/>
      <c r="N474" s="253"/>
      <c r="O474" s="253"/>
      <c r="P474" s="253"/>
      <c r="Q474" s="254"/>
      <c r="R474" s="253"/>
      <c r="S474" s="253"/>
      <c r="T474" s="253"/>
      <c r="U474" s="253"/>
      <c r="V474" s="254"/>
      <c r="W474" s="253"/>
      <c r="X474" s="253"/>
      <c r="Y474" s="253"/>
      <c r="Z474" s="253"/>
      <c r="AA474" s="253"/>
    </row>
    <row r="475">
      <c r="A475" s="253"/>
      <c r="B475" s="253"/>
      <c r="C475" s="253"/>
      <c r="D475" s="253"/>
      <c r="E475" s="253"/>
      <c r="F475" s="253"/>
      <c r="G475" s="254"/>
      <c r="H475" s="253"/>
      <c r="I475" s="253"/>
      <c r="J475" s="253"/>
      <c r="K475" s="253"/>
      <c r="L475" s="254"/>
      <c r="M475" s="253"/>
      <c r="N475" s="253"/>
      <c r="O475" s="253"/>
      <c r="P475" s="253"/>
      <c r="Q475" s="254"/>
      <c r="R475" s="253"/>
      <c r="S475" s="253"/>
      <c r="T475" s="253"/>
      <c r="U475" s="253"/>
      <c r="V475" s="254"/>
      <c r="W475" s="253"/>
      <c r="X475" s="253"/>
      <c r="Y475" s="253"/>
      <c r="Z475" s="253"/>
      <c r="AA475" s="253"/>
    </row>
    <row r="476">
      <c r="A476" s="253"/>
      <c r="B476" s="253"/>
      <c r="C476" s="253"/>
      <c r="D476" s="253"/>
      <c r="E476" s="253"/>
      <c r="F476" s="253"/>
      <c r="G476" s="254"/>
      <c r="H476" s="253"/>
      <c r="I476" s="253"/>
      <c r="J476" s="253"/>
      <c r="K476" s="253"/>
      <c r="L476" s="254"/>
      <c r="M476" s="253"/>
      <c r="N476" s="253"/>
      <c r="O476" s="253"/>
      <c r="P476" s="253"/>
      <c r="Q476" s="254"/>
      <c r="R476" s="253"/>
      <c r="S476" s="253"/>
      <c r="T476" s="253"/>
      <c r="U476" s="253"/>
      <c r="V476" s="254"/>
      <c r="W476" s="253"/>
      <c r="X476" s="253"/>
      <c r="Y476" s="253"/>
      <c r="Z476" s="253"/>
      <c r="AA476" s="253"/>
    </row>
    <row r="477">
      <c r="A477" s="253"/>
      <c r="B477" s="253"/>
      <c r="C477" s="253"/>
      <c r="D477" s="253"/>
      <c r="E477" s="253"/>
      <c r="F477" s="253"/>
      <c r="G477" s="254"/>
      <c r="H477" s="253"/>
      <c r="I477" s="253"/>
      <c r="J477" s="253"/>
      <c r="K477" s="253"/>
      <c r="L477" s="254"/>
      <c r="M477" s="253"/>
      <c r="N477" s="253"/>
      <c r="O477" s="253"/>
      <c r="P477" s="253"/>
      <c r="Q477" s="254"/>
      <c r="R477" s="253"/>
      <c r="S477" s="253"/>
      <c r="T477" s="253"/>
      <c r="U477" s="253"/>
      <c r="V477" s="254"/>
      <c r="W477" s="253"/>
      <c r="X477" s="253"/>
      <c r="Y477" s="253"/>
      <c r="Z477" s="253"/>
      <c r="AA477" s="253"/>
    </row>
    <row r="478">
      <c r="A478" s="253"/>
      <c r="B478" s="253"/>
      <c r="C478" s="253"/>
      <c r="D478" s="253"/>
      <c r="E478" s="253"/>
      <c r="F478" s="253"/>
      <c r="G478" s="254"/>
      <c r="H478" s="253"/>
      <c r="I478" s="253"/>
      <c r="J478" s="253"/>
      <c r="K478" s="253"/>
      <c r="L478" s="254"/>
      <c r="M478" s="253"/>
      <c r="N478" s="253"/>
      <c r="O478" s="253"/>
      <c r="P478" s="253"/>
      <c r="Q478" s="254"/>
      <c r="R478" s="253"/>
      <c r="S478" s="253"/>
      <c r="T478" s="253"/>
      <c r="U478" s="253"/>
      <c r="V478" s="254"/>
      <c r="W478" s="253"/>
      <c r="X478" s="253"/>
      <c r="Y478" s="253"/>
      <c r="Z478" s="253"/>
      <c r="AA478" s="253"/>
    </row>
    <row r="479">
      <c r="A479" s="253"/>
      <c r="B479" s="253"/>
      <c r="C479" s="253"/>
      <c r="D479" s="253"/>
      <c r="E479" s="253"/>
      <c r="F479" s="253"/>
      <c r="G479" s="254"/>
      <c r="H479" s="253"/>
      <c r="I479" s="253"/>
      <c r="J479" s="253"/>
      <c r="K479" s="253"/>
      <c r="L479" s="254"/>
      <c r="M479" s="253"/>
      <c r="N479" s="253"/>
      <c r="O479" s="253"/>
      <c r="P479" s="253"/>
      <c r="Q479" s="254"/>
      <c r="R479" s="253"/>
      <c r="S479" s="253"/>
      <c r="T479" s="253"/>
      <c r="U479" s="253"/>
      <c r="V479" s="254"/>
      <c r="W479" s="253"/>
      <c r="X479" s="253"/>
      <c r="Y479" s="253"/>
      <c r="Z479" s="253"/>
      <c r="AA479" s="253"/>
    </row>
    <row r="480">
      <c r="A480" s="253"/>
      <c r="B480" s="253"/>
      <c r="C480" s="253"/>
      <c r="D480" s="253"/>
      <c r="E480" s="253"/>
      <c r="F480" s="253"/>
      <c r="G480" s="254"/>
      <c r="H480" s="253"/>
      <c r="I480" s="253"/>
      <c r="J480" s="253"/>
      <c r="K480" s="253"/>
      <c r="L480" s="254"/>
      <c r="M480" s="253"/>
      <c r="N480" s="253"/>
      <c r="O480" s="253"/>
      <c r="P480" s="253"/>
      <c r="Q480" s="254"/>
      <c r="R480" s="253"/>
      <c r="S480" s="253"/>
      <c r="T480" s="253"/>
      <c r="U480" s="253"/>
      <c r="V480" s="254"/>
      <c r="W480" s="253"/>
      <c r="X480" s="253"/>
      <c r="Y480" s="253"/>
      <c r="Z480" s="253"/>
      <c r="AA480" s="253"/>
    </row>
    <row r="481">
      <c r="A481" s="253"/>
      <c r="B481" s="253"/>
      <c r="C481" s="253"/>
      <c r="D481" s="253"/>
      <c r="E481" s="253"/>
      <c r="F481" s="253"/>
      <c r="G481" s="254"/>
      <c r="H481" s="253"/>
      <c r="I481" s="253"/>
      <c r="J481" s="253"/>
      <c r="K481" s="253"/>
      <c r="L481" s="254"/>
      <c r="M481" s="253"/>
      <c r="N481" s="253"/>
      <c r="O481" s="253"/>
      <c r="P481" s="253"/>
      <c r="Q481" s="254"/>
      <c r="R481" s="253"/>
      <c r="S481" s="253"/>
      <c r="T481" s="253"/>
      <c r="U481" s="253"/>
      <c r="V481" s="254"/>
      <c r="W481" s="253"/>
      <c r="X481" s="253"/>
      <c r="Y481" s="253"/>
      <c r="Z481" s="253"/>
      <c r="AA481" s="253"/>
    </row>
    <row r="482">
      <c r="A482" s="253"/>
      <c r="B482" s="253"/>
      <c r="C482" s="253"/>
      <c r="D482" s="253"/>
      <c r="E482" s="253"/>
      <c r="F482" s="253"/>
      <c r="G482" s="254"/>
      <c r="H482" s="253"/>
      <c r="I482" s="253"/>
      <c r="J482" s="253"/>
      <c r="K482" s="253"/>
      <c r="L482" s="254"/>
      <c r="M482" s="253"/>
      <c r="N482" s="253"/>
      <c r="O482" s="253"/>
      <c r="P482" s="253"/>
      <c r="Q482" s="254"/>
      <c r="R482" s="253"/>
      <c r="S482" s="253"/>
      <c r="T482" s="253"/>
      <c r="U482" s="253"/>
      <c r="V482" s="254"/>
      <c r="W482" s="253"/>
      <c r="X482" s="253"/>
      <c r="Y482" s="253"/>
      <c r="Z482" s="253"/>
      <c r="AA482" s="253"/>
    </row>
    <row r="483">
      <c r="A483" s="253"/>
      <c r="B483" s="253"/>
      <c r="C483" s="253"/>
      <c r="D483" s="253"/>
      <c r="E483" s="253"/>
      <c r="F483" s="253"/>
      <c r="G483" s="254"/>
      <c r="H483" s="253"/>
      <c r="I483" s="253"/>
      <c r="J483" s="253"/>
      <c r="K483" s="253"/>
      <c r="L483" s="254"/>
      <c r="M483" s="253"/>
      <c r="N483" s="253"/>
      <c r="O483" s="253"/>
      <c r="P483" s="253"/>
      <c r="Q483" s="254"/>
      <c r="R483" s="253"/>
      <c r="S483" s="253"/>
      <c r="T483" s="253"/>
      <c r="U483" s="253"/>
      <c r="V483" s="254"/>
      <c r="W483" s="253"/>
      <c r="X483" s="253"/>
      <c r="Y483" s="253"/>
      <c r="Z483" s="253"/>
      <c r="AA483" s="253"/>
    </row>
    <row r="484">
      <c r="A484" s="253"/>
      <c r="B484" s="253"/>
      <c r="C484" s="253"/>
      <c r="D484" s="253"/>
      <c r="E484" s="253"/>
      <c r="F484" s="253"/>
      <c r="G484" s="254"/>
      <c r="H484" s="253"/>
      <c r="I484" s="253"/>
      <c r="J484" s="253"/>
      <c r="K484" s="253"/>
      <c r="L484" s="254"/>
      <c r="M484" s="253"/>
      <c r="N484" s="253"/>
      <c r="O484" s="253"/>
      <c r="P484" s="253"/>
      <c r="Q484" s="254"/>
      <c r="R484" s="253"/>
      <c r="S484" s="253"/>
      <c r="T484" s="253"/>
      <c r="U484" s="253"/>
      <c r="V484" s="254"/>
      <c r="W484" s="253"/>
      <c r="X484" s="253"/>
      <c r="Y484" s="253"/>
      <c r="Z484" s="253"/>
      <c r="AA484" s="253"/>
    </row>
    <row r="485">
      <c r="A485" s="253"/>
      <c r="B485" s="253"/>
      <c r="C485" s="253"/>
      <c r="D485" s="253"/>
      <c r="E485" s="253"/>
      <c r="F485" s="253"/>
      <c r="G485" s="254"/>
      <c r="H485" s="253"/>
      <c r="I485" s="253"/>
      <c r="J485" s="253"/>
      <c r="K485" s="253"/>
      <c r="L485" s="254"/>
      <c r="M485" s="253"/>
      <c r="N485" s="253"/>
      <c r="O485" s="253"/>
      <c r="P485" s="253"/>
      <c r="Q485" s="254"/>
      <c r="R485" s="253"/>
      <c r="S485" s="253"/>
      <c r="T485" s="253"/>
      <c r="U485" s="253"/>
      <c r="V485" s="254"/>
      <c r="W485" s="253"/>
      <c r="X485" s="253"/>
      <c r="Y485" s="253"/>
      <c r="Z485" s="253"/>
      <c r="AA485" s="253"/>
    </row>
    <row r="486">
      <c r="A486" s="253"/>
      <c r="B486" s="253"/>
      <c r="C486" s="253"/>
      <c r="D486" s="253"/>
      <c r="E486" s="253"/>
      <c r="F486" s="253"/>
      <c r="G486" s="254"/>
      <c r="H486" s="253"/>
      <c r="I486" s="253"/>
      <c r="J486" s="253"/>
      <c r="K486" s="253"/>
      <c r="L486" s="254"/>
      <c r="M486" s="253"/>
      <c r="N486" s="253"/>
      <c r="O486" s="253"/>
      <c r="P486" s="253"/>
      <c r="Q486" s="254"/>
      <c r="R486" s="253"/>
      <c r="S486" s="253"/>
      <c r="T486" s="253"/>
      <c r="U486" s="253"/>
      <c r="V486" s="254"/>
      <c r="W486" s="253"/>
      <c r="X486" s="253"/>
      <c r="Y486" s="253"/>
      <c r="Z486" s="253"/>
      <c r="AA486" s="253"/>
    </row>
    <row r="487">
      <c r="A487" s="253"/>
      <c r="B487" s="253"/>
      <c r="C487" s="253"/>
      <c r="D487" s="253"/>
      <c r="E487" s="253"/>
      <c r="F487" s="253"/>
      <c r="G487" s="254"/>
      <c r="H487" s="253"/>
      <c r="I487" s="253"/>
      <c r="J487" s="253"/>
      <c r="K487" s="253"/>
      <c r="L487" s="254"/>
      <c r="M487" s="253"/>
      <c r="N487" s="253"/>
      <c r="O487" s="253"/>
      <c r="P487" s="253"/>
      <c r="Q487" s="254"/>
      <c r="R487" s="253"/>
      <c r="S487" s="253"/>
      <c r="T487" s="253"/>
      <c r="U487" s="253"/>
      <c r="V487" s="254"/>
      <c r="W487" s="253"/>
      <c r="X487" s="253"/>
      <c r="Y487" s="253"/>
      <c r="Z487" s="253"/>
      <c r="AA487" s="253"/>
    </row>
    <row r="488">
      <c r="A488" s="253"/>
      <c r="B488" s="253"/>
      <c r="C488" s="253"/>
      <c r="D488" s="253"/>
      <c r="E488" s="253"/>
      <c r="F488" s="253"/>
      <c r="G488" s="254"/>
      <c r="H488" s="253"/>
      <c r="I488" s="253"/>
      <c r="J488" s="253"/>
      <c r="K488" s="253"/>
      <c r="L488" s="254"/>
      <c r="M488" s="253"/>
      <c r="N488" s="253"/>
      <c r="O488" s="253"/>
      <c r="P488" s="253"/>
      <c r="Q488" s="254"/>
      <c r="R488" s="253"/>
      <c r="S488" s="253"/>
      <c r="T488" s="253"/>
      <c r="U488" s="253"/>
      <c r="V488" s="254"/>
      <c r="W488" s="253"/>
      <c r="X488" s="253"/>
      <c r="Y488" s="253"/>
      <c r="Z488" s="253"/>
      <c r="AA488" s="253"/>
    </row>
    <row r="489">
      <c r="A489" s="253"/>
      <c r="B489" s="253"/>
      <c r="C489" s="253"/>
      <c r="D489" s="253"/>
      <c r="E489" s="253"/>
      <c r="F489" s="253"/>
      <c r="G489" s="254"/>
      <c r="H489" s="253"/>
      <c r="I489" s="253"/>
      <c r="J489" s="253"/>
      <c r="K489" s="253"/>
      <c r="L489" s="254"/>
      <c r="M489" s="253"/>
      <c r="N489" s="253"/>
      <c r="O489" s="253"/>
      <c r="P489" s="253"/>
      <c r="Q489" s="254"/>
      <c r="R489" s="253"/>
      <c r="S489" s="253"/>
      <c r="T489" s="253"/>
      <c r="U489" s="253"/>
      <c r="V489" s="254"/>
      <c r="W489" s="253"/>
      <c r="X489" s="253"/>
      <c r="Y489" s="253"/>
      <c r="Z489" s="253"/>
      <c r="AA489" s="253"/>
    </row>
    <row r="490">
      <c r="A490" s="253"/>
      <c r="B490" s="253"/>
      <c r="C490" s="253"/>
      <c r="D490" s="253"/>
      <c r="E490" s="253"/>
      <c r="F490" s="253"/>
      <c r="G490" s="254"/>
      <c r="H490" s="253"/>
      <c r="I490" s="253"/>
      <c r="J490" s="253"/>
      <c r="K490" s="253"/>
      <c r="L490" s="254"/>
      <c r="M490" s="253"/>
      <c r="N490" s="253"/>
      <c r="O490" s="253"/>
      <c r="P490" s="253"/>
      <c r="Q490" s="254"/>
      <c r="R490" s="253"/>
      <c r="S490" s="253"/>
      <c r="T490" s="253"/>
      <c r="U490" s="253"/>
      <c r="V490" s="254"/>
      <c r="W490" s="253"/>
      <c r="X490" s="253"/>
      <c r="Y490" s="253"/>
      <c r="Z490" s="253"/>
      <c r="AA490" s="253"/>
    </row>
    <row r="491">
      <c r="A491" s="253"/>
      <c r="B491" s="253"/>
      <c r="C491" s="253"/>
      <c r="D491" s="253"/>
      <c r="E491" s="253"/>
      <c r="F491" s="253"/>
      <c r="G491" s="254"/>
      <c r="H491" s="253"/>
      <c r="I491" s="253"/>
      <c r="J491" s="253"/>
      <c r="K491" s="253"/>
      <c r="L491" s="254"/>
      <c r="M491" s="253"/>
      <c r="N491" s="253"/>
      <c r="O491" s="253"/>
      <c r="P491" s="253"/>
      <c r="Q491" s="254"/>
      <c r="R491" s="253"/>
      <c r="S491" s="253"/>
      <c r="T491" s="253"/>
      <c r="U491" s="253"/>
      <c r="V491" s="254"/>
      <c r="W491" s="253"/>
      <c r="X491" s="253"/>
      <c r="Y491" s="253"/>
      <c r="Z491" s="253"/>
      <c r="AA491" s="253"/>
    </row>
    <row r="492">
      <c r="A492" s="253"/>
      <c r="B492" s="253"/>
      <c r="C492" s="253"/>
      <c r="D492" s="253"/>
      <c r="E492" s="253"/>
      <c r="F492" s="253"/>
      <c r="G492" s="254"/>
      <c r="H492" s="253"/>
      <c r="I492" s="253"/>
      <c r="J492" s="253"/>
      <c r="K492" s="253"/>
      <c r="L492" s="254"/>
      <c r="M492" s="253"/>
      <c r="N492" s="253"/>
      <c r="O492" s="253"/>
      <c r="P492" s="253"/>
      <c r="Q492" s="254"/>
      <c r="R492" s="253"/>
      <c r="S492" s="253"/>
      <c r="T492" s="253"/>
      <c r="U492" s="253"/>
      <c r="V492" s="254"/>
      <c r="W492" s="253"/>
      <c r="X492" s="253"/>
      <c r="Y492" s="253"/>
      <c r="Z492" s="253"/>
      <c r="AA492" s="253"/>
    </row>
    <row r="493">
      <c r="A493" s="253"/>
      <c r="B493" s="253"/>
      <c r="C493" s="253"/>
      <c r="D493" s="253"/>
      <c r="E493" s="253"/>
      <c r="F493" s="253"/>
      <c r="G493" s="254"/>
      <c r="H493" s="253"/>
      <c r="I493" s="253"/>
      <c r="J493" s="253"/>
      <c r="K493" s="253"/>
      <c r="L493" s="254"/>
      <c r="M493" s="253"/>
      <c r="N493" s="253"/>
      <c r="O493" s="253"/>
      <c r="P493" s="253"/>
      <c r="Q493" s="254"/>
      <c r="R493" s="253"/>
      <c r="S493" s="253"/>
      <c r="T493" s="253"/>
      <c r="U493" s="253"/>
      <c r="V493" s="254"/>
      <c r="W493" s="253"/>
      <c r="X493" s="253"/>
      <c r="Y493" s="253"/>
      <c r="Z493" s="253"/>
      <c r="AA493" s="253"/>
    </row>
    <row r="494">
      <c r="A494" s="253"/>
      <c r="B494" s="253"/>
      <c r="C494" s="253"/>
      <c r="D494" s="253"/>
      <c r="E494" s="253"/>
      <c r="F494" s="253"/>
      <c r="G494" s="254"/>
      <c r="H494" s="253"/>
      <c r="I494" s="253"/>
      <c r="J494" s="253"/>
      <c r="K494" s="253"/>
      <c r="L494" s="254"/>
      <c r="M494" s="253"/>
      <c r="N494" s="253"/>
      <c r="O494" s="253"/>
      <c r="P494" s="253"/>
      <c r="Q494" s="254"/>
      <c r="R494" s="253"/>
      <c r="S494" s="253"/>
      <c r="T494" s="253"/>
      <c r="U494" s="253"/>
      <c r="V494" s="254"/>
      <c r="W494" s="253"/>
      <c r="X494" s="253"/>
      <c r="Y494" s="253"/>
      <c r="Z494" s="253"/>
      <c r="AA494" s="253"/>
    </row>
    <row r="495">
      <c r="A495" s="253"/>
      <c r="B495" s="253"/>
      <c r="C495" s="253"/>
      <c r="D495" s="253"/>
      <c r="E495" s="253"/>
      <c r="F495" s="253"/>
      <c r="G495" s="254"/>
      <c r="H495" s="253"/>
      <c r="I495" s="253"/>
      <c r="J495" s="253"/>
      <c r="K495" s="253"/>
      <c r="L495" s="254"/>
      <c r="M495" s="253"/>
      <c r="N495" s="253"/>
      <c r="O495" s="253"/>
      <c r="P495" s="253"/>
      <c r="Q495" s="254"/>
      <c r="R495" s="253"/>
      <c r="S495" s="253"/>
      <c r="T495" s="253"/>
      <c r="U495" s="253"/>
      <c r="V495" s="254"/>
      <c r="W495" s="253"/>
      <c r="X495" s="253"/>
      <c r="Y495" s="253"/>
      <c r="Z495" s="253"/>
      <c r="AA495" s="253"/>
    </row>
    <row r="496">
      <c r="A496" s="253"/>
      <c r="B496" s="253"/>
      <c r="C496" s="253"/>
      <c r="D496" s="253"/>
      <c r="E496" s="253"/>
      <c r="F496" s="253"/>
      <c r="G496" s="254"/>
      <c r="H496" s="253"/>
      <c r="I496" s="253"/>
      <c r="J496" s="253"/>
      <c r="K496" s="253"/>
      <c r="L496" s="254"/>
      <c r="M496" s="253"/>
      <c r="N496" s="253"/>
      <c r="O496" s="253"/>
      <c r="P496" s="253"/>
      <c r="Q496" s="254"/>
      <c r="R496" s="253"/>
      <c r="S496" s="253"/>
      <c r="T496" s="253"/>
      <c r="U496" s="253"/>
      <c r="V496" s="254"/>
      <c r="W496" s="253"/>
      <c r="X496" s="253"/>
      <c r="Y496" s="253"/>
      <c r="Z496" s="253"/>
      <c r="AA496" s="253"/>
    </row>
    <row r="497">
      <c r="A497" s="253"/>
      <c r="B497" s="253"/>
      <c r="C497" s="253"/>
      <c r="D497" s="253"/>
      <c r="E497" s="253"/>
      <c r="F497" s="253"/>
      <c r="G497" s="254"/>
      <c r="H497" s="253"/>
      <c r="I497" s="253"/>
      <c r="J497" s="253"/>
      <c r="K497" s="253"/>
      <c r="L497" s="254"/>
      <c r="M497" s="253"/>
      <c r="N497" s="253"/>
      <c r="O497" s="253"/>
      <c r="P497" s="253"/>
      <c r="Q497" s="254"/>
      <c r="R497" s="253"/>
      <c r="S497" s="253"/>
      <c r="T497" s="253"/>
      <c r="U497" s="253"/>
      <c r="V497" s="254"/>
      <c r="W497" s="253"/>
      <c r="X497" s="253"/>
      <c r="Y497" s="253"/>
      <c r="Z497" s="253"/>
      <c r="AA497" s="253"/>
    </row>
    <row r="498">
      <c r="A498" s="253"/>
      <c r="B498" s="253"/>
      <c r="C498" s="253"/>
      <c r="D498" s="253"/>
      <c r="E498" s="253"/>
      <c r="F498" s="253"/>
      <c r="G498" s="254"/>
      <c r="H498" s="253"/>
      <c r="I498" s="253"/>
      <c r="J498" s="253"/>
      <c r="K498" s="253"/>
      <c r="L498" s="254"/>
      <c r="M498" s="253"/>
      <c r="N498" s="253"/>
      <c r="O498" s="253"/>
      <c r="P498" s="253"/>
      <c r="Q498" s="254"/>
      <c r="R498" s="253"/>
      <c r="S498" s="253"/>
      <c r="T498" s="253"/>
      <c r="U498" s="253"/>
      <c r="V498" s="254"/>
      <c r="W498" s="253"/>
      <c r="X498" s="253"/>
      <c r="Y498" s="253"/>
      <c r="Z498" s="253"/>
      <c r="AA498" s="253"/>
    </row>
    <row r="499">
      <c r="A499" s="253"/>
      <c r="B499" s="253"/>
      <c r="C499" s="253"/>
      <c r="D499" s="253"/>
      <c r="E499" s="253"/>
      <c r="F499" s="253"/>
      <c r="G499" s="254"/>
      <c r="H499" s="253"/>
      <c r="I499" s="253"/>
      <c r="J499" s="253"/>
      <c r="K499" s="253"/>
      <c r="L499" s="254"/>
      <c r="M499" s="253"/>
      <c r="N499" s="253"/>
      <c r="O499" s="253"/>
      <c r="P499" s="253"/>
      <c r="Q499" s="254"/>
      <c r="R499" s="253"/>
      <c r="S499" s="253"/>
      <c r="T499" s="253"/>
      <c r="U499" s="253"/>
      <c r="V499" s="254"/>
      <c r="W499" s="253"/>
      <c r="X499" s="253"/>
      <c r="Y499" s="253"/>
      <c r="Z499" s="253"/>
      <c r="AA499" s="253"/>
    </row>
    <row r="500">
      <c r="A500" s="253"/>
      <c r="B500" s="253"/>
      <c r="C500" s="253"/>
      <c r="D500" s="253"/>
      <c r="E500" s="253"/>
      <c r="F500" s="253"/>
      <c r="G500" s="254"/>
      <c r="H500" s="253"/>
      <c r="I500" s="253"/>
      <c r="J500" s="253"/>
      <c r="K500" s="253"/>
      <c r="L500" s="254"/>
      <c r="M500" s="253"/>
      <c r="N500" s="253"/>
      <c r="O500" s="253"/>
      <c r="P500" s="253"/>
      <c r="Q500" s="254"/>
      <c r="R500" s="253"/>
      <c r="S500" s="253"/>
      <c r="T500" s="253"/>
      <c r="U500" s="253"/>
      <c r="V500" s="254"/>
      <c r="W500" s="253"/>
      <c r="X500" s="253"/>
      <c r="Y500" s="253"/>
      <c r="Z500" s="253"/>
      <c r="AA500" s="253"/>
    </row>
    <row r="501">
      <c r="A501" s="253"/>
      <c r="B501" s="253"/>
      <c r="C501" s="253"/>
      <c r="D501" s="253"/>
      <c r="E501" s="253"/>
      <c r="F501" s="253"/>
      <c r="G501" s="254"/>
      <c r="H501" s="253"/>
      <c r="I501" s="253"/>
      <c r="J501" s="253"/>
      <c r="K501" s="253"/>
      <c r="L501" s="254"/>
      <c r="M501" s="253"/>
      <c r="N501" s="253"/>
      <c r="O501" s="253"/>
      <c r="P501" s="253"/>
      <c r="Q501" s="254"/>
      <c r="R501" s="253"/>
      <c r="S501" s="253"/>
      <c r="T501" s="253"/>
      <c r="U501" s="253"/>
      <c r="V501" s="254"/>
      <c r="W501" s="253"/>
      <c r="X501" s="253"/>
      <c r="Y501" s="253"/>
      <c r="Z501" s="253"/>
      <c r="AA501" s="253"/>
    </row>
    <row r="502">
      <c r="A502" s="253"/>
      <c r="B502" s="253"/>
      <c r="C502" s="253"/>
      <c r="D502" s="253"/>
      <c r="E502" s="253"/>
      <c r="F502" s="253"/>
      <c r="G502" s="254"/>
      <c r="H502" s="253"/>
      <c r="I502" s="253"/>
      <c r="J502" s="253"/>
      <c r="K502" s="253"/>
      <c r="L502" s="254"/>
      <c r="M502" s="253"/>
      <c r="N502" s="253"/>
      <c r="O502" s="253"/>
      <c r="P502" s="253"/>
      <c r="Q502" s="254"/>
      <c r="R502" s="253"/>
      <c r="S502" s="253"/>
      <c r="T502" s="253"/>
      <c r="U502" s="253"/>
      <c r="V502" s="254"/>
      <c r="W502" s="253"/>
      <c r="X502" s="253"/>
      <c r="Y502" s="253"/>
      <c r="Z502" s="253"/>
      <c r="AA502" s="253"/>
    </row>
    <row r="503">
      <c r="A503" s="253"/>
      <c r="B503" s="253"/>
      <c r="C503" s="253"/>
      <c r="D503" s="253"/>
      <c r="E503" s="253"/>
      <c r="F503" s="253"/>
      <c r="G503" s="254"/>
      <c r="H503" s="253"/>
      <c r="I503" s="253"/>
      <c r="J503" s="253"/>
      <c r="K503" s="253"/>
      <c r="L503" s="254"/>
      <c r="M503" s="253"/>
      <c r="N503" s="253"/>
      <c r="O503" s="253"/>
      <c r="P503" s="253"/>
      <c r="Q503" s="254"/>
      <c r="R503" s="253"/>
      <c r="S503" s="253"/>
      <c r="T503" s="253"/>
      <c r="U503" s="253"/>
      <c r="V503" s="254"/>
      <c r="W503" s="253"/>
      <c r="X503" s="253"/>
      <c r="Y503" s="253"/>
      <c r="Z503" s="253"/>
      <c r="AA503" s="253"/>
    </row>
    <row r="504">
      <c r="A504" s="253"/>
      <c r="B504" s="253"/>
      <c r="C504" s="253"/>
      <c r="D504" s="253"/>
      <c r="E504" s="253"/>
      <c r="F504" s="253"/>
      <c r="G504" s="254"/>
      <c r="H504" s="253"/>
      <c r="I504" s="253"/>
      <c r="J504" s="253"/>
      <c r="K504" s="253"/>
      <c r="L504" s="254"/>
      <c r="M504" s="253"/>
      <c r="N504" s="253"/>
      <c r="O504" s="253"/>
      <c r="P504" s="253"/>
      <c r="Q504" s="254"/>
      <c r="R504" s="253"/>
      <c r="S504" s="253"/>
      <c r="T504" s="253"/>
      <c r="U504" s="253"/>
      <c r="V504" s="254"/>
      <c r="W504" s="253"/>
      <c r="X504" s="253"/>
      <c r="Y504" s="253"/>
      <c r="Z504" s="253"/>
      <c r="AA504" s="253"/>
    </row>
    <row r="505">
      <c r="A505" s="253"/>
      <c r="B505" s="253"/>
      <c r="C505" s="253"/>
      <c r="D505" s="253"/>
      <c r="E505" s="253"/>
      <c r="F505" s="253"/>
      <c r="G505" s="254"/>
      <c r="H505" s="253"/>
      <c r="I505" s="253"/>
      <c r="J505" s="253"/>
      <c r="K505" s="253"/>
      <c r="L505" s="254"/>
      <c r="M505" s="253"/>
      <c r="N505" s="253"/>
      <c r="O505" s="253"/>
      <c r="P505" s="253"/>
      <c r="Q505" s="254"/>
      <c r="R505" s="253"/>
      <c r="S505" s="253"/>
      <c r="T505" s="253"/>
      <c r="U505" s="253"/>
      <c r="V505" s="254"/>
      <c r="W505" s="253"/>
      <c r="X505" s="253"/>
      <c r="Y505" s="253"/>
      <c r="Z505" s="253"/>
      <c r="AA505" s="253"/>
    </row>
    <row r="506">
      <c r="A506" s="253"/>
      <c r="B506" s="253"/>
      <c r="C506" s="253"/>
      <c r="D506" s="253"/>
      <c r="E506" s="253"/>
      <c r="F506" s="253"/>
      <c r="G506" s="254"/>
      <c r="H506" s="253"/>
      <c r="I506" s="253"/>
      <c r="J506" s="253"/>
      <c r="K506" s="253"/>
      <c r="L506" s="254"/>
      <c r="M506" s="253"/>
      <c r="N506" s="253"/>
      <c r="O506" s="253"/>
      <c r="P506" s="253"/>
      <c r="Q506" s="254"/>
      <c r="R506" s="253"/>
      <c r="S506" s="253"/>
      <c r="T506" s="253"/>
      <c r="U506" s="253"/>
      <c r="V506" s="254"/>
      <c r="W506" s="253"/>
      <c r="X506" s="253"/>
      <c r="Y506" s="253"/>
      <c r="Z506" s="253"/>
      <c r="AA506" s="253"/>
    </row>
    <row r="507">
      <c r="A507" s="253"/>
      <c r="B507" s="253"/>
      <c r="C507" s="253"/>
      <c r="D507" s="253"/>
      <c r="E507" s="253"/>
      <c r="F507" s="253"/>
      <c r="G507" s="254"/>
      <c r="H507" s="253"/>
      <c r="I507" s="253"/>
      <c r="J507" s="253"/>
      <c r="K507" s="253"/>
      <c r="L507" s="254"/>
      <c r="M507" s="253"/>
      <c r="N507" s="253"/>
      <c r="O507" s="253"/>
      <c r="P507" s="253"/>
      <c r="Q507" s="254"/>
      <c r="R507" s="253"/>
      <c r="S507" s="253"/>
      <c r="T507" s="253"/>
      <c r="U507" s="253"/>
      <c r="V507" s="254"/>
      <c r="W507" s="253"/>
      <c r="X507" s="253"/>
      <c r="Y507" s="253"/>
      <c r="Z507" s="253"/>
      <c r="AA507" s="253"/>
    </row>
    <row r="508">
      <c r="A508" s="253"/>
      <c r="B508" s="253"/>
      <c r="C508" s="253"/>
      <c r="D508" s="253"/>
      <c r="E508" s="253"/>
      <c r="F508" s="253"/>
      <c r="G508" s="254"/>
      <c r="H508" s="253"/>
      <c r="I508" s="253"/>
      <c r="J508" s="253"/>
      <c r="K508" s="253"/>
      <c r="L508" s="254"/>
      <c r="M508" s="253"/>
      <c r="N508" s="253"/>
      <c r="O508" s="253"/>
      <c r="P508" s="253"/>
      <c r="Q508" s="254"/>
      <c r="R508" s="253"/>
      <c r="S508" s="253"/>
      <c r="T508" s="253"/>
      <c r="U508" s="253"/>
      <c r="V508" s="254"/>
      <c r="W508" s="253"/>
      <c r="X508" s="253"/>
      <c r="Y508" s="253"/>
      <c r="Z508" s="253"/>
      <c r="AA508" s="253"/>
    </row>
    <row r="509">
      <c r="A509" s="253"/>
      <c r="B509" s="253"/>
      <c r="C509" s="253"/>
      <c r="D509" s="253"/>
      <c r="E509" s="253"/>
      <c r="F509" s="253"/>
      <c r="G509" s="254"/>
      <c r="H509" s="253"/>
      <c r="I509" s="253"/>
      <c r="J509" s="253"/>
      <c r="K509" s="253"/>
      <c r="L509" s="254"/>
      <c r="M509" s="253"/>
      <c r="N509" s="253"/>
      <c r="O509" s="253"/>
      <c r="P509" s="253"/>
      <c r="Q509" s="254"/>
      <c r="R509" s="253"/>
      <c r="S509" s="253"/>
      <c r="T509" s="253"/>
      <c r="U509" s="253"/>
      <c r="V509" s="254"/>
      <c r="W509" s="253"/>
      <c r="X509" s="253"/>
      <c r="Y509" s="253"/>
      <c r="Z509" s="253"/>
      <c r="AA509" s="253"/>
    </row>
    <row r="510">
      <c r="A510" s="253"/>
      <c r="B510" s="253"/>
      <c r="C510" s="253"/>
      <c r="D510" s="253"/>
      <c r="E510" s="253"/>
      <c r="F510" s="253"/>
      <c r="G510" s="254"/>
      <c r="H510" s="253"/>
      <c r="I510" s="253"/>
      <c r="J510" s="253"/>
      <c r="K510" s="253"/>
      <c r="L510" s="254"/>
      <c r="M510" s="253"/>
      <c r="N510" s="253"/>
      <c r="O510" s="253"/>
      <c r="P510" s="253"/>
      <c r="Q510" s="254"/>
      <c r="R510" s="253"/>
      <c r="S510" s="253"/>
      <c r="T510" s="253"/>
      <c r="U510" s="253"/>
      <c r="V510" s="254"/>
      <c r="W510" s="253"/>
      <c r="X510" s="253"/>
      <c r="Y510" s="253"/>
      <c r="Z510" s="253"/>
      <c r="AA510" s="253"/>
    </row>
    <row r="511">
      <c r="A511" s="253"/>
      <c r="B511" s="253"/>
      <c r="C511" s="253"/>
      <c r="D511" s="253"/>
      <c r="E511" s="253"/>
      <c r="F511" s="253"/>
      <c r="G511" s="254"/>
      <c r="H511" s="253"/>
      <c r="I511" s="253"/>
      <c r="J511" s="253"/>
      <c r="K511" s="253"/>
      <c r="L511" s="254"/>
      <c r="M511" s="253"/>
      <c r="N511" s="253"/>
      <c r="O511" s="253"/>
      <c r="P511" s="253"/>
      <c r="Q511" s="254"/>
      <c r="R511" s="253"/>
      <c r="S511" s="253"/>
      <c r="T511" s="253"/>
      <c r="U511" s="253"/>
      <c r="V511" s="254"/>
      <c r="W511" s="253"/>
      <c r="X511" s="253"/>
      <c r="Y511" s="253"/>
      <c r="Z511" s="253"/>
      <c r="AA511" s="253"/>
    </row>
    <row r="512">
      <c r="A512" s="253"/>
      <c r="B512" s="253"/>
      <c r="C512" s="253"/>
      <c r="D512" s="253"/>
      <c r="E512" s="253"/>
      <c r="F512" s="253"/>
      <c r="G512" s="254"/>
      <c r="H512" s="253"/>
      <c r="I512" s="253"/>
      <c r="J512" s="253"/>
      <c r="K512" s="253"/>
      <c r="L512" s="254"/>
      <c r="M512" s="253"/>
      <c r="N512" s="253"/>
      <c r="O512" s="253"/>
      <c r="P512" s="253"/>
      <c r="Q512" s="254"/>
      <c r="R512" s="253"/>
      <c r="S512" s="253"/>
      <c r="T512" s="253"/>
      <c r="U512" s="253"/>
      <c r="V512" s="254"/>
      <c r="W512" s="253"/>
      <c r="X512" s="253"/>
      <c r="Y512" s="253"/>
      <c r="Z512" s="253"/>
      <c r="AA512" s="253"/>
    </row>
    <row r="513">
      <c r="A513" s="253"/>
      <c r="B513" s="253"/>
      <c r="C513" s="253"/>
      <c r="D513" s="253"/>
      <c r="E513" s="253"/>
      <c r="F513" s="253"/>
      <c r="G513" s="254"/>
      <c r="H513" s="253"/>
      <c r="I513" s="253"/>
      <c r="J513" s="253"/>
      <c r="K513" s="253"/>
      <c r="L513" s="254"/>
      <c r="M513" s="253"/>
      <c r="N513" s="253"/>
      <c r="O513" s="253"/>
      <c r="P513" s="253"/>
      <c r="Q513" s="254"/>
      <c r="R513" s="253"/>
      <c r="S513" s="253"/>
      <c r="T513" s="253"/>
      <c r="U513" s="253"/>
      <c r="V513" s="254"/>
      <c r="W513" s="253"/>
      <c r="X513" s="253"/>
      <c r="Y513" s="253"/>
      <c r="Z513" s="253"/>
      <c r="AA513" s="253"/>
    </row>
    <row r="514">
      <c r="A514" s="253"/>
      <c r="B514" s="253"/>
      <c r="C514" s="253"/>
      <c r="D514" s="253"/>
      <c r="E514" s="253"/>
      <c r="F514" s="253"/>
      <c r="G514" s="254"/>
      <c r="H514" s="253"/>
      <c r="I514" s="253"/>
      <c r="J514" s="253"/>
      <c r="K514" s="253"/>
      <c r="L514" s="254"/>
      <c r="M514" s="253"/>
      <c r="N514" s="253"/>
      <c r="O514" s="253"/>
      <c r="P514" s="253"/>
      <c r="Q514" s="254"/>
      <c r="R514" s="253"/>
      <c r="S514" s="253"/>
      <c r="T514" s="253"/>
      <c r="U514" s="253"/>
      <c r="V514" s="254"/>
      <c r="W514" s="253"/>
      <c r="X514" s="253"/>
      <c r="Y514" s="253"/>
      <c r="Z514" s="253"/>
      <c r="AA514" s="253"/>
    </row>
    <row r="515">
      <c r="A515" s="253"/>
      <c r="B515" s="253"/>
      <c r="C515" s="253"/>
      <c r="D515" s="253"/>
      <c r="E515" s="253"/>
      <c r="F515" s="253"/>
      <c r="G515" s="254"/>
      <c r="H515" s="253"/>
      <c r="I515" s="253"/>
      <c r="J515" s="253"/>
      <c r="K515" s="253"/>
      <c r="L515" s="254"/>
      <c r="M515" s="253"/>
      <c r="N515" s="253"/>
      <c r="O515" s="253"/>
      <c r="P515" s="253"/>
      <c r="Q515" s="254"/>
      <c r="R515" s="253"/>
      <c r="S515" s="253"/>
      <c r="T515" s="253"/>
      <c r="U515" s="253"/>
      <c r="V515" s="254"/>
      <c r="W515" s="253"/>
      <c r="X515" s="253"/>
      <c r="Y515" s="253"/>
      <c r="Z515" s="253"/>
      <c r="AA515" s="253"/>
    </row>
    <row r="516">
      <c r="A516" s="253"/>
      <c r="B516" s="253"/>
      <c r="C516" s="253"/>
      <c r="D516" s="253"/>
      <c r="E516" s="253"/>
      <c r="F516" s="253"/>
      <c r="G516" s="254"/>
      <c r="H516" s="253"/>
      <c r="I516" s="253"/>
      <c r="J516" s="253"/>
      <c r="K516" s="253"/>
      <c r="L516" s="254"/>
      <c r="M516" s="253"/>
      <c r="N516" s="253"/>
      <c r="O516" s="253"/>
      <c r="P516" s="253"/>
      <c r="Q516" s="254"/>
      <c r="R516" s="253"/>
      <c r="S516" s="253"/>
      <c r="T516" s="253"/>
      <c r="U516" s="253"/>
      <c r="V516" s="254"/>
      <c r="W516" s="253"/>
      <c r="X516" s="253"/>
      <c r="Y516" s="253"/>
      <c r="Z516" s="253"/>
      <c r="AA516" s="253"/>
    </row>
    <row r="517">
      <c r="A517" s="253"/>
      <c r="B517" s="253"/>
      <c r="C517" s="253"/>
      <c r="D517" s="253"/>
      <c r="E517" s="253"/>
      <c r="F517" s="253"/>
      <c r="G517" s="254"/>
      <c r="H517" s="253"/>
      <c r="I517" s="253"/>
      <c r="J517" s="253"/>
      <c r="K517" s="253"/>
      <c r="L517" s="254"/>
      <c r="M517" s="253"/>
      <c r="N517" s="253"/>
      <c r="O517" s="253"/>
      <c r="P517" s="253"/>
      <c r="Q517" s="254"/>
      <c r="R517" s="253"/>
      <c r="S517" s="253"/>
      <c r="T517" s="253"/>
      <c r="U517" s="253"/>
      <c r="V517" s="254"/>
      <c r="W517" s="253"/>
      <c r="X517" s="253"/>
      <c r="Y517" s="253"/>
      <c r="Z517" s="253"/>
      <c r="AA517" s="253"/>
    </row>
    <row r="518">
      <c r="A518" s="253"/>
      <c r="B518" s="253"/>
      <c r="C518" s="253"/>
      <c r="D518" s="253"/>
      <c r="E518" s="253"/>
      <c r="F518" s="253"/>
      <c r="G518" s="254"/>
      <c r="H518" s="253"/>
      <c r="I518" s="253"/>
      <c r="J518" s="253"/>
      <c r="K518" s="253"/>
      <c r="L518" s="254"/>
      <c r="M518" s="253"/>
      <c r="N518" s="253"/>
      <c r="O518" s="253"/>
      <c r="P518" s="253"/>
      <c r="Q518" s="254"/>
      <c r="R518" s="253"/>
      <c r="S518" s="253"/>
      <c r="T518" s="253"/>
      <c r="U518" s="253"/>
      <c r="V518" s="254"/>
      <c r="W518" s="253"/>
      <c r="X518" s="253"/>
      <c r="Y518" s="253"/>
      <c r="Z518" s="253"/>
      <c r="AA518" s="253"/>
    </row>
    <row r="519">
      <c r="A519" s="253"/>
      <c r="B519" s="253"/>
      <c r="C519" s="253"/>
      <c r="D519" s="253"/>
      <c r="E519" s="253"/>
      <c r="F519" s="253"/>
      <c r="G519" s="254"/>
      <c r="H519" s="253"/>
      <c r="I519" s="253"/>
      <c r="J519" s="253"/>
      <c r="K519" s="253"/>
      <c r="L519" s="254"/>
      <c r="M519" s="253"/>
      <c r="N519" s="253"/>
      <c r="O519" s="253"/>
      <c r="P519" s="253"/>
      <c r="Q519" s="254"/>
      <c r="R519" s="253"/>
      <c r="S519" s="253"/>
      <c r="T519" s="253"/>
      <c r="U519" s="253"/>
      <c r="V519" s="254"/>
      <c r="W519" s="253"/>
      <c r="X519" s="253"/>
      <c r="Y519" s="253"/>
      <c r="Z519" s="253"/>
      <c r="AA519" s="253"/>
    </row>
    <row r="520">
      <c r="A520" s="253"/>
      <c r="B520" s="253"/>
      <c r="C520" s="253"/>
      <c r="D520" s="253"/>
      <c r="E520" s="253"/>
      <c r="F520" s="253"/>
      <c r="G520" s="254"/>
      <c r="H520" s="253"/>
      <c r="I520" s="253"/>
      <c r="J520" s="253"/>
      <c r="K520" s="253"/>
      <c r="L520" s="254"/>
      <c r="M520" s="253"/>
      <c r="N520" s="253"/>
      <c r="O520" s="253"/>
      <c r="P520" s="253"/>
      <c r="Q520" s="254"/>
      <c r="R520" s="253"/>
      <c r="S520" s="253"/>
      <c r="T520" s="253"/>
      <c r="U520" s="253"/>
      <c r="V520" s="254"/>
      <c r="W520" s="253"/>
      <c r="X520" s="253"/>
      <c r="Y520" s="253"/>
      <c r="Z520" s="253"/>
      <c r="AA520" s="253"/>
    </row>
    <row r="521">
      <c r="A521" s="253"/>
      <c r="B521" s="253"/>
      <c r="C521" s="253"/>
      <c r="D521" s="253"/>
      <c r="E521" s="253"/>
      <c r="F521" s="253"/>
      <c r="G521" s="254"/>
      <c r="H521" s="253"/>
      <c r="I521" s="253"/>
      <c r="J521" s="253"/>
      <c r="K521" s="253"/>
      <c r="L521" s="254"/>
      <c r="M521" s="253"/>
      <c r="N521" s="253"/>
      <c r="O521" s="253"/>
      <c r="P521" s="253"/>
      <c r="Q521" s="254"/>
      <c r="R521" s="253"/>
      <c r="S521" s="253"/>
      <c r="T521" s="253"/>
      <c r="U521" s="253"/>
      <c r="V521" s="254"/>
      <c r="W521" s="253"/>
      <c r="X521" s="253"/>
      <c r="Y521" s="253"/>
      <c r="Z521" s="253"/>
      <c r="AA521" s="253"/>
    </row>
    <row r="522">
      <c r="A522" s="253"/>
      <c r="B522" s="253"/>
      <c r="C522" s="253"/>
      <c r="D522" s="253"/>
      <c r="E522" s="253"/>
      <c r="F522" s="253"/>
      <c r="G522" s="254"/>
      <c r="H522" s="253"/>
      <c r="I522" s="253"/>
      <c r="J522" s="253"/>
      <c r="K522" s="253"/>
      <c r="L522" s="254"/>
      <c r="M522" s="253"/>
      <c r="N522" s="253"/>
      <c r="O522" s="253"/>
      <c r="P522" s="253"/>
      <c r="Q522" s="254"/>
      <c r="R522" s="253"/>
      <c r="S522" s="253"/>
      <c r="T522" s="253"/>
      <c r="U522" s="253"/>
      <c r="V522" s="254"/>
      <c r="W522" s="253"/>
      <c r="X522" s="253"/>
      <c r="Y522" s="253"/>
      <c r="Z522" s="253"/>
      <c r="AA522" s="253"/>
    </row>
    <row r="523">
      <c r="A523" s="253"/>
      <c r="B523" s="253"/>
      <c r="C523" s="253"/>
      <c r="D523" s="253"/>
      <c r="E523" s="253"/>
      <c r="F523" s="253"/>
      <c r="G523" s="254"/>
      <c r="H523" s="253"/>
      <c r="I523" s="253"/>
      <c r="J523" s="253"/>
      <c r="K523" s="253"/>
      <c r="L523" s="254"/>
      <c r="M523" s="253"/>
      <c r="N523" s="253"/>
      <c r="O523" s="253"/>
      <c r="P523" s="253"/>
      <c r="Q523" s="254"/>
      <c r="R523" s="253"/>
      <c r="S523" s="253"/>
      <c r="T523" s="253"/>
      <c r="U523" s="253"/>
      <c r="V523" s="254"/>
      <c r="W523" s="253"/>
      <c r="X523" s="253"/>
      <c r="Y523" s="253"/>
      <c r="Z523" s="253"/>
      <c r="AA523" s="253"/>
    </row>
    <row r="524">
      <c r="A524" s="253"/>
      <c r="B524" s="253"/>
      <c r="C524" s="253"/>
      <c r="D524" s="253"/>
      <c r="E524" s="253"/>
      <c r="F524" s="253"/>
      <c r="G524" s="254"/>
      <c r="H524" s="253"/>
      <c r="I524" s="253"/>
      <c r="J524" s="253"/>
      <c r="K524" s="253"/>
      <c r="L524" s="254"/>
      <c r="M524" s="253"/>
      <c r="N524" s="253"/>
      <c r="O524" s="253"/>
      <c r="P524" s="253"/>
      <c r="Q524" s="254"/>
      <c r="R524" s="253"/>
      <c r="S524" s="253"/>
      <c r="T524" s="253"/>
      <c r="U524" s="253"/>
      <c r="V524" s="254"/>
      <c r="W524" s="253"/>
      <c r="X524" s="253"/>
      <c r="Y524" s="253"/>
      <c r="Z524" s="253"/>
      <c r="AA524" s="253"/>
    </row>
    <row r="525">
      <c r="A525" s="253"/>
      <c r="B525" s="253"/>
      <c r="C525" s="253"/>
      <c r="D525" s="253"/>
      <c r="E525" s="253"/>
      <c r="F525" s="253"/>
      <c r="G525" s="254"/>
      <c r="H525" s="253"/>
      <c r="I525" s="253"/>
      <c r="J525" s="253"/>
      <c r="K525" s="253"/>
      <c r="L525" s="254"/>
      <c r="M525" s="253"/>
      <c r="N525" s="253"/>
      <c r="O525" s="253"/>
      <c r="P525" s="253"/>
      <c r="Q525" s="254"/>
      <c r="R525" s="253"/>
      <c r="S525" s="253"/>
      <c r="T525" s="253"/>
      <c r="U525" s="253"/>
      <c r="V525" s="254"/>
      <c r="W525" s="253"/>
      <c r="X525" s="253"/>
      <c r="Y525" s="253"/>
      <c r="Z525" s="253"/>
      <c r="AA525" s="253"/>
    </row>
    <row r="526">
      <c r="A526" s="253"/>
      <c r="B526" s="253"/>
      <c r="C526" s="253"/>
      <c r="D526" s="253"/>
      <c r="E526" s="253"/>
      <c r="F526" s="253"/>
      <c r="G526" s="254"/>
      <c r="H526" s="253"/>
      <c r="I526" s="253"/>
      <c r="J526" s="253"/>
      <c r="K526" s="253"/>
      <c r="L526" s="254"/>
      <c r="M526" s="253"/>
      <c r="N526" s="253"/>
      <c r="O526" s="253"/>
      <c r="P526" s="253"/>
      <c r="Q526" s="254"/>
      <c r="R526" s="253"/>
      <c r="S526" s="253"/>
      <c r="T526" s="253"/>
      <c r="U526" s="253"/>
      <c r="V526" s="254"/>
      <c r="W526" s="253"/>
      <c r="X526" s="253"/>
      <c r="Y526" s="253"/>
      <c r="Z526" s="253"/>
      <c r="AA526" s="253"/>
    </row>
    <row r="527">
      <c r="A527" s="253"/>
      <c r="B527" s="253"/>
      <c r="C527" s="253"/>
      <c r="D527" s="253"/>
      <c r="E527" s="253"/>
      <c r="F527" s="253"/>
      <c r="G527" s="254"/>
      <c r="H527" s="253"/>
      <c r="I527" s="253"/>
      <c r="J527" s="253"/>
      <c r="K527" s="253"/>
      <c r="L527" s="254"/>
      <c r="M527" s="253"/>
      <c r="N527" s="253"/>
      <c r="O527" s="253"/>
      <c r="P527" s="253"/>
      <c r="Q527" s="254"/>
      <c r="R527" s="253"/>
      <c r="S527" s="253"/>
      <c r="T527" s="253"/>
      <c r="U527" s="253"/>
      <c r="V527" s="254"/>
      <c r="W527" s="253"/>
      <c r="X527" s="253"/>
      <c r="Y527" s="253"/>
      <c r="Z527" s="253"/>
      <c r="AA527" s="253"/>
    </row>
    <row r="528">
      <c r="A528" s="253"/>
      <c r="B528" s="253"/>
      <c r="C528" s="253"/>
      <c r="D528" s="253"/>
      <c r="E528" s="253"/>
      <c r="F528" s="253"/>
      <c r="G528" s="254"/>
      <c r="H528" s="253"/>
      <c r="I528" s="253"/>
      <c r="J528" s="253"/>
      <c r="K528" s="253"/>
      <c r="L528" s="254"/>
      <c r="M528" s="253"/>
      <c r="N528" s="253"/>
      <c r="O528" s="253"/>
      <c r="P528" s="253"/>
      <c r="Q528" s="254"/>
      <c r="R528" s="253"/>
      <c r="S528" s="253"/>
      <c r="T528" s="253"/>
      <c r="U528" s="253"/>
      <c r="V528" s="254"/>
      <c r="W528" s="253"/>
      <c r="X528" s="253"/>
      <c r="Y528" s="253"/>
      <c r="Z528" s="253"/>
      <c r="AA528" s="253"/>
    </row>
    <row r="529">
      <c r="A529" s="253"/>
      <c r="B529" s="253"/>
      <c r="C529" s="253"/>
      <c r="D529" s="253"/>
      <c r="E529" s="253"/>
      <c r="F529" s="253"/>
      <c r="G529" s="254"/>
      <c r="H529" s="253"/>
      <c r="I529" s="253"/>
      <c r="J529" s="253"/>
      <c r="K529" s="253"/>
      <c r="L529" s="254"/>
      <c r="M529" s="253"/>
      <c r="N529" s="253"/>
      <c r="O529" s="253"/>
      <c r="P529" s="253"/>
      <c r="Q529" s="254"/>
      <c r="R529" s="253"/>
      <c r="S529" s="253"/>
      <c r="T529" s="253"/>
      <c r="U529" s="253"/>
      <c r="V529" s="254"/>
      <c r="W529" s="253"/>
      <c r="X529" s="253"/>
      <c r="Y529" s="253"/>
      <c r="Z529" s="253"/>
      <c r="AA529" s="253"/>
    </row>
    <row r="530">
      <c r="A530" s="253"/>
      <c r="B530" s="253"/>
      <c r="C530" s="253"/>
      <c r="D530" s="253"/>
      <c r="E530" s="253"/>
      <c r="F530" s="253"/>
      <c r="G530" s="254"/>
      <c r="H530" s="253"/>
      <c r="I530" s="253"/>
      <c r="J530" s="253"/>
      <c r="K530" s="253"/>
      <c r="L530" s="254"/>
      <c r="M530" s="253"/>
      <c r="N530" s="253"/>
      <c r="O530" s="253"/>
      <c r="P530" s="253"/>
      <c r="Q530" s="254"/>
      <c r="R530" s="253"/>
      <c r="S530" s="253"/>
      <c r="T530" s="253"/>
      <c r="U530" s="253"/>
      <c r="V530" s="254"/>
      <c r="W530" s="253"/>
      <c r="X530" s="253"/>
      <c r="Y530" s="253"/>
      <c r="Z530" s="253"/>
      <c r="AA530" s="253"/>
    </row>
    <row r="531">
      <c r="A531" s="253"/>
      <c r="B531" s="253"/>
      <c r="C531" s="253"/>
      <c r="D531" s="253"/>
      <c r="E531" s="253"/>
      <c r="F531" s="253"/>
      <c r="G531" s="254"/>
      <c r="H531" s="253"/>
      <c r="I531" s="253"/>
      <c r="J531" s="253"/>
      <c r="K531" s="253"/>
      <c r="L531" s="254"/>
      <c r="M531" s="253"/>
      <c r="N531" s="253"/>
      <c r="O531" s="253"/>
      <c r="P531" s="253"/>
      <c r="Q531" s="254"/>
      <c r="R531" s="253"/>
      <c r="S531" s="253"/>
      <c r="T531" s="253"/>
      <c r="U531" s="253"/>
      <c r="V531" s="254"/>
      <c r="W531" s="253"/>
      <c r="X531" s="253"/>
      <c r="Y531" s="253"/>
      <c r="Z531" s="253"/>
      <c r="AA531" s="253"/>
    </row>
    <row r="532">
      <c r="A532" s="253"/>
      <c r="B532" s="253"/>
      <c r="C532" s="253"/>
      <c r="D532" s="253"/>
      <c r="E532" s="253"/>
      <c r="F532" s="253"/>
      <c r="G532" s="254"/>
      <c r="H532" s="253"/>
      <c r="I532" s="253"/>
      <c r="J532" s="253"/>
      <c r="K532" s="253"/>
      <c r="L532" s="254"/>
      <c r="M532" s="253"/>
      <c r="N532" s="253"/>
      <c r="O532" s="253"/>
      <c r="P532" s="253"/>
      <c r="Q532" s="254"/>
      <c r="R532" s="253"/>
      <c r="S532" s="253"/>
      <c r="T532" s="253"/>
      <c r="U532" s="253"/>
      <c r="V532" s="254"/>
      <c r="W532" s="253"/>
      <c r="X532" s="253"/>
      <c r="Y532" s="253"/>
      <c r="Z532" s="253"/>
      <c r="AA532" s="253"/>
    </row>
    <row r="533">
      <c r="A533" s="253"/>
      <c r="B533" s="253"/>
      <c r="C533" s="253"/>
      <c r="D533" s="253"/>
      <c r="E533" s="253"/>
      <c r="F533" s="253"/>
      <c r="G533" s="254"/>
      <c r="H533" s="253"/>
      <c r="I533" s="253"/>
      <c r="J533" s="253"/>
      <c r="K533" s="253"/>
      <c r="L533" s="254"/>
      <c r="M533" s="253"/>
      <c r="N533" s="253"/>
      <c r="O533" s="253"/>
      <c r="P533" s="253"/>
      <c r="Q533" s="254"/>
      <c r="R533" s="253"/>
      <c r="S533" s="253"/>
      <c r="T533" s="253"/>
      <c r="U533" s="253"/>
      <c r="V533" s="254"/>
      <c r="W533" s="253"/>
      <c r="X533" s="253"/>
      <c r="Y533" s="253"/>
      <c r="Z533" s="253"/>
      <c r="AA533" s="253"/>
    </row>
    <row r="534">
      <c r="A534" s="253"/>
      <c r="B534" s="253"/>
      <c r="C534" s="253"/>
      <c r="D534" s="253"/>
      <c r="E534" s="253"/>
      <c r="F534" s="253"/>
      <c r="G534" s="254"/>
      <c r="H534" s="253"/>
      <c r="I534" s="253"/>
      <c r="J534" s="253"/>
      <c r="K534" s="253"/>
      <c r="L534" s="254"/>
      <c r="M534" s="253"/>
      <c r="N534" s="253"/>
      <c r="O534" s="253"/>
      <c r="P534" s="253"/>
      <c r="Q534" s="254"/>
      <c r="R534" s="253"/>
      <c r="S534" s="253"/>
      <c r="T534" s="253"/>
      <c r="U534" s="253"/>
      <c r="V534" s="254"/>
      <c r="W534" s="253"/>
      <c r="X534" s="253"/>
      <c r="Y534" s="253"/>
      <c r="Z534" s="253"/>
      <c r="AA534" s="253"/>
    </row>
    <row r="535">
      <c r="A535" s="253"/>
      <c r="B535" s="253"/>
      <c r="C535" s="253"/>
      <c r="D535" s="253"/>
      <c r="E535" s="253"/>
      <c r="F535" s="253"/>
      <c r="G535" s="254"/>
      <c r="H535" s="253"/>
      <c r="I535" s="253"/>
      <c r="J535" s="253"/>
      <c r="K535" s="253"/>
      <c r="L535" s="254"/>
      <c r="M535" s="253"/>
      <c r="N535" s="253"/>
      <c r="O535" s="253"/>
      <c r="P535" s="253"/>
      <c r="Q535" s="254"/>
      <c r="R535" s="253"/>
      <c r="S535" s="253"/>
      <c r="T535" s="253"/>
      <c r="U535" s="253"/>
      <c r="V535" s="254"/>
      <c r="W535" s="253"/>
      <c r="X535" s="253"/>
      <c r="Y535" s="253"/>
      <c r="Z535" s="253"/>
      <c r="AA535" s="253"/>
    </row>
    <row r="536">
      <c r="A536" s="253"/>
      <c r="B536" s="253"/>
      <c r="C536" s="253"/>
      <c r="D536" s="253"/>
      <c r="E536" s="253"/>
      <c r="F536" s="253"/>
      <c r="G536" s="254"/>
      <c r="H536" s="253"/>
      <c r="I536" s="253"/>
      <c r="J536" s="253"/>
      <c r="K536" s="253"/>
      <c r="L536" s="254"/>
      <c r="M536" s="253"/>
      <c r="N536" s="253"/>
      <c r="O536" s="253"/>
      <c r="P536" s="253"/>
      <c r="Q536" s="254"/>
      <c r="R536" s="253"/>
      <c r="S536" s="253"/>
      <c r="T536" s="253"/>
      <c r="U536" s="253"/>
      <c r="V536" s="254"/>
      <c r="W536" s="253"/>
      <c r="X536" s="253"/>
      <c r="Y536" s="253"/>
      <c r="Z536" s="253"/>
      <c r="AA536" s="253"/>
    </row>
    <row r="537">
      <c r="A537" s="253"/>
      <c r="B537" s="253"/>
      <c r="C537" s="253"/>
      <c r="D537" s="253"/>
      <c r="E537" s="253"/>
      <c r="F537" s="253"/>
      <c r="G537" s="254"/>
      <c r="H537" s="253"/>
      <c r="I537" s="253"/>
      <c r="J537" s="253"/>
      <c r="K537" s="253"/>
      <c r="L537" s="254"/>
      <c r="M537" s="253"/>
      <c r="N537" s="253"/>
      <c r="O537" s="253"/>
      <c r="P537" s="253"/>
      <c r="Q537" s="254"/>
      <c r="R537" s="253"/>
      <c r="S537" s="253"/>
      <c r="T537" s="253"/>
      <c r="U537" s="253"/>
      <c r="V537" s="254"/>
      <c r="W537" s="253"/>
      <c r="X537" s="253"/>
      <c r="Y537" s="253"/>
      <c r="Z537" s="253"/>
      <c r="AA537" s="253"/>
    </row>
    <row r="538">
      <c r="A538" s="253"/>
      <c r="B538" s="253"/>
      <c r="C538" s="253"/>
      <c r="D538" s="253"/>
      <c r="E538" s="253"/>
      <c r="F538" s="253"/>
      <c r="G538" s="254"/>
      <c r="H538" s="253"/>
      <c r="I538" s="253"/>
      <c r="J538" s="253"/>
      <c r="K538" s="253"/>
      <c r="L538" s="254"/>
      <c r="M538" s="253"/>
      <c r="N538" s="253"/>
      <c r="O538" s="253"/>
      <c r="P538" s="253"/>
      <c r="Q538" s="254"/>
      <c r="R538" s="253"/>
      <c r="S538" s="253"/>
      <c r="T538" s="253"/>
      <c r="U538" s="253"/>
      <c r="V538" s="254"/>
      <c r="W538" s="253"/>
      <c r="X538" s="253"/>
      <c r="Y538" s="253"/>
      <c r="Z538" s="253"/>
      <c r="AA538" s="253"/>
    </row>
    <row r="539">
      <c r="A539" s="253"/>
      <c r="B539" s="253"/>
      <c r="C539" s="253"/>
      <c r="D539" s="253"/>
      <c r="E539" s="253"/>
      <c r="F539" s="253"/>
      <c r="G539" s="254"/>
      <c r="H539" s="253"/>
      <c r="I539" s="253"/>
      <c r="J539" s="253"/>
      <c r="K539" s="253"/>
      <c r="L539" s="254"/>
      <c r="M539" s="253"/>
      <c r="N539" s="253"/>
      <c r="O539" s="253"/>
      <c r="P539" s="253"/>
      <c r="Q539" s="254"/>
      <c r="R539" s="253"/>
      <c r="S539" s="253"/>
      <c r="T539" s="253"/>
      <c r="U539" s="253"/>
      <c r="V539" s="254"/>
      <c r="W539" s="253"/>
      <c r="X539" s="253"/>
      <c r="Y539" s="253"/>
      <c r="Z539" s="253"/>
      <c r="AA539" s="253"/>
    </row>
    <row r="540">
      <c r="A540" s="253"/>
      <c r="B540" s="253"/>
      <c r="C540" s="253"/>
      <c r="D540" s="253"/>
      <c r="E540" s="253"/>
      <c r="F540" s="253"/>
      <c r="G540" s="254"/>
      <c r="H540" s="253"/>
      <c r="I540" s="253"/>
      <c r="J540" s="253"/>
      <c r="K540" s="253"/>
      <c r="L540" s="254"/>
      <c r="M540" s="253"/>
      <c r="N540" s="253"/>
      <c r="O540" s="253"/>
      <c r="P540" s="253"/>
      <c r="Q540" s="254"/>
      <c r="R540" s="253"/>
      <c r="S540" s="253"/>
      <c r="T540" s="253"/>
      <c r="U540" s="253"/>
      <c r="V540" s="254"/>
      <c r="W540" s="253"/>
      <c r="X540" s="253"/>
      <c r="Y540" s="253"/>
      <c r="Z540" s="253"/>
      <c r="AA540" s="253"/>
    </row>
    <row r="541">
      <c r="A541" s="253"/>
      <c r="B541" s="253"/>
      <c r="C541" s="253"/>
      <c r="D541" s="253"/>
      <c r="E541" s="253"/>
      <c r="F541" s="253"/>
      <c r="G541" s="254"/>
      <c r="H541" s="253"/>
      <c r="I541" s="253"/>
      <c r="J541" s="253"/>
      <c r="K541" s="253"/>
      <c r="L541" s="254"/>
      <c r="M541" s="253"/>
      <c r="N541" s="253"/>
      <c r="O541" s="253"/>
      <c r="P541" s="253"/>
      <c r="Q541" s="254"/>
      <c r="R541" s="253"/>
      <c r="S541" s="253"/>
      <c r="T541" s="253"/>
      <c r="U541" s="253"/>
      <c r="V541" s="254"/>
      <c r="W541" s="253"/>
      <c r="X541" s="253"/>
      <c r="Y541" s="253"/>
      <c r="Z541" s="253"/>
      <c r="AA541" s="253"/>
    </row>
    <row r="542">
      <c r="A542" s="253"/>
      <c r="B542" s="253"/>
      <c r="C542" s="253"/>
      <c r="D542" s="253"/>
      <c r="E542" s="253"/>
      <c r="F542" s="253"/>
      <c r="G542" s="254"/>
      <c r="H542" s="253"/>
      <c r="I542" s="253"/>
      <c r="J542" s="253"/>
      <c r="K542" s="253"/>
      <c r="L542" s="254"/>
      <c r="M542" s="253"/>
      <c r="N542" s="253"/>
      <c r="O542" s="253"/>
      <c r="P542" s="253"/>
      <c r="Q542" s="254"/>
      <c r="R542" s="253"/>
      <c r="S542" s="253"/>
      <c r="T542" s="253"/>
      <c r="U542" s="253"/>
      <c r="V542" s="254"/>
      <c r="W542" s="253"/>
      <c r="X542" s="253"/>
      <c r="Y542" s="253"/>
      <c r="Z542" s="253"/>
      <c r="AA542" s="253"/>
    </row>
    <row r="543">
      <c r="A543" s="253"/>
      <c r="B543" s="253"/>
      <c r="C543" s="253"/>
      <c r="D543" s="253"/>
      <c r="E543" s="253"/>
      <c r="F543" s="253"/>
      <c r="G543" s="254"/>
      <c r="H543" s="253"/>
      <c r="I543" s="253"/>
      <c r="J543" s="253"/>
      <c r="K543" s="253"/>
      <c r="L543" s="254"/>
      <c r="M543" s="253"/>
      <c r="N543" s="253"/>
      <c r="O543" s="253"/>
      <c r="P543" s="253"/>
      <c r="Q543" s="254"/>
      <c r="R543" s="253"/>
      <c r="S543" s="253"/>
      <c r="T543" s="253"/>
      <c r="U543" s="253"/>
      <c r="V543" s="254"/>
      <c r="W543" s="253"/>
      <c r="X543" s="253"/>
      <c r="Y543" s="253"/>
      <c r="Z543" s="253"/>
      <c r="AA543" s="253"/>
    </row>
    <row r="544">
      <c r="A544" s="253"/>
      <c r="B544" s="253"/>
      <c r="C544" s="253"/>
      <c r="D544" s="253"/>
      <c r="E544" s="253"/>
      <c r="F544" s="253"/>
      <c r="G544" s="254"/>
      <c r="H544" s="253"/>
      <c r="I544" s="253"/>
      <c r="J544" s="253"/>
      <c r="K544" s="253"/>
      <c r="L544" s="254"/>
      <c r="M544" s="253"/>
      <c r="N544" s="253"/>
      <c r="O544" s="253"/>
      <c r="P544" s="253"/>
      <c r="Q544" s="254"/>
      <c r="R544" s="253"/>
      <c r="S544" s="253"/>
      <c r="T544" s="253"/>
      <c r="U544" s="253"/>
      <c r="V544" s="254"/>
      <c r="W544" s="253"/>
      <c r="X544" s="253"/>
      <c r="Y544" s="253"/>
      <c r="Z544" s="253"/>
      <c r="AA544" s="253"/>
    </row>
    <row r="545">
      <c r="A545" s="253"/>
      <c r="B545" s="253"/>
      <c r="C545" s="253"/>
      <c r="D545" s="253"/>
      <c r="E545" s="253"/>
      <c r="F545" s="253"/>
      <c r="G545" s="254"/>
      <c r="H545" s="253"/>
      <c r="I545" s="253"/>
      <c r="J545" s="253"/>
      <c r="K545" s="253"/>
      <c r="L545" s="254"/>
      <c r="M545" s="253"/>
      <c r="N545" s="253"/>
      <c r="O545" s="253"/>
      <c r="P545" s="253"/>
      <c r="Q545" s="254"/>
      <c r="R545" s="253"/>
      <c r="S545" s="253"/>
      <c r="T545" s="253"/>
      <c r="U545" s="253"/>
      <c r="V545" s="254"/>
      <c r="W545" s="253"/>
      <c r="X545" s="253"/>
      <c r="Y545" s="253"/>
      <c r="Z545" s="253"/>
      <c r="AA545" s="253"/>
    </row>
    <row r="546">
      <c r="A546" s="253"/>
      <c r="B546" s="253"/>
      <c r="C546" s="253"/>
      <c r="D546" s="253"/>
      <c r="E546" s="253"/>
      <c r="F546" s="253"/>
      <c r="G546" s="254"/>
      <c r="H546" s="253"/>
      <c r="I546" s="253"/>
      <c r="J546" s="253"/>
      <c r="K546" s="253"/>
      <c r="L546" s="254"/>
      <c r="M546" s="253"/>
      <c r="N546" s="253"/>
      <c r="O546" s="253"/>
      <c r="P546" s="253"/>
      <c r="Q546" s="254"/>
      <c r="R546" s="253"/>
      <c r="S546" s="253"/>
      <c r="T546" s="253"/>
      <c r="U546" s="253"/>
      <c r="V546" s="254"/>
      <c r="W546" s="253"/>
      <c r="X546" s="253"/>
      <c r="Y546" s="253"/>
      <c r="Z546" s="253"/>
      <c r="AA546" s="253"/>
    </row>
    <row r="547">
      <c r="A547" s="253"/>
      <c r="B547" s="253"/>
      <c r="C547" s="253"/>
      <c r="D547" s="253"/>
      <c r="E547" s="253"/>
      <c r="F547" s="253"/>
      <c r="G547" s="254"/>
      <c r="H547" s="253"/>
      <c r="I547" s="253"/>
      <c r="J547" s="253"/>
      <c r="K547" s="253"/>
      <c r="L547" s="254"/>
      <c r="M547" s="253"/>
      <c r="N547" s="253"/>
      <c r="O547" s="253"/>
      <c r="P547" s="253"/>
      <c r="Q547" s="254"/>
      <c r="R547" s="253"/>
      <c r="S547" s="253"/>
      <c r="T547" s="253"/>
      <c r="U547" s="253"/>
      <c r="V547" s="254"/>
      <c r="W547" s="253"/>
      <c r="X547" s="253"/>
      <c r="Y547" s="253"/>
      <c r="Z547" s="253"/>
      <c r="AA547" s="253"/>
    </row>
    <row r="548">
      <c r="A548" s="253"/>
      <c r="B548" s="253"/>
      <c r="C548" s="253"/>
      <c r="D548" s="253"/>
      <c r="E548" s="253"/>
      <c r="F548" s="253"/>
      <c r="G548" s="254"/>
      <c r="H548" s="253"/>
      <c r="I548" s="253"/>
      <c r="J548" s="253"/>
      <c r="K548" s="253"/>
      <c r="L548" s="254"/>
      <c r="M548" s="253"/>
      <c r="N548" s="253"/>
      <c r="O548" s="253"/>
      <c r="P548" s="253"/>
      <c r="Q548" s="254"/>
      <c r="R548" s="253"/>
      <c r="S548" s="253"/>
      <c r="T548" s="253"/>
      <c r="U548" s="253"/>
      <c r="V548" s="254"/>
      <c r="W548" s="253"/>
      <c r="X548" s="253"/>
      <c r="Y548" s="253"/>
      <c r="Z548" s="253"/>
      <c r="AA548" s="253"/>
    </row>
    <row r="549">
      <c r="A549" s="253"/>
      <c r="B549" s="253"/>
      <c r="C549" s="253"/>
      <c r="D549" s="253"/>
      <c r="E549" s="253"/>
      <c r="F549" s="253"/>
      <c r="G549" s="254"/>
      <c r="H549" s="253"/>
      <c r="I549" s="253"/>
      <c r="J549" s="253"/>
      <c r="K549" s="253"/>
      <c r="L549" s="254"/>
      <c r="M549" s="253"/>
      <c r="N549" s="253"/>
      <c r="O549" s="253"/>
      <c r="P549" s="253"/>
      <c r="Q549" s="254"/>
      <c r="R549" s="253"/>
      <c r="S549" s="253"/>
      <c r="T549" s="253"/>
      <c r="U549" s="253"/>
      <c r="V549" s="254"/>
      <c r="W549" s="253"/>
      <c r="X549" s="253"/>
      <c r="Y549" s="253"/>
      <c r="Z549" s="253"/>
      <c r="AA549" s="253"/>
    </row>
    <row r="550">
      <c r="A550" s="253"/>
      <c r="B550" s="253"/>
      <c r="C550" s="253"/>
      <c r="D550" s="253"/>
      <c r="E550" s="253"/>
      <c r="F550" s="253"/>
      <c r="G550" s="254"/>
      <c r="H550" s="253"/>
      <c r="I550" s="253"/>
      <c r="J550" s="253"/>
      <c r="K550" s="253"/>
      <c r="L550" s="254"/>
      <c r="M550" s="253"/>
      <c r="N550" s="253"/>
      <c r="O550" s="253"/>
      <c r="P550" s="253"/>
      <c r="Q550" s="254"/>
      <c r="R550" s="253"/>
      <c r="S550" s="253"/>
      <c r="T550" s="253"/>
      <c r="U550" s="253"/>
      <c r="V550" s="254"/>
      <c r="W550" s="253"/>
      <c r="X550" s="253"/>
      <c r="Y550" s="253"/>
      <c r="Z550" s="253"/>
      <c r="AA550" s="253"/>
    </row>
    <row r="551">
      <c r="A551" s="253"/>
      <c r="B551" s="253"/>
      <c r="C551" s="253"/>
      <c r="D551" s="253"/>
      <c r="E551" s="253"/>
      <c r="F551" s="253"/>
      <c r="G551" s="254"/>
      <c r="H551" s="253"/>
      <c r="I551" s="253"/>
      <c r="J551" s="253"/>
      <c r="K551" s="253"/>
      <c r="L551" s="254"/>
      <c r="M551" s="253"/>
      <c r="N551" s="253"/>
      <c r="O551" s="253"/>
      <c r="P551" s="253"/>
      <c r="Q551" s="254"/>
      <c r="R551" s="253"/>
      <c r="S551" s="253"/>
      <c r="T551" s="253"/>
      <c r="U551" s="253"/>
      <c r="V551" s="254"/>
      <c r="W551" s="253"/>
      <c r="X551" s="253"/>
      <c r="Y551" s="253"/>
      <c r="Z551" s="253"/>
      <c r="AA551" s="253"/>
    </row>
    <row r="552">
      <c r="A552" s="253"/>
      <c r="B552" s="253"/>
      <c r="C552" s="253"/>
      <c r="D552" s="253"/>
      <c r="E552" s="253"/>
      <c r="F552" s="253"/>
      <c r="G552" s="254"/>
      <c r="H552" s="253"/>
      <c r="I552" s="253"/>
      <c r="J552" s="253"/>
      <c r="K552" s="253"/>
      <c r="L552" s="254"/>
      <c r="M552" s="253"/>
      <c r="N552" s="253"/>
      <c r="O552" s="253"/>
      <c r="P552" s="253"/>
      <c r="Q552" s="254"/>
      <c r="R552" s="253"/>
      <c r="S552" s="253"/>
      <c r="T552" s="253"/>
      <c r="U552" s="253"/>
      <c r="V552" s="254"/>
      <c r="W552" s="253"/>
      <c r="X552" s="253"/>
      <c r="Y552" s="253"/>
      <c r="Z552" s="253"/>
      <c r="AA552" s="253"/>
    </row>
    <row r="553">
      <c r="A553" s="253"/>
      <c r="B553" s="253"/>
      <c r="C553" s="253"/>
      <c r="D553" s="253"/>
      <c r="E553" s="253"/>
      <c r="F553" s="253"/>
      <c r="G553" s="254"/>
      <c r="H553" s="253"/>
      <c r="I553" s="253"/>
      <c r="J553" s="253"/>
      <c r="K553" s="253"/>
      <c r="L553" s="254"/>
      <c r="M553" s="253"/>
      <c r="N553" s="253"/>
      <c r="O553" s="253"/>
      <c r="P553" s="253"/>
      <c r="Q553" s="254"/>
      <c r="R553" s="253"/>
      <c r="S553" s="253"/>
      <c r="T553" s="253"/>
      <c r="U553" s="253"/>
      <c r="V553" s="254"/>
      <c r="W553" s="253"/>
      <c r="X553" s="253"/>
      <c r="Y553" s="253"/>
      <c r="Z553" s="253"/>
      <c r="AA553" s="253"/>
    </row>
    <row r="554">
      <c r="A554" s="253"/>
      <c r="B554" s="253"/>
      <c r="C554" s="253"/>
      <c r="D554" s="253"/>
      <c r="E554" s="253"/>
      <c r="F554" s="253"/>
      <c r="G554" s="254"/>
      <c r="H554" s="253"/>
      <c r="I554" s="253"/>
      <c r="J554" s="253"/>
      <c r="K554" s="253"/>
      <c r="L554" s="254"/>
      <c r="M554" s="253"/>
      <c r="N554" s="253"/>
      <c r="O554" s="253"/>
      <c r="P554" s="253"/>
      <c r="Q554" s="254"/>
      <c r="R554" s="253"/>
      <c r="S554" s="253"/>
      <c r="T554" s="253"/>
      <c r="U554" s="253"/>
      <c r="V554" s="254"/>
      <c r="W554" s="253"/>
      <c r="X554" s="253"/>
      <c r="Y554" s="253"/>
      <c r="Z554" s="253"/>
      <c r="AA554" s="253"/>
    </row>
    <row r="555">
      <c r="A555" s="253"/>
      <c r="B555" s="253"/>
      <c r="C555" s="253"/>
      <c r="D555" s="253"/>
      <c r="E555" s="253"/>
      <c r="F555" s="253"/>
      <c r="G555" s="254"/>
      <c r="H555" s="253"/>
      <c r="I555" s="253"/>
      <c r="J555" s="253"/>
      <c r="K555" s="253"/>
      <c r="L555" s="254"/>
      <c r="M555" s="253"/>
      <c r="N555" s="253"/>
      <c r="O555" s="253"/>
      <c r="P555" s="253"/>
      <c r="Q555" s="254"/>
      <c r="R555" s="253"/>
      <c r="S555" s="253"/>
      <c r="T555" s="253"/>
      <c r="U555" s="253"/>
      <c r="V555" s="254"/>
      <c r="W555" s="253"/>
      <c r="X555" s="253"/>
      <c r="Y555" s="253"/>
      <c r="Z555" s="253"/>
      <c r="AA555" s="253"/>
    </row>
    <row r="556">
      <c r="A556" s="253"/>
      <c r="B556" s="253"/>
      <c r="C556" s="253"/>
      <c r="D556" s="253"/>
      <c r="E556" s="253"/>
      <c r="F556" s="253"/>
      <c r="G556" s="254"/>
      <c r="H556" s="253"/>
      <c r="I556" s="253"/>
      <c r="J556" s="253"/>
      <c r="K556" s="253"/>
      <c r="L556" s="254"/>
      <c r="M556" s="253"/>
      <c r="N556" s="253"/>
      <c r="O556" s="253"/>
      <c r="P556" s="253"/>
      <c r="Q556" s="254"/>
      <c r="R556" s="253"/>
      <c r="S556" s="253"/>
      <c r="T556" s="253"/>
      <c r="U556" s="253"/>
      <c r="V556" s="254"/>
      <c r="W556" s="253"/>
      <c r="X556" s="253"/>
      <c r="Y556" s="253"/>
      <c r="Z556" s="253"/>
      <c r="AA556" s="253"/>
    </row>
    <row r="557">
      <c r="A557" s="253"/>
      <c r="B557" s="253"/>
      <c r="C557" s="253"/>
      <c r="D557" s="253"/>
      <c r="E557" s="253"/>
      <c r="F557" s="253"/>
      <c r="G557" s="254"/>
      <c r="H557" s="253"/>
      <c r="I557" s="253"/>
      <c r="J557" s="253"/>
      <c r="K557" s="253"/>
      <c r="L557" s="254"/>
      <c r="M557" s="253"/>
      <c r="N557" s="253"/>
      <c r="O557" s="253"/>
      <c r="P557" s="253"/>
      <c r="Q557" s="254"/>
      <c r="R557" s="253"/>
      <c r="S557" s="253"/>
      <c r="T557" s="253"/>
      <c r="U557" s="253"/>
      <c r="V557" s="254"/>
      <c r="W557" s="253"/>
      <c r="X557" s="253"/>
      <c r="Y557" s="253"/>
      <c r="Z557" s="253"/>
      <c r="AA557" s="253"/>
    </row>
    <row r="558">
      <c r="A558" s="253"/>
      <c r="B558" s="253"/>
      <c r="C558" s="253"/>
      <c r="D558" s="253"/>
      <c r="E558" s="253"/>
      <c r="F558" s="253"/>
      <c r="G558" s="254"/>
      <c r="H558" s="253"/>
      <c r="I558" s="253"/>
      <c r="J558" s="253"/>
      <c r="K558" s="253"/>
      <c r="L558" s="254"/>
      <c r="M558" s="253"/>
      <c r="N558" s="253"/>
      <c r="O558" s="253"/>
      <c r="P558" s="253"/>
      <c r="Q558" s="254"/>
      <c r="R558" s="253"/>
      <c r="S558" s="253"/>
      <c r="T558" s="253"/>
      <c r="U558" s="253"/>
      <c r="V558" s="254"/>
      <c r="W558" s="253"/>
      <c r="X558" s="253"/>
      <c r="Y558" s="253"/>
      <c r="Z558" s="253"/>
      <c r="AA558" s="253"/>
    </row>
    <row r="559">
      <c r="A559" s="253"/>
      <c r="B559" s="253"/>
      <c r="C559" s="253"/>
      <c r="D559" s="253"/>
      <c r="E559" s="253"/>
      <c r="F559" s="253"/>
      <c r="G559" s="254"/>
      <c r="H559" s="253"/>
      <c r="I559" s="253"/>
      <c r="J559" s="253"/>
      <c r="K559" s="253"/>
      <c r="L559" s="254"/>
      <c r="M559" s="253"/>
      <c r="N559" s="253"/>
      <c r="O559" s="253"/>
      <c r="P559" s="253"/>
      <c r="Q559" s="254"/>
      <c r="R559" s="253"/>
      <c r="S559" s="253"/>
      <c r="T559" s="253"/>
      <c r="U559" s="253"/>
      <c r="V559" s="254"/>
      <c r="W559" s="253"/>
      <c r="X559" s="253"/>
      <c r="Y559" s="253"/>
      <c r="Z559" s="253"/>
      <c r="AA559" s="253"/>
    </row>
    <row r="560">
      <c r="A560" s="253"/>
      <c r="B560" s="253"/>
      <c r="C560" s="253"/>
      <c r="D560" s="253"/>
      <c r="E560" s="253"/>
      <c r="F560" s="253"/>
      <c r="G560" s="254"/>
      <c r="H560" s="253"/>
      <c r="I560" s="253"/>
      <c r="J560" s="253"/>
      <c r="K560" s="253"/>
      <c r="L560" s="254"/>
      <c r="M560" s="253"/>
      <c r="N560" s="253"/>
      <c r="O560" s="253"/>
      <c r="P560" s="253"/>
      <c r="Q560" s="254"/>
      <c r="R560" s="253"/>
      <c r="S560" s="253"/>
      <c r="T560" s="253"/>
      <c r="U560" s="253"/>
      <c r="V560" s="254"/>
      <c r="W560" s="253"/>
      <c r="X560" s="253"/>
      <c r="Y560" s="253"/>
      <c r="Z560" s="253"/>
      <c r="AA560" s="253"/>
    </row>
    <row r="561">
      <c r="A561" s="253"/>
      <c r="B561" s="253"/>
      <c r="C561" s="253"/>
      <c r="D561" s="253"/>
      <c r="E561" s="253"/>
      <c r="F561" s="253"/>
      <c r="G561" s="254"/>
      <c r="H561" s="253"/>
      <c r="I561" s="253"/>
      <c r="J561" s="253"/>
      <c r="K561" s="253"/>
      <c r="L561" s="254"/>
      <c r="M561" s="253"/>
      <c r="N561" s="253"/>
      <c r="O561" s="253"/>
      <c r="P561" s="253"/>
      <c r="Q561" s="254"/>
      <c r="R561" s="253"/>
      <c r="S561" s="253"/>
      <c r="T561" s="253"/>
      <c r="U561" s="253"/>
      <c r="V561" s="254"/>
      <c r="W561" s="253"/>
      <c r="X561" s="253"/>
      <c r="Y561" s="253"/>
      <c r="Z561" s="253"/>
      <c r="AA561" s="253"/>
    </row>
    <row r="562">
      <c r="A562" s="253"/>
      <c r="B562" s="253"/>
      <c r="C562" s="253"/>
      <c r="D562" s="253"/>
      <c r="E562" s="253"/>
      <c r="F562" s="253"/>
      <c r="G562" s="254"/>
      <c r="H562" s="253"/>
      <c r="I562" s="253"/>
      <c r="J562" s="253"/>
      <c r="K562" s="253"/>
      <c r="L562" s="254"/>
      <c r="M562" s="253"/>
      <c r="N562" s="253"/>
      <c r="O562" s="253"/>
      <c r="P562" s="253"/>
      <c r="Q562" s="254"/>
      <c r="R562" s="253"/>
      <c r="S562" s="253"/>
      <c r="T562" s="253"/>
      <c r="U562" s="253"/>
      <c r="V562" s="254"/>
      <c r="W562" s="253"/>
      <c r="X562" s="253"/>
      <c r="Y562" s="253"/>
      <c r="Z562" s="253"/>
      <c r="AA562" s="253"/>
    </row>
    <row r="563">
      <c r="A563" s="253"/>
      <c r="B563" s="253"/>
      <c r="C563" s="253"/>
      <c r="D563" s="253"/>
      <c r="E563" s="253"/>
      <c r="F563" s="253"/>
      <c r="G563" s="254"/>
      <c r="H563" s="253"/>
      <c r="I563" s="253"/>
      <c r="J563" s="253"/>
      <c r="K563" s="253"/>
      <c r="L563" s="254"/>
      <c r="M563" s="253"/>
      <c r="N563" s="253"/>
      <c r="O563" s="253"/>
      <c r="P563" s="253"/>
      <c r="Q563" s="254"/>
      <c r="R563" s="253"/>
      <c r="S563" s="253"/>
      <c r="T563" s="253"/>
      <c r="U563" s="253"/>
      <c r="V563" s="254"/>
      <c r="W563" s="253"/>
      <c r="X563" s="253"/>
      <c r="Y563" s="253"/>
      <c r="Z563" s="253"/>
      <c r="AA563" s="253"/>
    </row>
    <row r="564">
      <c r="A564" s="253"/>
      <c r="B564" s="253"/>
      <c r="C564" s="253"/>
      <c r="D564" s="253"/>
      <c r="E564" s="253"/>
      <c r="F564" s="253"/>
      <c r="G564" s="254"/>
      <c r="H564" s="253"/>
      <c r="I564" s="253"/>
      <c r="J564" s="253"/>
      <c r="K564" s="253"/>
      <c r="L564" s="254"/>
      <c r="M564" s="253"/>
      <c r="N564" s="253"/>
      <c r="O564" s="253"/>
      <c r="P564" s="253"/>
      <c r="Q564" s="254"/>
      <c r="R564" s="253"/>
      <c r="S564" s="253"/>
      <c r="T564" s="253"/>
      <c r="U564" s="253"/>
      <c r="V564" s="254"/>
      <c r="W564" s="253"/>
      <c r="X564" s="253"/>
      <c r="Y564" s="253"/>
      <c r="Z564" s="253"/>
      <c r="AA564" s="253"/>
    </row>
    <row r="565">
      <c r="A565" s="253"/>
      <c r="B565" s="253"/>
      <c r="C565" s="253"/>
      <c r="D565" s="253"/>
      <c r="E565" s="253"/>
      <c r="F565" s="253"/>
      <c r="G565" s="254"/>
      <c r="H565" s="253"/>
      <c r="I565" s="253"/>
      <c r="J565" s="253"/>
      <c r="K565" s="253"/>
      <c r="L565" s="254"/>
      <c r="M565" s="253"/>
      <c r="N565" s="253"/>
      <c r="O565" s="253"/>
      <c r="P565" s="253"/>
      <c r="Q565" s="254"/>
      <c r="R565" s="253"/>
      <c r="S565" s="253"/>
      <c r="T565" s="253"/>
      <c r="U565" s="253"/>
      <c r="V565" s="254"/>
      <c r="W565" s="253"/>
      <c r="X565" s="253"/>
      <c r="Y565" s="253"/>
      <c r="Z565" s="253"/>
      <c r="AA565" s="253"/>
    </row>
    <row r="566">
      <c r="A566" s="253"/>
      <c r="B566" s="253"/>
      <c r="C566" s="253"/>
      <c r="D566" s="253"/>
      <c r="E566" s="253"/>
      <c r="F566" s="253"/>
      <c r="G566" s="254"/>
      <c r="H566" s="253"/>
      <c r="I566" s="253"/>
      <c r="J566" s="253"/>
      <c r="K566" s="253"/>
      <c r="L566" s="254"/>
      <c r="M566" s="253"/>
      <c r="N566" s="253"/>
      <c r="O566" s="253"/>
      <c r="P566" s="253"/>
      <c r="Q566" s="254"/>
      <c r="R566" s="253"/>
      <c r="S566" s="253"/>
      <c r="T566" s="253"/>
      <c r="U566" s="253"/>
      <c r="V566" s="254"/>
      <c r="W566" s="253"/>
      <c r="X566" s="253"/>
      <c r="Y566" s="253"/>
      <c r="Z566" s="253"/>
      <c r="AA566" s="253"/>
    </row>
    <row r="567">
      <c r="A567" s="253"/>
      <c r="B567" s="253"/>
      <c r="C567" s="253"/>
      <c r="D567" s="253"/>
      <c r="E567" s="253"/>
      <c r="F567" s="253"/>
      <c r="G567" s="254"/>
      <c r="H567" s="253"/>
      <c r="I567" s="253"/>
      <c r="J567" s="253"/>
      <c r="K567" s="253"/>
      <c r="L567" s="254"/>
      <c r="M567" s="253"/>
      <c r="N567" s="253"/>
      <c r="O567" s="253"/>
      <c r="P567" s="253"/>
      <c r="Q567" s="254"/>
      <c r="R567" s="253"/>
      <c r="S567" s="253"/>
      <c r="T567" s="253"/>
      <c r="U567" s="253"/>
      <c r="V567" s="254"/>
      <c r="W567" s="253"/>
      <c r="X567" s="253"/>
      <c r="Y567" s="253"/>
      <c r="Z567" s="253"/>
      <c r="AA567" s="253"/>
    </row>
    <row r="568">
      <c r="A568" s="253"/>
      <c r="B568" s="253"/>
      <c r="C568" s="253"/>
      <c r="D568" s="253"/>
      <c r="E568" s="253"/>
      <c r="F568" s="253"/>
      <c r="G568" s="254"/>
      <c r="H568" s="253"/>
      <c r="I568" s="253"/>
      <c r="J568" s="253"/>
      <c r="K568" s="253"/>
      <c r="L568" s="254"/>
      <c r="M568" s="253"/>
      <c r="N568" s="253"/>
      <c r="O568" s="253"/>
      <c r="P568" s="253"/>
      <c r="Q568" s="254"/>
      <c r="R568" s="253"/>
      <c r="S568" s="253"/>
      <c r="T568" s="253"/>
      <c r="U568" s="253"/>
      <c r="V568" s="254"/>
      <c r="W568" s="253"/>
      <c r="X568" s="253"/>
      <c r="Y568" s="253"/>
      <c r="Z568" s="253"/>
      <c r="AA568" s="253"/>
    </row>
    <row r="569">
      <c r="A569" s="253"/>
      <c r="B569" s="253"/>
      <c r="C569" s="253"/>
      <c r="D569" s="253"/>
      <c r="E569" s="253"/>
      <c r="F569" s="253"/>
      <c r="G569" s="254"/>
      <c r="H569" s="253"/>
      <c r="I569" s="253"/>
      <c r="J569" s="253"/>
      <c r="K569" s="253"/>
      <c r="L569" s="254"/>
      <c r="M569" s="253"/>
      <c r="N569" s="253"/>
      <c r="O569" s="253"/>
      <c r="P569" s="253"/>
      <c r="Q569" s="254"/>
      <c r="R569" s="253"/>
      <c r="S569" s="253"/>
      <c r="T569" s="253"/>
      <c r="U569" s="253"/>
      <c r="V569" s="254"/>
      <c r="W569" s="253"/>
      <c r="X569" s="253"/>
      <c r="Y569" s="253"/>
      <c r="Z569" s="253"/>
      <c r="AA569" s="253"/>
    </row>
    <row r="570">
      <c r="A570" s="253"/>
      <c r="B570" s="253"/>
      <c r="C570" s="253"/>
      <c r="D570" s="253"/>
      <c r="E570" s="253"/>
      <c r="F570" s="253"/>
      <c r="G570" s="254"/>
      <c r="H570" s="253"/>
      <c r="I570" s="253"/>
      <c r="J570" s="253"/>
      <c r="K570" s="253"/>
      <c r="L570" s="254"/>
      <c r="M570" s="253"/>
      <c r="N570" s="253"/>
      <c r="O570" s="253"/>
      <c r="P570" s="253"/>
      <c r="Q570" s="254"/>
      <c r="R570" s="253"/>
      <c r="S570" s="253"/>
      <c r="T570" s="253"/>
      <c r="U570" s="253"/>
      <c r="V570" s="254"/>
      <c r="W570" s="253"/>
      <c r="X570" s="253"/>
      <c r="Y570" s="253"/>
      <c r="Z570" s="253"/>
      <c r="AA570" s="253"/>
    </row>
    <row r="571">
      <c r="A571" s="253"/>
      <c r="B571" s="253"/>
      <c r="C571" s="253"/>
      <c r="D571" s="253"/>
      <c r="E571" s="253"/>
      <c r="F571" s="253"/>
      <c r="G571" s="254"/>
      <c r="H571" s="253"/>
      <c r="I571" s="253"/>
      <c r="J571" s="253"/>
      <c r="K571" s="253"/>
      <c r="L571" s="254"/>
      <c r="M571" s="253"/>
      <c r="N571" s="253"/>
      <c r="O571" s="253"/>
      <c r="P571" s="253"/>
      <c r="Q571" s="254"/>
      <c r="R571" s="253"/>
      <c r="S571" s="253"/>
      <c r="T571" s="253"/>
      <c r="U571" s="253"/>
      <c r="V571" s="254"/>
      <c r="W571" s="253"/>
      <c r="X571" s="253"/>
      <c r="Y571" s="253"/>
      <c r="Z571" s="253"/>
      <c r="AA571" s="253"/>
    </row>
    <row r="572">
      <c r="A572" s="253"/>
      <c r="B572" s="253"/>
      <c r="C572" s="253"/>
      <c r="D572" s="253"/>
      <c r="E572" s="253"/>
      <c r="F572" s="253"/>
      <c r="G572" s="254"/>
      <c r="H572" s="253"/>
      <c r="I572" s="253"/>
      <c r="J572" s="253"/>
      <c r="K572" s="253"/>
      <c r="L572" s="254"/>
      <c r="M572" s="253"/>
      <c r="N572" s="253"/>
      <c r="O572" s="253"/>
      <c r="P572" s="253"/>
      <c r="Q572" s="254"/>
      <c r="R572" s="253"/>
      <c r="S572" s="253"/>
      <c r="T572" s="253"/>
      <c r="U572" s="253"/>
      <c r="V572" s="254"/>
      <c r="W572" s="253"/>
      <c r="X572" s="253"/>
      <c r="Y572" s="253"/>
      <c r="Z572" s="253"/>
      <c r="AA572" s="253"/>
    </row>
    <row r="573">
      <c r="A573" s="253"/>
      <c r="B573" s="253"/>
      <c r="C573" s="253"/>
      <c r="D573" s="253"/>
      <c r="E573" s="253"/>
      <c r="F573" s="253"/>
      <c r="G573" s="254"/>
      <c r="H573" s="253"/>
      <c r="I573" s="253"/>
      <c r="J573" s="253"/>
      <c r="K573" s="253"/>
      <c r="L573" s="254"/>
      <c r="M573" s="253"/>
      <c r="N573" s="253"/>
      <c r="O573" s="253"/>
      <c r="P573" s="253"/>
      <c r="Q573" s="254"/>
      <c r="R573" s="253"/>
      <c r="S573" s="253"/>
      <c r="T573" s="253"/>
      <c r="U573" s="253"/>
      <c r="V573" s="254"/>
      <c r="W573" s="253"/>
      <c r="X573" s="253"/>
      <c r="Y573" s="253"/>
      <c r="Z573" s="253"/>
      <c r="AA573" s="253"/>
    </row>
    <row r="574">
      <c r="A574" s="253"/>
      <c r="B574" s="253"/>
      <c r="C574" s="253"/>
      <c r="D574" s="253"/>
      <c r="E574" s="253"/>
      <c r="F574" s="253"/>
      <c r="G574" s="254"/>
      <c r="H574" s="253"/>
      <c r="I574" s="253"/>
      <c r="J574" s="253"/>
      <c r="K574" s="253"/>
      <c r="L574" s="254"/>
      <c r="M574" s="253"/>
      <c r="N574" s="253"/>
      <c r="O574" s="253"/>
      <c r="P574" s="253"/>
      <c r="Q574" s="254"/>
      <c r="R574" s="253"/>
      <c r="S574" s="253"/>
      <c r="T574" s="253"/>
      <c r="U574" s="253"/>
      <c r="V574" s="254"/>
      <c r="W574" s="253"/>
      <c r="X574" s="253"/>
      <c r="Y574" s="253"/>
      <c r="Z574" s="253"/>
      <c r="AA574" s="253"/>
    </row>
    <row r="575">
      <c r="A575" s="253"/>
      <c r="B575" s="253"/>
      <c r="C575" s="253"/>
      <c r="D575" s="253"/>
      <c r="E575" s="253"/>
      <c r="F575" s="253"/>
      <c r="G575" s="254"/>
      <c r="H575" s="253"/>
      <c r="I575" s="253"/>
      <c r="J575" s="253"/>
      <c r="K575" s="253"/>
      <c r="L575" s="254"/>
      <c r="M575" s="253"/>
      <c r="N575" s="253"/>
      <c r="O575" s="253"/>
      <c r="P575" s="253"/>
      <c r="Q575" s="254"/>
      <c r="R575" s="253"/>
      <c r="S575" s="253"/>
      <c r="T575" s="253"/>
      <c r="U575" s="253"/>
      <c r="V575" s="254"/>
      <c r="W575" s="253"/>
      <c r="X575" s="253"/>
      <c r="Y575" s="253"/>
      <c r="Z575" s="253"/>
      <c r="AA575" s="253"/>
    </row>
    <row r="576">
      <c r="A576" s="253"/>
      <c r="B576" s="253"/>
      <c r="C576" s="253"/>
      <c r="D576" s="253"/>
      <c r="E576" s="253"/>
      <c r="F576" s="253"/>
      <c r="G576" s="254"/>
      <c r="H576" s="253"/>
      <c r="I576" s="253"/>
      <c r="J576" s="253"/>
      <c r="K576" s="253"/>
      <c r="L576" s="254"/>
      <c r="M576" s="253"/>
      <c r="N576" s="253"/>
      <c r="O576" s="253"/>
      <c r="P576" s="253"/>
      <c r="Q576" s="254"/>
      <c r="R576" s="253"/>
      <c r="S576" s="253"/>
      <c r="T576" s="253"/>
      <c r="U576" s="253"/>
      <c r="V576" s="254"/>
      <c r="W576" s="253"/>
      <c r="X576" s="253"/>
      <c r="Y576" s="253"/>
      <c r="Z576" s="253"/>
      <c r="AA576" s="253"/>
    </row>
    <row r="577">
      <c r="A577" s="253"/>
      <c r="B577" s="253"/>
      <c r="C577" s="253"/>
      <c r="D577" s="253"/>
      <c r="E577" s="253"/>
      <c r="F577" s="253"/>
      <c r="G577" s="254"/>
      <c r="H577" s="253"/>
      <c r="I577" s="253"/>
      <c r="J577" s="253"/>
      <c r="K577" s="253"/>
      <c r="L577" s="254"/>
      <c r="M577" s="253"/>
      <c r="N577" s="253"/>
      <c r="O577" s="253"/>
      <c r="P577" s="253"/>
      <c r="Q577" s="254"/>
      <c r="R577" s="253"/>
      <c r="S577" s="253"/>
      <c r="T577" s="253"/>
      <c r="U577" s="253"/>
      <c r="V577" s="254"/>
      <c r="W577" s="253"/>
      <c r="X577" s="253"/>
      <c r="Y577" s="253"/>
      <c r="Z577" s="253"/>
      <c r="AA577" s="253"/>
    </row>
    <row r="578">
      <c r="A578" s="253"/>
      <c r="B578" s="253"/>
      <c r="C578" s="253"/>
      <c r="D578" s="253"/>
      <c r="E578" s="253"/>
      <c r="F578" s="253"/>
      <c r="G578" s="254"/>
      <c r="H578" s="253"/>
      <c r="I578" s="253"/>
      <c r="J578" s="253"/>
      <c r="K578" s="253"/>
      <c r="L578" s="254"/>
      <c r="M578" s="253"/>
      <c r="N578" s="253"/>
      <c r="O578" s="253"/>
      <c r="P578" s="253"/>
      <c r="Q578" s="254"/>
      <c r="R578" s="253"/>
      <c r="S578" s="253"/>
      <c r="T578" s="253"/>
      <c r="U578" s="253"/>
      <c r="V578" s="254"/>
      <c r="W578" s="253"/>
      <c r="X578" s="253"/>
      <c r="Y578" s="253"/>
      <c r="Z578" s="253"/>
      <c r="AA578" s="253"/>
    </row>
    <row r="579">
      <c r="A579" s="253"/>
      <c r="B579" s="253"/>
      <c r="C579" s="253"/>
      <c r="D579" s="253"/>
      <c r="E579" s="253"/>
      <c r="F579" s="253"/>
      <c r="G579" s="254"/>
      <c r="H579" s="253"/>
      <c r="I579" s="253"/>
      <c r="J579" s="253"/>
      <c r="K579" s="253"/>
      <c r="L579" s="254"/>
      <c r="M579" s="253"/>
      <c r="N579" s="253"/>
      <c r="O579" s="253"/>
      <c r="P579" s="253"/>
      <c r="Q579" s="254"/>
      <c r="R579" s="253"/>
      <c r="S579" s="253"/>
      <c r="T579" s="253"/>
      <c r="U579" s="253"/>
      <c r="V579" s="254"/>
      <c r="W579" s="253"/>
      <c r="X579" s="253"/>
      <c r="Y579" s="253"/>
      <c r="Z579" s="253"/>
      <c r="AA579" s="253"/>
    </row>
    <row r="580">
      <c r="A580" s="253"/>
      <c r="B580" s="253"/>
      <c r="C580" s="253"/>
      <c r="D580" s="253"/>
      <c r="E580" s="253"/>
      <c r="F580" s="253"/>
      <c r="G580" s="254"/>
      <c r="H580" s="253"/>
      <c r="I580" s="253"/>
      <c r="J580" s="253"/>
      <c r="K580" s="253"/>
      <c r="L580" s="254"/>
      <c r="M580" s="253"/>
      <c r="N580" s="253"/>
      <c r="O580" s="253"/>
      <c r="P580" s="253"/>
      <c r="Q580" s="254"/>
      <c r="R580" s="253"/>
      <c r="S580" s="253"/>
      <c r="T580" s="253"/>
      <c r="U580" s="253"/>
      <c r="V580" s="254"/>
      <c r="W580" s="253"/>
      <c r="X580" s="253"/>
      <c r="Y580" s="253"/>
      <c r="Z580" s="253"/>
      <c r="AA580" s="253"/>
    </row>
    <row r="581">
      <c r="A581" s="253"/>
      <c r="B581" s="253"/>
      <c r="C581" s="253"/>
      <c r="D581" s="253"/>
      <c r="E581" s="253"/>
      <c r="F581" s="253"/>
      <c r="G581" s="254"/>
      <c r="H581" s="253"/>
      <c r="I581" s="253"/>
      <c r="J581" s="253"/>
      <c r="K581" s="253"/>
      <c r="L581" s="254"/>
      <c r="M581" s="253"/>
      <c r="N581" s="253"/>
      <c r="O581" s="253"/>
      <c r="P581" s="253"/>
      <c r="Q581" s="254"/>
      <c r="R581" s="253"/>
      <c r="S581" s="253"/>
      <c r="T581" s="253"/>
      <c r="U581" s="253"/>
      <c r="V581" s="254"/>
      <c r="W581" s="253"/>
      <c r="X581" s="253"/>
      <c r="Y581" s="253"/>
      <c r="Z581" s="253"/>
      <c r="AA581" s="253"/>
    </row>
    <row r="582">
      <c r="A582" s="253"/>
      <c r="B582" s="253"/>
      <c r="C582" s="253"/>
      <c r="D582" s="253"/>
      <c r="E582" s="253"/>
      <c r="F582" s="253"/>
      <c r="G582" s="254"/>
      <c r="H582" s="253"/>
      <c r="I582" s="253"/>
      <c r="J582" s="253"/>
      <c r="K582" s="253"/>
      <c r="L582" s="254"/>
      <c r="M582" s="253"/>
      <c r="N582" s="253"/>
      <c r="O582" s="253"/>
      <c r="P582" s="253"/>
      <c r="Q582" s="254"/>
      <c r="R582" s="253"/>
      <c r="S582" s="253"/>
      <c r="T582" s="253"/>
      <c r="U582" s="253"/>
      <c r="V582" s="254"/>
      <c r="W582" s="253"/>
      <c r="X582" s="253"/>
      <c r="Y582" s="253"/>
      <c r="Z582" s="253"/>
      <c r="AA582" s="253"/>
    </row>
    <row r="583">
      <c r="A583" s="253"/>
      <c r="B583" s="253"/>
      <c r="C583" s="253"/>
      <c r="D583" s="253"/>
      <c r="E583" s="253"/>
      <c r="F583" s="253"/>
      <c r="G583" s="254"/>
      <c r="H583" s="253"/>
      <c r="I583" s="253"/>
      <c r="J583" s="253"/>
      <c r="K583" s="253"/>
      <c r="L583" s="254"/>
      <c r="M583" s="253"/>
      <c r="N583" s="253"/>
      <c r="O583" s="253"/>
      <c r="P583" s="253"/>
      <c r="Q583" s="254"/>
      <c r="R583" s="253"/>
      <c r="S583" s="253"/>
      <c r="T583" s="253"/>
      <c r="U583" s="253"/>
      <c r="V583" s="254"/>
      <c r="W583" s="253"/>
      <c r="X583" s="253"/>
      <c r="Y583" s="253"/>
      <c r="Z583" s="253"/>
      <c r="AA583" s="253"/>
    </row>
    <row r="584">
      <c r="A584" s="253"/>
      <c r="B584" s="253"/>
      <c r="C584" s="253"/>
      <c r="D584" s="253"/>
      <c r="E584" s="253"/>
      <c r="F584" s="253"/>
      <c r="G584" s="254"/>
      <c r="H584" s="253"/>
      <c r="I584" s="253"/>
      <c r="J584" s="253"/>
      <c r="K584" s="253"/>
      <c r="L584" s="254"/>
      <c r="M584" s="253"/>
      <c r="N584" s="253"/>
      <c r="O584" s="253"/>
      <c r="P584" s="253"/>
      <c r="Q584" s="254"/>
      <c r="R584" s="253"/>
      <c r="S584" s="253"/>
      <c r="T584" s="253"/>
      <c r="U584" s="253"/>
      <c r="V584" s="254"/>
      <c r="W584" s="253"/>
      <c r="X584" s="253"/>
      <c r="Y584" s="253"/>
      <c r="Z584" s="253"/>
      <c r="AA584" s="253"/>
    </row>
    <row r="585">
      <c r="A585" s="253"/>
      <c r="B585" s="253"/>
      <c r="C585" s="253"/>
      <c r="D585" s="253"/>
      <c r="E585" s="253"/>
      <c r="F585" s="253"/>
      <c r="G585" s="254"/>
      <c r="H585" s="253"/>
      <c r="I585" s="253"/>
      <c r="J585" s="253"/>
      <c r="K585" s="253"/>
      <c r="L585" s="254"/>
      <c r="M585" s="253"/>
      <c r="N585" s="253"/>
      <c r="O585" s="253"/>
      <c r="P585" s="253"/>
      <c r="Q585" s="254"/>
      <c r="R585" s="253"/>
      <c r="S585" s="253"/>
      <c r="T585" s="253"/>
      <c r="U585" s="253"/>
      <c r="V585" s="254"/>
      <c r="W585" s="253"/>
      <c r="X585" s="253"/>
      <c r="Y585" s="253"/>
      <c r="Z585" s="253"/>
      <c r="AA585" s="253"/>
    </row>
    <row r="586">
      <c r="A586" s="253"/>
      <c r="B586" s="253"/>
      <c r="C586" s="253"/>
      <c r="D586" s="253"/>
      <c r="E586" s="253"/>
      <c r="F586" s="253"/>
      <c r="G586" s="254"/>
      <c r="H586" s="253"/>
      <c r="I586" s="253"/>
      <c r="J586" s="253"/>
      <c r="K586" s="253"/>
      <c r="L586" s="254"/>
      <c r="M586" s="253"/>
      <c r="N586" s="253"/>
      <c r="O586" s="253"/>
      <c r="P586" s="253"/>
      <c r="Q586" s="254"/>
      <c r="R586" s="253"/>
      <c r="S586" s="253"/>
      <c r="T586" s="253"/>
      <c r="U586" s="253"/>
      <c r="V586" s="254"/>
      <c r="W586" s="253"/>
      <c r="X586" s="253"/>
      <c r="Y586" s="253"/>
      <c r="Z586" s="253"/>
      <c r="AA586" s="253"/>
    </row>
    <row r="587">
      <c r="A587" s="253"/>
      <c r="B587" s="253"/>
      <c r="C587" s="253"/>
      <c r="D587" s="253"/>
      <c r="E587" s="253"/>
      <c r="F587" s="253"/>
      <c r="G587" s="254"/>
      <c r="H587" s="253"/>
      <c r="I587" s="253"/>
      <c r="J587" s="253"/>
      <c r="K587" s="253"/>
      <c r="L587" s="254"/>
      <c r="M587" s="253"/>
      <c r="N587" s="253"/>
      <c r="O587" s="253"/>
      <c r="P587" s="253"/>
      <c r="Q587" s="254"/>
      <c r="R587" s="253"/>
      <c r="S587" s="253"/>
      <c r="T587" s="253"/>
      <c r="U587" s="253"/>
      <c r="V587" s="254"/>
      <c r="W587" s="253"/>
      <c r="X587" s="253"/>
      <c r="Y587" s="253"/>
      <c r="Z587" s="253"/>
      <c r="AA587" s="253"/>
    </row>
    <row r="588">
      <c r="A588" s="253"/>
      <c r="B588" s="253"/>
      <c r="C588" s="253"/>
      <c r="D588" s="253"/>
      <c r="E588" s="253"/>
      <c r="F588" s="253"/>
      <c r="G588" s="254"/>
      <c r="H588" s="253"/>
      <c r="I588" s="253"/>
      <c r="J588" s="253"/>
      <c r="K588" s="253"/>
      <c r="L588" s="254"/>
      <c r="M588" s="253"/>
      <c r="N588" s="253"/>
      <c r="O588" s="253"/>
      <c r="P588" s="253"/>
      <c r="Q588" s="254"/>
      <c r="R588" s="253"/>
      <c r="S588" s="253"/>
      <c r="T588" s="253"/>
      <c r="U588" s="253"/>
      <c r="V588" s="254"/>
      <c r="W588" s="253"/>
      <c r="X588" s="253"/>
      <c r="Y588" s="253"/>
      <c r="Z588" s="253"/>
      <c r="AA588" s="253"/>
    </row>
    <row r="589">
      <c r="A589" s="253"/>
      <c r="B589" s="253"/>
      <c r="C589" s="253"/>
      <c r="D589" s="253"/>
      <c r="E589" s="253"/>
      <c r="F589" s="253"/>
      <c r="G589" s="254"/>
      <c r="H589" s="253"/>
      <c r="I589" s="253"/>
      <c r="J589" s="253"/>
      <c r="K589" s="253"/>
      <c r="L589" s="254"/>
      <c r="M589" s="253"/>
      <c r="N589" s="253"/>
      <c r="O589" s="253"/>
      <c r="P589" s="253"/>
      <c r="Q589" s="254"/>
      <c r="R589" s="253"/>
      <c r="S589" s="253"/>
      <c r="T589" s="253"/>
      <c r="U589" s="253"/>
      <c r="V589" s="254"/>
      <c r="W589" s="253"/>
      <c r="X589" s="253"/>
      <c r="Y589" s="253"/>
      <c r="Z589" s="253"/>
      <c r="AA589" s="253"/>
    </row>
    <row r="590">
      <c r="A590" s="253"/>
      <c r="B590" s="253"/>
      <c r="C590" s="253"/>
      <c r="D590" s="253"/>
      <c r="E590" s="253"/>
      <c r="F590" s="253"/>
      <c r="G590" s="254"/>
      <c r="H590" s="253"/>
      <c r="I590" s="253"/>
      <c r="J590" s="253"/>
      <c r="K590" s="253"/>
      <c r="L590" s="254"/>
      <c r="M590" s="253"/>
      <c r="N590" s="253"/>
      <c r="O590" s="253"/>
      <c r="P590" s="253"/>
      <c r="Q590" s="254"/>
      <c r="R590" s="253"/>
      <c r="S590" s="253"/>
      <c r="T590" s="253"/>
      <c r="U590" s="253"/>
      <c r="V590" s="254"/>
      <c r="W590" s="253"/>
      <c r="X590" s="253"/>
      <c r="Y590" s="253"/>
      <c r="Z590" s="253"/>
      <c r="AA590" s="253"/>
    </row>
    <row r="591">
      <c r="A591" s="253"/>
      <c r="B591" s="253"/>
      <c r="C591" s="253"/>
      <c r="D591" s="253"/>
      <c r="E591" s="253"/>
      <c r="F591" s="253"/>
      <c r="G591" s="254"/>
      <c r="H591" s="253"/>
      <c r="I591" s="253"/>
      <c r="J591" s="253"/>
      <c r="K591" s="253"/>
      <c r="L591" s="254"/>
      <c r="M591" s="253"/>
      <c r="N591" s="253"/>
      <c r="O591" s="253"/>
      <c r="P591" s="253"/>
      <c r="Q591" s="254"/>
      <c r="R591" s="253"/>
      <c r="S591" s="253"/>
      <c r="T591" s="253"/>
      <c r="U591" s="253"/>
      <c r="V591" s="254"/>
      <c r="W591" s="253"/>
      <c r="X591" s="253"/>
      <c r="Y591" s="253"/>
      <c r="Z591" s="253"/>
      <c r="AA591" s="253"/>
    </row>
    <row r="592">
      <c r="A592" s="253"/>
      <c r="B592" s="253"/>
      <c r="C592" s="253"/>
      <c r="D592" s="253"/>
      <c r="E592" s="253"/>
      <c r="F592" s="253"/>
      <c r="G592" s="254"/>
      <c r="H592" s="253"/>
      <c r="I592" s="253"/>
      <c r="J592" s="253"/>
      <c r="K592" s="253"/>
      <c r="L592" s="254"/>
      <c r="M592" s="253"/>
      <c r="N592" s="253"/>
      <c r="O592" s="253"/>
      <c r="P592" s="253"/>
      <c r="Q592" s="254"/>
      <c r="R592" s="253"/>
      <c r="S592" s="253"/>
      <c r="T592" s="253"/>
      <c r="U592" s="253"/>
      <c r="V592" s="254"/>
      <c r="W592" s="253"/>
      <c r="X592" s="253"/>
      <c r="Y592" s="253"/>
      <c r="Z592" s="253"/>
      <c r="AA592" s="253"/>
    </row>
  </sheetData>
  <mergeCells count="7">
    <mergeCell ref="C1:Z1"/>
    <mergeCell ref="C3:F3"/>
    <mergeCell ref="H3:K3"/>
    <mergeCell ref="M3:P3"/>
    <mergeCell ref="R3:U3"/>
    <mergeCell ref="W3:Z3"/>
    <mergeCell ref="A7:A10"/>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1" max="2" width="9.86"/>
    <col customWidth="1" min="3" max="3" width="24.43"/>
    <col customWidth="1" min="5" max="5" width="14.43"/>
    <col customWidth="1" min="6" max="7" width="17.86"/>
    <col customWidth="1" min="8" max="9" width="41.43"/>
    <col customWidth="1" min="10" max="10" width="10.43"/>
  </cols>
  <sheetData>
    <row r="1">
      <c r="A1" s="255"/>
      <c r="B1" s="255"/>
      <c r="C1" s="255"/>
      <c r="D1" s="255"/>
      <c r="E1" s="255"/>
      <c r="F1" s="255"/>
      <c r="G1" s="255"/>
      <c r="H1" s="255"/>
      <c r="I1" s="255"/>
      <c r="J1" s="256"/>
    </row>
    <row r="2" ht="42.0" customHeight="1">
      <c r="A2" s="255"/>
      <c r="B2" s="257" t="s">
        <v>483</v>
      </c>
      <c r="C2" s="2"/>
      <c r="D2" s="2"/>
      <c r="E2" s="2"/>
      <c r="F2" s="2"/>
      <c r="G2" s="2"/>
      <c r="H2" s="2"/>
      <c r="I2" s="3"/>
      <c r="J2" s="258"/>
    </row>
    <row r="3" ht="19.5" customHeight="1">
      <c r="A3" s="259"/>
      <c r="B3" s="31" t="s">
        <v>484</v>
      </c>
      <c r="C3" s="260" t="s">
        <v>485</v>
      </c>
      <c r="D3" s="31" t="s">
        <v>486</v>
      </c>
      <c r="E3" s="31" t="s">
        <v>487</v>
      </c>
      <c r="F3" s="31" t="s">
        <v>488</v>
      </c>
      <c r="G3" s="31" t="s">
        <v>489</v>
      </c>
      <c r="H3" s="31" t="s">
        <v>490</v>
      </c>
      <c r="I3" s="31" t="s">
        <v>491</v>
      </c>
      <c r="J3" s="258"/>
    </row>
    <row r="4">
      <c r="A4" s="259"/>
      <c r="B4" s="31">
        <v>1.0</v>
      </c>
      <c r="C4" s="261" t="str">
        <f t="shared" ref="C4:C55" si="1">IF(AND(TODAY() &gt; D4, TODAY() &lt;= E4), "Em andamento", IF(AND((TODAY()+7) &gt; D4,TODAY()+7 &lt;= E4), "Próxima Semana", IF(TODAY() &gt; E4, "Encerrada", "A Seguir")))</f>
        <v>Encerrada</v>
      </c>
      <c r="D4" s="262">
        <v>44029.0</v>
      </c>
      <c r="E4" s="263">
        <f t="shared" ref="E4:E55" si="2">D4+7</f>
        <v>44036</v>
      </c>
      <c r="F4" s="38"/>
      <c r="G4" s="38"/>
      <c r="H4" s="264"/>
      <c r="I4" s="264"/>
      <c r="J4" s="265"/>
    </row>
    <row r="5">
      <c r="A5" s="259"/>
      <c r="B5" s="31">
        <v>2.0</v>
      </c>
      <c r="C5" s="261" t="str">
        <f t="shared" si="1"/>
        <v>Encerrada</v>
      </c>
      <c r="D5" s="263">
        <f t="shared" ref="D5:D55" si="3">E4</f>
        <v>44036</v>
      </c>
      <c r="E5" s="263">
        <f t="shared" si="2"/>
        <v>44043</v>
      </c>
      <c r="F5" s="38"/>
      <c r="G5" s="38"/>
      <c r="H5" s="264"/>
      <c r="I5" s="264"/>
      <c r="J5" s="265"/>
    </row>
    <row r="6">
      <c r="A6" s="259"/>
      <c r="B6" s="31">
        <f t="shared" ref="B6:B55" si="4">B5+1</f>
        <v>3</v>
      </c>
      <c r="C6" s="261" t="str">
        <f t="shared" si="1"/>
        <v>Encerrada</v>
      </c>
      <c r="D6" s="263">
        <f t="shared" si="3"/>
        <v>44043</v>
      </c>
      <c r="E6" s="263">
        <f t="shared" si="2"/>
        <v>44050</v>
      </c>
      <c r="F6" s="38"/>
      <c r="G6" s="38"/>
      <c r="H6" s="264"/>
      <c r="I6" s="264"/>
      <c r="J6" s="265"/>
    </row>
    <row r="7">
      <c r="A7" s="259"/>
      <c r="B7" s="31">
        <f t="shared" si="4"/>
        <v>4</v>
      </c>
      <c r="C7" s="261" t="str">
        <f t="shared" si="1"/>
        <v>Encerrada</v>
      </c>
      <c r="D7" s="263">
        <f t="shared" si="3"/>
        <v>44050</v>
      </c>
      <c r="E7" s="263">
        <f t="shared" si="2"/>
        <v>44057</v>
      </c>
      <c r="F7" s="38"/>
      <c r="G7" s="38"/>
      <c r="H7" s="264"/>
      <c r="I7" s="264"/>
      <c r="J7" s="265"/>
    </row>
    <row r="8">
      <c r="A8" s="259"/>
      <c r="B8" s="31">
        <f t="shared" si="4"/>
        <v>5</v>
      </c>
      <c r="C8" s="261" t="str">
        <f t="shared" si="1"/>
        <v>Encerrada</v>
      </c>
      <c r="D8" s="263">
        <f t="shared" si="3"/>
        <v>44057</v>
      </c>
      <c r="E8" s="263">
        <f t="shared" si="2"/>
        <v>44064</v>
      </c>
      <c r="F8" s="38"/>
      <c r="G8" s="38"/>
      <c r="H8" s="264"/>
      <c r="I8" s="264"/>
      <c r="J8" s="265"/>
    </row>
    <row r="9">
      <c r="A9" s="259"/>
      <c r="B9" s="31">
        <f t="shared" si="4"/>
        <v>6</v>
      </c>
      <c r="C9" s="261" t="str">
        <f t="shared" si="1"/>
        <v>Encerrada</v>
      </c>
      <c r="D9" s="263">
        <f t="shared" si="3"/>
        <v>44064</v>
      </c>
      <c r="E9" s="263">
        <f t="shared" si="2"/>
        <v>44071</v>
      </c>
      <c r="F9" s="38"/>
      <c r="G9" s="38"/>
      <c r="H9" s="264"/>
      <c r="I9" s="264"/>
      <c r="J9" s="265"/>
    </row>
    <row r="10">
      <c r="A10" s="259"/>
      <c r="B10" s="31">
        <f t="shared" si="4"/>
        <v>7</v>
      </c>
      <c r="C10" s="261" t="str">
        <f t="shared" si="1"/>
        <v>Encerrada</v>
      </c>
      <c r="D10" s="263">
        <f t="shared" si="3"/>
        <v>44071</v>
      </c>
      <c r="E10" s="263">
        <f t="shared" si="2"/>
        <v>44078</v>
      </c>
      <c r="F10" s="38"/>
      <c r="G10" s="38"/>
      <c r="H10" s="264"/>
      <c r="I10" s="264"/>
      <c r="J10" s="265"/>
    </row>
    <row r="11">
      <c r="A11" s="259"/>
      <c r="B11" s="31">
        <f t="shared" si="4"/>
        <v>8</v>
      </c>
      <c r="C11" s="261" t="str">
        <f t="shared" si="1"/>
        <v>Encerrada</v>
      </c>
      <c r="D11" s="263">
        <f t="shared" si="3"/>
        <v>44078</v>
      </c>
      <c r="E11" s="263">
        <f t="shared" si="2"/>
        <v>44085</v>
      </c>
      <c r="F11" s="38"/>
      <c r="G11" s="38"/>
      <c r="H11" s="264"/>
      <c r="I11" s="264"/>
      <c r="J11" s="265"/>
    </row>
    <row r="12">
      <c r="A12" s="259"/>
      <c r="B12" s="31">
        <f t="shared" si="4"/>
        <v>9</v>
      </c>
      <c r="C12" s="261" t="str">
        <f t="shared" si="1"/>
        <v>Encerrada</v>
      </c>
      <c r="D12" s="263">
        <f t="shared" si="3"/>
        <v>44085</v>
      </c>
      <c r="E12" s="263">
        <f t="shared" si="2"/>
        <v>44092</v>
      </c>
      <c r="F12" s="38"/>
      <c r="G12" s="38"/>
      <c r="H12" s="264"/>
      <c r="I12" s="264"/>
      <c r="J12" s="265"/>
    </row>
    <row r="13">
      <c r="A13" s="259"/>
      <c r="B13" s="31">
        <f t="shared" si="4"/>
        <v>10</v>
      </c>
      <c r="C13" s="261" t="str">
        <f t="shared" si="1"/>
        <v>Encerrada</v>
      </c>
      <c r="D13" s="263">
        <f t="shared" si="3"/>
        <v>44092</v>
      </c>
      <c r="E13" s="263">
        <f t="shared" si="2"/>
        <v>44099</v>
      </c>
      <c r="F13" s="38"/>
      <c r="G13" s="38"/>
      <c r="H13" s="264"/>
      <c r="I13" s="264"/>
      <c r="J13" s="265"/>
    </row>
    <row r="14">
      <c r="A14" s="259"/>
      <c r="B14" s="31">
        <f t="shared" si="4"/>
        <v>11</v>
      </c>
      <c r="C14" s="261" t="str">
        <f t="shared" si="1"/>
        <v>Encerrada</v>
      </c>
      <c r="D14" s="263">
        <f t="shared" si="3"/>
        <v>44099</v>
      </c>
      <c r="E14" s="263">
        <f t="shared" si="2"/>
        <v>44106</v>
      </c>
      <c r="F14" s="38"/>
      <c r="G14" s="38"/>
      <c r="H14" s="264"/>
      <c r="I14" s="264"/>
      <c r="J14" s="265"/>
    </row>
    <row r="15">
      <c r="A15" s="259"/>
      <c r="B15" s="31">
        <f t="shared" si="4"/>
        <v>12</v>
      </c>
      <c r="C15" s="261" t="str">
        <f t="shared" si="1"/>
        <v>Encerrada</v>
      </c>
      <c r="D15" s="263">
        <f t="shared" si="3"/>
        <v>44106</v>
      </c>
      <c r="E15" s="263">
        <f t="shared" si="2"/>
        <v>44113</v>
      </c>
      <c r="F15" s="38"/>
      <c r="G15" s="38"/>
      <c r="H15" s="264"/>
      <c r="I15" s="264"/>
      <c r="J15" s="265"/>
    </row>
    <row r="16">
      <c r="A16" s="259"/>
      <c r="B16" s="31">
        <f t="shared" si="4"/>
        <v>13</v>
      </c>
      <c r="C16" s="261" t="str">
        <f t="shared" si="1"/>
        <v>Encerrada</v>
      </c>
      <c r="D16" s="263">
        <f t="shared" si="3"/>
        <v>44113</v>
      </c>
      <c r="E16" s="263">
        <f t="shared" si="2"/>
        <v>44120</v>
      </c>
      <c r="F16" s="38"/>
      <c r="G16" s="38"/>
      <c r="H16" s="264"/>
      <c r="I16" s="264"/>
      <c r="J16" s="265"/>
    </row>
    <row r="17">
      <c r="A17" s="259"/>
      <c r="B17" s="31">
        <f t="shared" si="4"/>
        <v>14</v>
      </c>
      <c r="C17" s="261" t="str">
        <f t="shared" si="1"/>
        <v>Encerrada</v>
      </c>
      <c r="D17" s="263">
        <f t="shared" si="3"/>
        <v>44120</v>
      </c>
      <c r="E17" s="263">
        <f t="shared" si="2"/>
        <v>44127</v>
      </c>
      <c r="F17" s="38"/>
      <c r="G17" s="38"/>
      <c r="H17" s="264"/>
      <c r="I17" s="264"/>
      <c r="J17" s="265"/>
    </row>
    <row r="18">
      <c r="A18" s="259"/>
      <c r="B18" s="31">
        <f t="shared" si="4"/>
        <v>15</v>
      </c>
      <c r="C18" s="261" t="str">
        <f t="shared" si="1"/>
        <v>Encerrada</v>
      </c>
      <c r="D18" s="263">
        <f t="shared" si="3"/>
        <v>44127</v>
      </c>
      <c r="E18" s="263">
        <f t="shared" si="2"/>
        <v>44134</v>
      </c>
      <c r="F18" s="38"/>
      <c r="G18" s="38"/>
      <c r="H18" s="38"/>
      <c r="I18" s="264"/>
      <c r="J18" s="265"/>
    </row>
    <row r="19">
      <c r="A19" s="259"/>
      <c r="B19" s="31">
        <f t="shared" si="4"/>
        <v>16</v>
      </c>
      <c r="C19" s="261" t="str">
        <f t="shared" si="1"/>
        <v>Encerrada</v>
      </c>
      <c r="D19" s="263">
        <f t="shared" si="3"/>
        <v>44134</v>
      </c>
      <c r="E19" s="263">
        <f t="shared" si="2"/>
        <v>44141</v>
      </c>
      <c r="F19" s="38"/>
      <c r="G19" s="38"/>
      <c r="H19" s="38"/>
      <c r="I19" s="264"/>
      <c r="J19" s="265"/>
    </row>
    <row r="20">
      <c r="A20" s="259"/>
      <c r="B20" s="31">
        <f t="shared" si="4"/>
        <v>17</v>
      </c>
      <c r="C20" s="261" t="str">
        <f t="shared" si="1"/>
        <v>Encerrada</v>
      </c>
      <c r="D20" s="263">
        <f t="shared" si="3"/>
        <v>44141</v>
      </c>
      <c r="E20" s="263">
        <f t="shared" si="2"/>
        <v>44148</v>
      </c>
      <c r="F20" s="38"/>
      <c r="G20" s="38"/>
      <c r="H20" s="38"/>
      <c r="I20" s="264"/>
      <c r="J20" s="265"/>
    </row>
    <row r="21">
      <c r="A21" s="259"/>
      <c r="B21" s="31">
        <f t="shared" si="4"/>
        <v>18</v>
      </c>
      <c r="C21" s="261" t="str">
        <f t="shared" si="1"/>
        <v>Encerrada</v>
      </c>
      <c r="D21" s="263">
        <f t="shared" si="3"/>
        <v>44148</v>
      </c>
      <c r="E21" s="263">
        <f t="shared" si="2"/>
        <v>44155</v>
      </c>
      <c r="F21" s="38"/>
      <c r="G21" s="38"/>
      <c r="H21" s="38"/>
      <c r="I21" s="264"/>
      <c r="J21" s="265"/>
    </row>
    <row r="22">
      <c r="A22" s="259"/>
      <c r="B22" s="31">
        <f t="shared" si="4"/>
        <v>19</v>
      </c>
      <c r="C22" s="261" t="str">
        <f t="shared" si="1"/>
        <v>Encerrada</v>
      </c>
      <c r="D22" s="263">
        <f t="shared" si="3"/>
        <v>44155</v>
      </c>
      <c r="E22" s="263">
        <f t="shared" si="2"/>
        <v>44162</v>
      </c>
      <c r="F22" s="38"/>
      <c r="G22" s="38"/>
      <c r="H22" s="38"/>
      <c r="I22" s="264"/>
      <c r="J22" s="265"/>
    </row>
    <row r="23">
      <c r="A23" s="259"/>
      <c r="B23" s="31">
        <f t="shared" si="4"/>
        <v>20</v>
      </c>
      <c r="C23" s="261" t="str">
        <f t="shared" si="1"/>
        <v>Encerrada</v>
      </c>
      <c r="D23" s="263">
        <f t="shared" si="3"/>
        <v>44162</v>
      </c>
      <c r="E23" s="263">
        <f t="shared" si="2"/>
        <v>44169</v>
      </c>
      <c r="F23" s="264"/>
      <c r="G23" s="264"/>
      <c r="H23" s="38"/>
      <c r="I23" s="264"/>
      <c r="J23" s="265"/>
    </row>
    <row r="24">
      <c r="A24" s="259"/>
      <c r="B24" s="31">
        <f t="shared" si="4"/>
        <v>21</v>
      </c>
      <c r="C24" s="261" t="str">
        <f t="shared" si="1"/>
        <v>Encerrada</v>
      </c>
      <c r="D24" s="263">
        <f t="shared" si="3"/>
        <v>44169</v>
      </c>
      <c r="E24" s="263">
        <f t="shared" si="2"/>
        <v>44176</v>
      </c>
      <c r="F24" s="38" t="s">
        <v>492</v>
      </c>
      <c r="G24" s="266"/>
      <c r="H24" s="38" t="s">
        <v>493</v>
      </c>
      <c r="I24" s="264"/>
      <c r="J24" s="265"/>
    </row>
    <row r="25">
      <c r="A25" s="259"/>
      <c r="B25" s="31">
        <f t="shared" si="4"/>
        <v>22</v>
      </c>
      <c r="C25" s="261" t="str">
        <f t="shared" si="1"/>
        <v>Encerrada</v>
      </c>
      <c r="D25" s="263">
        <f t="shared" si="3"/>
        <v>44176</v>
      </c>
      <c r="E25" s="263">
        <f t="shared" si="2"/>
        <v>44183</v>
      </c>
      <c r="F25" s="38" t="s">
        <v>492</v>
      </c>
      <c r="G25" s="241"/>
      <c r="H25" s="264"/>
      <c r="I25" s="264"/>
      <c r="J25" s="265"/>
    </row>
    <row r="26">
      <c r="A26" s="259"/>
      <c r="B26" s="31">
        <f t="shared" si="4"/>
        <v>23</v>
      </c>
      <c r="C26" s="261" t="str">
        <f t="shared" si="1"/>
        <v>Encerrada</v>
      </c>
      <c r="D26" s="263">
        <f t="shared" si="3"/>
        <v>44183</v>
      </c>
      <c r="E26" s="263">
        <f t="shared" si="2"/>
        <v>44190</v>
      </c>
      <c r="F26" s="38" t="s">
        <v>492</v>
      </c>
      <c r="G26" s="241"/>
      <c r="H26" s="264"/>
      <c r="I26" s="264"/>
      <c r="J26" s="265"/>
    </row>
    <row r="27">
      <c r="A27" s="259"/>
      <c r="B27" s="31">
        <f t="shared" si="4"/>
        <v>24</v>
      </c>
      <c r="C27" s="261" t="str">
        <f t="shared" si="1"/>
        <v>Encerrada</v>
      </c>
      <c r="D27" s="263">
        <f t="shared" si="3"/>
        <v>44190</v>
      </c>
      <c r="E27" s="263">
        <f t="shared" si="2"/>
        <v>44197</v>
      </c>
      <c r="F27" s="38" t="s">
        <v>492</v>
      </c>
      <c r="G27" s="241"/>
      <c r="H27" s="264"/>
      <c r="I27" s="264"/>
      <c r="J27" s="265"/>
    </row>
    <row r="28">
      <c r="A28" s="259"/>
      <c r="B28" s="31">
        <f t="shared" si="4"/>
        <v>25</v>
      </c>
      <c r="C28" s="261" t="str">
        <f t="shared" si="1"/>
        <v>Encerrada</v>
      </c>
      <c r="D28" s="263">
        <f t="shared" si="3"/>
        <v>44197</v>
      </c>
      <c r="E28" s="263">
        <f t="shared" si="2"/>
        <v>44204</v>
      </c>
      <c r="F28" s="38" t="s">
        <v>492</v>
      </c>
      <c r="G28" s="241"/>
      <c r="H28" s="264"/>
      <c r="I28" s="264"/>
      <c r="J28" s="265"/>
    </row>
    <row r="29">
      <c r="A29" s="259"/>
      <c r="B29" s="31">
        <f t="shared" si="4"/>
        <v>26</v>
      </c>
      <c r="C29" s="261" t="str">
        <f t="shared" si="1"/>
        <v>Encerrada</v>
      </c>
      <c r="D29" s="263">
        <f t="shared" si="3"/>
        <v>44204</v>
      </c>
      <c r="E29" s="263">
        <f t="shared" si="2"/>
        <v>44211</v>
      </c>
      <c r="F29" s="38" t="s">
        <v>492</v>
      </c>
      <c r="G29" s="241"/>
      <c r="H29" s="38" t="s">
        <v>494</v>
      </c>
      <c r="I29" s="264"/>
      <c r="J29" s="265"/>
    </row>
    <row r="30">
      <c r="A30" s="259"/>
      <c r="B30" s="31">
        <f t="shared" si="4"/>
        <v>27</v>
      </c>
      <c r="C30" s="261" t="str">
        <f t="shared" si="1"/>
        <v>Encerrada</v>
      </c>
      <c r="D30" s="263">
        <f t="shared" si="3"/>
        <v>44211</v>
      </c>
      <c r="E30" s="263">
        <f t="shared" si="2"/>
        <v>44218</v>
      </c>
      <c r="F30" s="38" t="s">
        <v>492</v>
      </c>
      <c r="G30" s="241"/>
      <c r="H30" s="264"/>
      <c r="I30" s="264"/>
      <c r="J30" s="265"/>
    </row>
    <row r="31">
      <c r="A31" s="259"/>
      <c r="B31" s="31">
        <f t="shared" si="4"/>
        <v>28</v>
      </c>
      <c r="C31" s="261" t="str">
        <f t="shared" si="1"/>
        <v>Em andamento</v>
      </c>
      <c r="D31" s="263">
        <f t="shared" si="3"/>
        <v>44218</v>
      </c>
      <c r="E31" s="263">
        <f t="shared" si="2"/>
        <v>44225</v>
      </c>
      <c r="F31" s="38" t="s">
        <v>492</v>
      </c>
      <c r="G31" s="122"/>
      <c r="H31" s="264"/>
      <c r="I31" s="264"/>
      <c r="J31" s="265"/>
    </row>
    <row r="32">
      <c r="A32" s="259"/>
      <c r="B32" s="31">
        <f t="shared" si="4"/>
        <v>29</v>
      </c>
      <c r="C32" s="261" t="str">
        <f t="shared" si="1"/>
        <v>Próxima Semana</v>
      </c>
      <c r="D32" s="263">
        <f t="shared" si="3"/>
        <v>44225</v>
      </c>
      <c r="E32" s="263">
        <f t="shared" si="2"/>
        <v>44232</v>
      </c>
      <c r="F32" s="264"/>
      <c r="G32" s="264"/>
      <c r="H32" s="264"/>
      <c r="I32" s="264"/>
      <c r="J32" s="265"/>
    </row>
    <row r="33">
      <c r="A33" s="259"/>
      <c r="B33" s="31">
        <f t="shared" si="4"/>
        <v>30</v>
      </c>
      <c r="C33" s="261" t="str">
        <f t="shared" si="1"/>
        <v>A Seguir</v>
      </c>
      <c r="D33" s="263">
        <f t="shared" si="3"/>
        <v>44232</v>
      </c>
      <c r="E33" s="263">
        <f t="shared" si="2"/>
        <v>44239</v>
      </c>
      <c r="F33" s="264"/>
      <c r="G33" s="264"/>
      <c r="H33" s="264"/>
      <c r="I33" s="264"/>
      <c r="J33" s="265"/>
    </row>
    <row r="34">
      <c r="A34" s="259"/>
      <c r="B34" s="31">
        <f t="shared" si="4"/>
        <v>31</v>
      </c>
      <c r="C34" s="261" t="str">
        <f t="shared" si="1"/>
        <v>A Seguir</v>
      </c>
      <c r="D34" s="263">
        <f t="shared" si="3"/>
        <v>44239</v>
      </c>
      <c r="E34" s="263">
        <f t="shared" si="2"/>
        <v>44246</v>
      </c>
      <c r="F34" s="264"/>
      <c r="G34" s="264"/>
      <c r="H34" s="264"/>
      <c r="I34" s="264"/>
      <c r="J34" s="265"/>
    </row>
    <row r="35">
      <c r="A35" s="259"/>
      <c r="B35" s="31">
        <f t="shared" si="4"/>
        <v>32</v>
      </c>
      <c r="C35" s="261" t="str">
        <f t="shared" si="1"/>
        <v>A Seguir</v>
      </c>
      <c r="D35" s="263">
        <f t="shared" si="3"/>
        <v>44246</v>
      </c>
      <c r="E35" s="263">
        <f t="shared" si="2"/>
        <v>44253</v>
      </c>
      <c r="F35" s="264"/>
      <c r="G35" s="264"/>
      <c r="H35" s="264"/>
      <c r="I35" s="264"/>
      <c r="J35" s="265"/>
    </row>
    <row r="36">
      <c r="A36" s="259"/>
      <c r="B36" s="31">
        <f t="shared" si="4"/>
        <v>33</v>
      </c>
      <c r="C36" s="261" t="str">
        <f t="shared" si="1"/>
        <v>A Seguir</v>
      </c>
      <c r="D36" s="263">
        <f t="shared" si="3"/>
        <v>44253</v>
      </c>
      <c r="E36" s="263">
        <f t="shared" si="2"/>
        <v>44260</v>
      </c>
      <c r="F36" s="264"/>
      <c r="G36" s="264"/>
      <c r="H36" s="264"/>
      <c r="I36" s="264"/>
      <c r="J36" s="265"/>
    </row>
    <row r="37">
      <c r="A37" s="259"/>
      <c r="B37" s="31">
        <f t="shared" si="4"/>
        <v>34</v>
      </c>
      <c r="C37" s="261" t="str">
        <f t="shared" si="1"/>
        <v>A Seguir</v>
      </c>
      <c r="D37" s="263">
        <f t="shared" si="3"/>
        <v>44260</v>
      </c>
      <c r="E37" s="263">
        <f t="shared" si="2"/>
        <v>44267</v>
      </c>
      <c r="F37" s="264"/>
      <c r="G37" s="264"/>
      <c r="H37" s="264"/>
      <c r="I37" s="264"/>
      <c r="J37" s="265"/>
    </row>
    <row r="38">
      <c r="A38" s="259"/>
      <c r="B38" s="31">
        <f t="shared" si="4"/>
        <v>35</v>
      </c>
      <c r="C38" s="261" t="str">
        <f t="shared" si="1"/>
        <v>A Seguir</v>
      </c>
      <c r="D38" s="263">
        <f t="shared" si="3"/>
        <v>44267</v>
      </c>
      <c r="E38" s="263">
        <f t="shared" si="2"/>
        <v>44274</v>
      </c>
      <c r="F38" s="264"/>
      <c r="G38" s="264"/>
      <c r="H38" s="264"/>
      <c r="I38" s="264"/>
      <c r="J38" s="265"/>
    </row>
    <row r="39">
      <c r="A39" s="259"/>
      <c r="B39" s="31">
        <f t="shared" si="4"/>
        <v>36</v>
      </c>
      <c r="C39" s="261" t="str">
        <f t="shared" si="1"/>
        <v>A Seguir</v>
      </c>
      <c r="D39" s="263">
        <f t="shared" si="3"/>
        <v>44274</v>
      </c>
      <c r="E39" s="263">
        <f t="shared" si="2"/>
        <v>44281</v>
      </c>
      <c r="F39" s="264"/>
      <c r="G39" s="264"/>
      <c r="H39" s="264"/>
      <c r="I39" s="264"/>
      <c r="J39" s="265"/>
    </row>
    <row r="40">
      <c r="A40" s="259"/>
      <c r="B40" s="31">
        <f t="shared" si="4"/>
        <v>37</v>
      </c>
      <c r="C40" s="261" t="str">
        <f t="shared" si="1"/>
        <v>A Seguir</v>
      </c>
      <c r="D40" s="263">
        <f t="shared" si="3"/>
        <v>44281</v>
      </c>
      <c r="E40" s="263">
        <f t="shared" si="2"/>
        <v>44288</v>
      </c>
      <c r="F40" s="264"/>
      <c r="G40" s="264"/>
      <c r="H40" s="264"/>
      <c r="I40" s="264"/>
      <c r="J40" s="265"/>
    </row>
    <row r="41">
      <c r="A41" s="259"/>
      <c r="B41" s="31">
        <f t="shared" si="4"/>
        <v>38</v>
      </c>
      <c r="C41" s="261" t="str">
        <f t="shared" si="1"/>
        <v>A Seguir</v>
      </c>
      <c r="D41" s="263">
        <f t="shared" si="3"/>
        <v>44288</v>
      </c>
      <c r="E41" s="263">
        <f t="shared" si="2"/>
        <v>44295</v>
      </c>
      <c r="F41" s="264"/>
      <c r="G41" s="264"/>
      <c r="H41" s="264"/>
      <c r="I41" s="264"/>
      <c r="J41" s="265"/>
    </row>
    <row r="42">
      <c r="A42" s="259"/>
      <c r="B42" s="31">
        <f t="shared" si="4"/>
        <v>39</v>
      </c>
      <c r="C42" s="261" t="str">
        <f t="shared" si="1"/>
        <v>A Seguir</v>
      </c>
      <c r="D42" s="263">
        <f t="shared" si="3"/>
        <v>44295</v>
      </c>
      <c r="E42" s="263">
        <f t="shared" si="2"/>
        <v>44302</v>
      </c>
      <c r="F42" s="264"/>
      <c r="G42" s="264"/>
      <c r="H42" s="264"/>
      <c r="I42" s="264"/>
      <c r="J42" s="265"/>
    </row>
    <row r="43">
      <c r="A43" s="259"/>
      <c r="B43" s="31">
        <f t="shared" si="4"/>
        <v>40</v>
      </c>
      <c r="C43" s="261" t="str">
        <f t="shared" si="1"/>
        <v>A Seguir</v>
      </c>
      <c r="D43" s="263">
        <f t="shared" si="3"/>
        <v>44302</v>
      </c>
      <c r="E43" s="263">
        <f t="shared" si="2"/>
        <v>44309</v>
      </c>
      <c r="F43" s="264"/>
      <c r="G43" s="264"/>
      <c r="H43" s="264"/>
      <c r="I43" s="264"/>
      <c r="J43" s="265"/>
    </row>
    <row r="44">
      <c r="A44" s="259"/>
      <c r="B44" s="31">
        <f t="shared" si="4"/>
        <v>41</v>
      </c>
      <c r="C44" s="261" t="str">
        <f t="shared" si="1"/>
        <v>A Seguir</v>
      </c>
      <c r="D44" s="263">
        <f t="shared" si="3"/>
        <v>44309</v>
      </c>
      <c r="E44" s="263">
        <f t="shared" si="2"/>
        <v>44316</v>
      </c>
      <c r="F44" s="264"/>
      <c r="G44" s="264"/>
      <c r="H44" s="264"/>
      <c r="I44" s="264"/>
      <c r="J44" s="265"/>
    </row>
    <row r="45">
      <c r="A45" s="259"/>
      <c r="B45" s="31">
        <f t="shared" si="4"/>
        <v>42</v>
      </c>
      <c r="C45" s="261" t="str">
        <f t="shared" si="1"/>
        <v>A Seguir</v>
      </c>
      <c r="D45" s="263">
        <f t="shared" si="3"/>
        <v>44316</v>
      </c>
      <c r="E45" s="263">
        <f t="shared" si="2"/>
        <v>44323</v>
      </c>
      <c r="F45" s="264"/>
      <c r="G45" s="264"/>
      <c r="H45" s="264"/>
      <c r="I45" s="264"/>
      <c r="J45" s="265"/>
    </row>
    <row r="46">
      <c r="A46" s="259"/>
      <c r="B46" s="31">
        <f t="shared" si="4"/>
        <v>43</v>
      </c>
      <c r="C46" s="261" t="str">
        <f t="shared" si="1"/>
        <v>A Seguir</v>
      </c>
      <c r="D46" s="263">
        <f t="shared" si="3"/>
        <v>44323</v>
      </c>
      <c r="E46" s="263">
        <f t="shared" si="2"/>
        <v>44330</v>
      </c>
      <c r="F46" s="264"/>
      <c r="G46" s="264"/>
      <c r="H46" s="264"/>
      <c r="I46" s="264"/>
      <c r="J46" s="265"/>
    </row>
    <row r="47">
      <c r="A47" s="259"/>
      <c r="B47" s="31">
        <f t="shared" si="4"/>
        <v>44</v>
      </c>
      <c r="C47" s="261" t="str">
        <f t="shared" si="1"/>
        <v>A Seguir</v>
      </c>
      <c r="D47" s="263">
        <f t="shared" si="3"/>
        <v>44330</v>
      </c>
      <c r="E47" s="263">
        <f t="shared" si="2"/>
        <v>44337</v>
      </c>
      <c r="F47" s="264"/>
      <c r="G47" s="264"/>
      <c r="H47" s="264"/>
      <c r="I47" s="264"/>
      <c r="J47" s="265"/>
    </row>
    <row r="48">
      <c r="A48" s="259"/>
      <c r="B48" s="31">
        <f t="shared" si="4"/>
        <v>45</v>
      </c>
      <c r="C48" s="261" t="str">
        <f t="shared" si="1"/>
        <v>A Seguir</v>
      </c>
      <c r="D48" s="263">
        <f t="shared" si="3"/>
        <v>44337</v>
      </c>
      <c r="E48" s="263">
        <f t="shared" si="2"/>
        <v>44344</v>
      </c>
      <c r="F48" s="264"/>
      <c r="G48" s="264"/>
      <c r="H48" s="264"/>
      <c r="I48" s="264"/>
      <c r="J48" s="265"/>
    </row>
    <row r="49">
      <c r="A49" s="259"/>
      <c r="B49" s="31">
        <f t="shared" si="4"/>
        <v>46</v>
      </c>
      <c r="C49" s="261" t="str">
        <f t="shared" si="1"/>
        <v>A Seguir</v>
      </c>
      <c r="D49" s="263">
        <f t="shared" si="3"/>
        <v>44344</v>
      </c>
      <c r="E49" s="263">
        <f t="shared" si="2"/>
        <v>44351</v>
      </c>
      <c r="F49" s="264"/>
      <c r="G49" s="264"/>
      <c r="H49" s="264"/>
      <c r="I49" s="264"/>
      <c r="J49" s="265"/>
    </row>
    <row r="50">
      <c r="A50" s="259"/>
      <c r="B50" s="31">
        <f t="shared" si="4"/>
        <v>47</v>
      </c>
      <c r="C50" s="261" t="str">
        <f t="shared" si="1"/>
        <v>A Seguir</v>
      </c>
      <c r="D50" s="263">
        <f t="shared" si="3"/>
        <v>44351</v>
      </c>
      <c r="E50" s="263">
        <f t="shared" si="2"/>
        <v>44358</v>
      </c>
      <c r="F50" s="264"/>
      <c r="G50" s="264"/>
      <c r="H50" s="264"/>
      <c r="I50" s="264"/>
      <c r="J50" s="265"/>
    </row>
    <row r="51">
      <c r="A51" s="259"/>
      <c r="B51" s="31">
        <f t="shared" si="4"/>
        <v>48</v>
      </c>
      <c r="C51" s="261" t="str">
        <f t="shared" si="1"/>
        <v>A Seguir</v>
      </c>
      <c r="D51" s="263">
        <f t="shared" si="3"/>
        <v>44358</v>
      </c>
      <c r="E51" s="263">
        <f t="shared" si="2"/>
        <v>44365</v>
      </c>
      <c r="F51" s="264"/>
      <c r="G51" s="264"/>
      <c r="H51" s="264"/>
      <c r="I51" s="264"/>
      <c r="J51" s="265"/>
    </row>
    <row r="52">
      <c r="A52" s="259"/>
      <c r="B52" s="31">
        <f t="shared" si="4"/>
        <v>49</v>
      </c>
      <c r="C52" s="261" t="str">
        <f t="shared" si="1"/>
        <v>A Seguir</v>
      </c>
      <c r="D52" s="263">
        <f t="shared" si="3"/>
        <v>44365</v>
      </c>
      <c r="E52" s="263">
        <f t="shared" si="2"/>
        <v>44372</v>
      </c>
      <c r="F52" s="264"/>
      <c r="G52" s="264"/>
      <c r="H52" s="264"/>
      <c r="I52" s="264"/>
      <c r="J52" s="265"/>
    </row>
    <row r="53">
      <c r="A53" s="259"/>
      <c r="B53" s="31">
        <f t="shared" si="4"/>
        <v>50</v>
      </c>
      <c r="C53" s="261" t="str">
        <f t="shared" si="1"/>
        <v>A Seguir</v>
      </c>
      <c r="D53" s="263">
        <f t="shared" si="3"/>
        <v>44372</v>
      </c>
      <c r="E53" s="263">
        <f t="shared" si="2"/>
        <v>44379</v>
      </c>
      <c r="F53" s="264"/>
      <c r="G53" s="264"/>
      <c r="H53" s="264"/>
      <c r="I53" s="264"/>
      <c r="J53" s="265"/>
    </row>
    <row r="54">
      <c r="A54" s="259"/>
      <c r="B54" s="31">
        <f t="shared" si="4"/>
        <v>51</v>
      </c>
      <c r="C54" s="261" t="str">
        <f t="shared" si="1"/>
        <v>A Seguir</v>
      </c>
      <c r="D54" s="263">
        <f t="shared" si="3"/>
        <v>44379</v>
      </c>
      <c r="E54" s="263">
        <f t="shared" si="2"/>
        <v>44386</v>
      </c>
      <c r="F54" s="264"/>
      <c r="G54" s="264"/>
      <c r="H54" s="264"/>
      <c r="I54" s="264"/>
      <c r="J54" s="265"/>
    </row>
    <row r="55">
      <c r="A55" s="259"/>
      <c r="B55" s="31">
        <f t="shared" si="4"/>
        <v>52</v>
      </c>
      <c r="C55" s="261" t="str">
        <f t="shared" si="1"/>
        <v>A Seguir</v>
      </c>
      <c r="D55" s="263">
        <f t="shared" si="3"/>
        <v>44386</v>
      </c>
      <c r="E55" s="263">
        <f t="shared" si="2"/>
        <v>44393</v>
      </c>
      <c r="F55" s="264"/>
      <c r="G55" s="264"/>
      <c r="H55" s="264"/>
      <c r="I55" s="264"/>
      <c r="J55" s="265"/>
    </row>
  </sheetData>
  <mergeCells count="2">
    <mergeCell ref="B2:I2"/>
    <mergeCell ref="G24:G31"/>
  </mergeCells>
  <conditionalFormatting sqref="C4:C55">
    <cfRule type="cellIs" dxfId="2" priority="1" operator="equal">
      <formula>"Encerrada"</formula>
    </cfRule>
  </conditionalFormatting>
  <conditionalFormatting sqref="C4:C55">
    <cfRule type="cellIs" dxfId="3" priority="2" operator="equal">
      <formula>"Em andamento"</formula>
    </cfRule>
  </conditionalFormatting>
  <conditionalFormatting sqref="C4:C55">
    <cfRule type="cellIs" dxfId="4" priority="3" operator="equal">
      <formula>"Próxima Semana"</formula>
    </cfRule>
  </conditionalFormatting>
  <conditionalFormatting sqref="C4:C55">
    <cfRule type="cellIs" dxfId="5" priority="4" operator="equal">
      <formula>"A Seguir"</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E38"/>
    <outlinePr summaryBelow="0" summaryRight="0"/>
  </sheetPr>
  <sheetViews>
    <sheetView showGridLines="0" workbookViewId="0"/>
  </sheetViews>
  <sheetFormatPr customHeight="1" defaultColWidth="14.43" defaultRowHeight="15.75"/>
  <cols>
    <col customWidth="1" min="2" max="2" width="3.14"/>
    <col customWidth="1" min="3" max="3" width="110.14"/>
    <col customWidth="1" min="4" max="4" width="19.43"/>
    <col customWidth="1" min="5" max="5" width="26.0"/>
  </cols>
  <sheetData>
    <row r="1">
      <c r="A1" s="267"/>
      <c r="B1" s="268" t="s">
        <v>495</v>
      </c>
      <c r="C1" s="269"/>
      <c r="D1" s="269"/>
      <c r="E1" s="270"/>
      <c r="F1" s="267"/>
      <c r="G1" s="267"/>
      <c r="H1" s="267"/>
      <c r="I1" s="267"/>
      <c r="J1" s="267"/>
      <c r="K1" s="267"/>
      <c r="L1" s="267"/>
      <c r="M1" s="267"/>
      <c r="N1" s="267"/>
      <c r="O1" s="267"/>
      <c r="P1" s="267"/>
      <c r="Q1" s="267"/>
      <c r="R1" s="267"/>
      <c r="S1" s="267"/>
      <c r="T1" s="267"/>
      <c r="U1" s="267"/>
      <c r="V1" s="267"/>
      <c r="W1" s="267"/>
      <c r="X1" s="267"/>
      <c r="Y1" s="267"/>
      <c r="Z1" s="267"/>
    </row>
    <row r="2">
      <c r="A2" s="271"/>
      <c r="B2" s="272"/>
      <c r="C2" s="273" t="s">
        <v>496</v>
      </c>
      <c r="D2" s="273" t="s">
        <v>497</v>
      </c>
      <c r="E2" s="273" t="s">
        <v>498</v>
      </c>
      <c r="F2" s="271"/>
      <c r="G2" s="271"/>
      <c r="H2" s="271"/>
      <c r="I2" s="271"/>
      <c r="J2" s="271"/>
      <c r="K2" s="271"/>
      <c r="L2" s="271"/>
      <c r="M2" s="271"/>
      <c r="N2" s="271"/>
      <c r="O2" s="271"/>
      <c r="P2" s="271"/>
      <c r="Q2" s="271"/>
      <c r="R2" s="271"/>
      <c r="S2" s="271"/>
      <c r="T2" s="271"/>
      <c r="U2" s="271"/>
      <c r="V2" s="271"/>
      <c r="W2" s="271"/>
      <c r="X2" s="271"/>
      <c r="Y2" s="271"/>
      <c r="Z2" s="271"/>
    </row>
    <row r="3">
      <c r="A3" s="267"/>
      <c r="B3" s="274">
        <v>1.0</v>
      </c>
      <c r="C3" s="275" t="s">
        <v>499</v>
      </c>
      <c r="D3" s="275" t="s">
        <v>500</v>
      </c>
      <c r="E3" s="275" t="s">
        <v>501</v>
      </c>
      <c r="F3" s="267"/>
      <c r="G3" s="267"/>
      <c r="H3" s="267"/>
      <c r="I3" s="267"/>
      <c r="J3" s="267"/>
      <c r="K3" s="267"/>
      <c r="L3" s="267"/>
      <c r="M3" s="267"/>
      <c r="N3" s="267"/>
      <c r="O3" s="267"/>
      <c r="P3" s="267"/>
      <c r="Q3" s="267"/>
      <c r="R3" s="267"/>
      <c r="S3" s="267"/>
      <c r="T3" s="267"/>
      <c r="U3" s="267"/>
      <c r="V3" s="267"/>
      <c r="W3" s="267"/>
      <c r="X3" s="267"/>
      <c r="Y3" s="267"/>
      <c r="Z3" s="267"/>
    </row>
    <row r="4">
      <c r="A4" s="267"/>
      <c r="B4" s="274">
        <v>2.0</v>
      </c>
      <c r="C4" s="275" t="s">
        <v>502</v>
      </c>
      <c r="D4" s="275" t="s">
        <v>503</v>
      </c>
      <c r="E4" s="275" t="s">
        <v>504</v>
      </c>
      <c r="F4" s="267"/>
      <c r="G4" s="267"/>
      <c r="H4" s="267"/>
      <c r="I4" s="267"/>
      <c r="J4" s="267"/>
      <c r="K4" s="267"/>
      <c r="L4" s="267"/>
      <c r="M4" s="267"/>
      <c r="N4" s="267"/>
      <c r="O4" s="267"/>
      <c r="P4" s="267"/>
      <c r="Q4" s="267"/>
      <c r="R4" s="267"/>
      <c r="S4" s="267"/>
      <c r="T4" s="267"/>
      <c r="U4" s="267"/>
      <c r="V4" s="267"/>
      <c r="W4" s="267"/>
      <c r="X4" s="267"/>
      <c r="Y4" s="267"/>
      <c r="Z4" s="267"/>
    </row>
    <row r="5">
      <c r="A5" s="267"/>
      <c r="B5" s="274">
        <v>3.0</v>
      </c>
      <c r="C5" s="275" t="s">
        <v>505</v>
      </c>
      <c r="D5" s="275" t="s">
        <v>506</v>
      </c>
      <c r="E5" s="276" t="str">
        <f>E4</f>
        <v>Cada nova faxina</v>
      </c>
      <c r="F5" s="267"/>
      <c r="G5" s="267"/>
      <c r="H5" s="267"/>
      <c r="I5" s="267"/>
      <c r="J5" s="267"/>
      <c r="K5" s="267"/>
      <c r="L5" s="267"/>
      <c r="M5" s="267"/>
      <c r="N5" s="267"/>
      <c r="O5" s="267"/>
      <c r="P5" s="267"/>
      <c r="Q5" s="267"/>
      <c r="R5" s="267"/>
      <c r="S5" s="267"/>
      <c r="T5" s="267"/>
      <c r="U5" s="267"/>
      <c r="V5" s="267"/>
      <c r="W5" s="267"/>
      <c r="X5" s="267"/>
      <c r="Y5" s="267"/>
      <c r="Z5" s="267"/>
    </row>
    <row r="6">
      <c r="A6" s="267"/>
      <c r="B6" s="274">
        <v>4.0</v>
      </c>
      <c r="C6" s="275" t="s">
        <v>507</v>
      </c>
      <c r="D6" s="276" t="str">
        <f>D4</f>
        <v>Pureco Faxineira</v>
      </c>
      <c r="E6" s="275" t="s">
        <v>508</v>
      </c>
      <c r="F6" s="267"/>
      <c r="G6" s="267"/>
      <c r="H6" s="267"/>
      <c r="I6" s="267"/>
      <c r="J6" s="267"/>
      <c r="K6" s="267"/>
      <c r="L6" s="267"/>
      <c r="M6" s="267"/>
      <c r="N6" s="267"/>
      <c r="O6" s="267"/>
      <c r="P6" s="267"/>
      <c r="Q6" s="267"/>
      <c r="R6" s="267"/>
      <c r="S6" s="267"/>
      <c r="T6" s="267"/>
      <c r="U6" s="267"/>
      <c r="V6" s="267"/>
      <c r="W6" s="267"/>
      <c r="X6" s="267"/>
      <c r="Y6" s="267"/>
      <c r="Z6" s="267"/>
    </row>
    <row r="7">
      <c r="A7" s="267"/>
      <c r="B7" s="274">
        <v>5.0</v>
      </c>
      <c r="C7" s="275" t="s">
        <v>509</v>
      </c>
      <c r="D7" s="275" t="s">
        <v>510</v>
      </c>
      <c r="E7" s="276" t="str">
        <f t="shared" ref="E7:E8" si="1">E6</f>
        <v>Cada faxina suspeita</v>
      </c>
      <c r="F7" s="267"/>
      <c r="G7" s="267"/>
      <c r="H7" s="267"/>
      <c r="I7" s="267"/>
      <c r="J7" s="267"/>
      <c r="K7" s="267"/>
      <c r="L7" s="267"/>
      <c r="M7" s="267"/>
      <c r="N7" s="267"/>
      <c r="O7" s="267"/>
      <c r="P7" s="267"/>
      <c r="Q7" s="267"/>
      <c r="R7" s="267"/>
      <c r="S7" s="267"/>
      <c r="T7" s="267"/>
      <c r="U7" s="267"/>
      <c r="V7" s="267"/>
      <c r="W7" s="267"/>
      <c r="X7" s="267"/>
      <c r="Y7" s="267"/>
      <c r="Z7" s="267"/>
    </row>
    <row r="8">
      <c r="A8" s="267"/>
      <c r="B8" s="274">
        <v>6.0</v>
      </c>
      <c r="C8" s="275" t="s">
        <v>511</v>
      </c>
      <c r="D8" s="275" t="s">
        <v>512</v>
      </c>
      <c r="E8" s="276" t="str">
        <f t="shared" si="1"/>
        <v>Cada faxina suspeita</v>
      </c>
      <c r="F8" s="267"/>
      <c r="G8" s="267"/>
      <c r="H8" s="267"/>
      <c r="I8" s="267"/>
      <c r="J8" s="267"/>
      <c r="K8" s="267"/>
      <c r="L8" s="267"/>
      <c r="M8" s="267"/>
      <c r="N8" s="267"/>
      <c r="O8" s="267"/>
      <c r="P8" s="267"/>
      <c r="Q8" s="267"/>
      <c r="R8" s="267"/>
      <c r="S8" s="267"/>
      <c r="T8" s="267"/>
      <c r="U8" s="267"/>
      <c r="V8" s="267"/>
      <c r="W8" s="267"/>
      <c r="X8" s="267"/>
      <c r="Y8" s="267"/>
      <c r="Z8" s="267"/>
    </row>
    <row r="9">
      <c r="A9" s="267"/>
      <c r="B9" s="274">
        <v>7.0</v>
      </c>
      <c r="C9" s="275" t="s">
        <v>513</v>
      </c>
      <c r="D9" s="275" t="s">
        <v>510</v>
      </c>
      <c r="E9" s="275" t="s">
        <v>514</v>
      </c>
      <c r="F9" s="267"/>
      <c r="G9" s="267"/>
      <c r="H9" s="267"/>
      <c r="I9" s="267"/>
      <c r="J9" s="267"/>
      <c r="K9" s="267"/>
      <c r="L9" s="267"/>
      <c r="M9" s="267"/>
      <c r="N9" s="267"/>
      <c r="O9" s="267"/>
      <c r="P9" s="267"/>
      <c r="Q9" s="267"/>
      <c r="R9" s="267"/>
      <c r="S9" s="267"/>
      <c r="T9" s="267"/>
      <c r="U9" s="267"/>
      <c r="V9" s="267"/>
      <c r="W9" s="267"/>
      <c r="X9" s="267"/>
      <c r="Y9" s="267"/>
      <c r="Z9" s="267"/>
    </row>
    <row r="10">
      <c r="A10" s="267"/>
      <c r="B10" s="274">
        <v>8.0</v>
      </c>
      <c r="C10" s="275" t="s">
        <v>515</v>
      </c>
      <c r="D10" s="275" t="s">
        <v>516</v>
      </c>
      <c r="E10" s="275" t="s">
        <v>514</v>
      </c>
      <c r="F10" s="267"/>
      <c r="G10" s="267"/>
      <c r="H10" s="267"/>
      <c r="I10" s="267"/>
      <c r="J10" s="267"/>
      <c r="K10" s="267"/>
      <c r="L10" s="267"/>
      <c r="M10" s="267"/>
      <c r="N10" s="267"/>
      <c r="O10" s="267"/>
      <c r="P10" s="267"/>
      <c r="Q10" s="267"/>
      <c r="R10" s="267"/>
      <c r="S10" s="267"/>
      <c r="T10" s="267"/>
      <c r="U10" s="267"/>
      <c r="V10" s="267"/>
      <c r="W10" s="267"/>
      <c r="X10" s="267"/>
      <c r="Y10" s="267"/>
      <c r="Z10" s="267"/>
    </row>
    <row r="11">
      <c r="A11" s="267"/>
      <c r="B11" s="274">
        <v>9.0</v>
      </c>
      <c r="C11" s="275" t="s">
        <v>517</v>
      </c>
      <c r="D11" s="275" t="s">
        <v>500</v>
      </c>
      <c r="E11" s="275" t="s">
        <v>518</v>
      </c>
      <c r="F11" s="267"/>
      <c r="G11" s="267"/>
      <c r="H11" s="267"/>
      <c r="I11" s="267"/>
      <c r="J11" s="267"/>
      <c r="K11" s="267"/>
      <c r="L11" s="267"/>
      <c r="M11" s="267"/>
      <c r="N11" s="267"/>
      <c r="O11" s="267"/>
      <c r="P11" s="267"/>
      <c r="Q11" s="267"/>
      <c r="R11" s="267"/>
      <c r="S11" s="267"/>
      <c r="T11" s="267"/>
      <c r="U11" s="267"/>
      <c r="V11" s="267"/>
      <c r="W11" s="267"/>
      <c r="X11" s="267"/>
      <c r="Y11" s="267"/>
      <c r="Z11" s="267"/>
    </row>
    <row r="12">
      <c r="A12" s="267"/>
      <c r="B12" s="274">
        <v>10.0</v>
      </c>
      <c r="C12" s="275" t="s">
        <v>519</v>
      </c>
      <c r="D12" s="275" t="s">
        <v>503</v>
      </c>
      <c r="E12" s="275" t="s">
        <v>520</v>
      </c>
      <c r="F12" s="267"/>
      <c r="G12" s="267"/>
      <c r="H12" s="267"/>
      <c r="I12" s="267"/>
      <c r="J12" s="267"/>
      <c r="K12" s="267"/>
      <c r="L12" s="267"/>
      <c r="M12" s="267"/>
      <c r="N12" s="267"/>
      <c r="O12" s="267"/>
      <c r="P12" s="267"/>
      <c r="Q12" s="267"/>
      <c r="R12" s="267"/>
      <c r="S12" s="267"/>
      <c r="T12" s="267"/>
      <c r="U12" s="267"/>
      <c r="V12" s="267"/>
      <c r="W12" s="267"/>
      <c r="X12" s="267"/>
      <c r="Y12" s="267"/>
      <c r="Z12" s="267"/>
    </row>
    <row r="13">
      <c r="A13" s="267"/>
      <c r="B13" s="267"/>
      <c r="C13" s="267"/>
      <c r="D13" s="267"/>
      <c r="E13" s="267"/>
      <c r="F13" s="267"/>
      <c r="G13" s="267"/>
      <c r="H13" s="267"/>
      <c r="I13" s="267"/>
      <c r="J13" s="267"/>
      <c r="K13" s="267"/>
      <c r="L13" s="267"/>
      <c r="M13" s="267"/>
      <c r="N13" s="267"/>
      <c r="O13" s="267"/>
      <c r="P13" s="267"/>
      <c r="Q13" s="267"/>
      <c r="R13" s="267"/>
      <c r="S13" s="267"/>
      <c r="T13" s="267"/>
      <c r="U13" s="267"/>
      <c r="V13" s="267"/>
      <c r="W13" s="267"/>
      <c r="X13" s="267"/>
      <c r="Y13" s="267"/>
      <c r="Z13" s="267"/>
    </row>
    <row r="14">
      <c r="A14" s="267"/>
      <c r="B14" s="267"/>
      <c r="C14" s="273" t="s">
        <v>521</v>
      </c>
      <c r="D14" s="267"/>
      <c r="E14" s="267"/>
      <c r="F14" s="267"/>
      <c r="G14" s="267"/>
      <c r="H14" s="267"/>
      <c r="I14" s="267"/>
      <c r="J14" s="267"/>
      <c r="K14" s="267"/>
      <c r="L14" s="267"/>
      <c r="M14" s="267"/>
      <c r="N14" s="267"/>
      <c r="O14" s="267"/>
      <c r="P14" s="267"/>
      <c r="Q14" s="267"/>
      <c r="R14" s="267"/>
      <c r="S14" s="267"/>
      <c r="T14" s="267"/>
      <c r="U14" s="267"/>
      <c r="V14" s="267"/>
      <c r="W14" s="267"/>
      <c r="X14" s="267"/>
      <c r="Y14" s="267"/>
      <c r="Z14" s="267"/>
    </row>
    <row r="15">
      <c r="A15" s="267"/>
      <c r="B15" s="267"/>
      <c r="C15" s="275" t="s">
        <v>522</v>
      </c>
      <c r="D15" s="267"/>
      <c r="E15" s="267"/>
      <c r="F15" s="267"/>
      <c r="G15" s="267"/>
      <c r="H15" s="267"/>
      <c r="I15" s="267"/>
      <c r="J15" s="267"/>
      <c r="K15" s="267"/>
      <c r="L15" s="267"/>
      <c r="M15" s="267"/>
      <c r="N15" s="267"/>
      <c r="O15" s="267"/>
      <c r="P15" s="267"/>
      <c r="Q15" s="267"/>
      <c r="R15" s="267"/>
      <c r="S15" s="267"/>
      <c r="T15" s="267"/>
      <c r="U15" s="267"/>
      <c r="V15" s="267"/>
      <c r="W15" s="267"/>
      <c r="X15" s="267"/>
      <c r="Y15" s="267"/>
      <c r="Z15" s="267"/>
    </row>
    <row r="16">
      <c r="A16" s="267"/>
      <c r="B16" s="267"/>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row>
    <row r="19">
      <c r="A19" s="267"/>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row>
    <row r="20">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row>
    <row r="21">
      <c r="A21" s="267"/>
      <c r="B21" s="267"/>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row>
    <row r="22">
      <c r="A22" s="267"/>
      <c r="B22" s="267"/>
      <c r="C22" s="267"/>
      <c r="D22" s="267"/>
      <c r="E22" s="267"/>
      <c r="F22" s="267"/>
      <c r="G22" s="267"/>
      <c r="H22" s="267"/>
      <c r="I22" s="267"/>
      <c r="J22" s="267"/>
      <c r="K22" s="267"/>
      <c r="L22" s="267"/>
      <c r="M22" s="267"/>
      <c r="N22" s="267"/>
      <c r="O22" s="267"/>
      <c r="P22" s="267"/>
      <c r="Q22" s="267"/>
      <c r="R22" s="267"/>
      <c r="S22" s="267"/>
      <c r="T22" s="267"/>
      <c r="U22" s="267"/>
      <c r="V22" s="267"/>
      <c r="W22" s="267"/>
      <c r="X22" s="267"/>
      <c r="Y22" s="267"/>
      <c r="Z22" s="267"/>
    </row>
    <row r="23">
      <c r="A23" s="267"/>
      <c r="B23" s="26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row>
    <row r="24">
      <c r="A24" s="267"/>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row>
    <row r="25">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row>
    <row r="26">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row>
    <row r="27">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row>
    <row r="28">
      <c r="A28" s="267"/>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row>
    <row r="29">
      <c r="A29" s="267"/>
      <c r="B29" s="267"/>
      <c r="C29" s="267"/>
      <c r="D29" s="267"/>
      <c r="E29" s="267"/>
      <c r="F29" s="267"/>
      <c r="G29" s="267"/>
      <c r="H29" s="267"/>
      <c r="I29" s="267"/>
      <c r="J29" s="267"/>
      <c r="K29" s="267"/>
      <c r="L29" s="267"/>
      <c r="M29" s="267"/>
      <c r="N29" s="267"/>
      <c r="O29" s="267"/>
      <c r="P29" s="267"/>
      <c r="Q29" s="267"/>
      <c r="R29" s="267"/>
      <c r="S29" s="267"/>
      <c r="T29" s="267"/>
      <c r="U29" s="267"/>
      <c r="V29" s="267"/>
      <c r="W29" s="267"/>
      <c r="X29" s="267"/>
      <c r="Y29" s="267"/>
      <c r="Z29" s="267"/>
    </row>
    <row r="30">
      <c r="A30" s="267"/>
      <c r="B30" s="267"/>
      <c r="C30" s="277"/>
      <c r="D30" s="267"/>
      <c r="E30" s="267"/>
      <c r="F30" s="267"/>
      <c r="G30" s="267"/>
      <c r="H30" s="267"/>
      <c r="I30" s="267"/>
      <c r="J30" s="267"/>
      <c r="K30" s="267"/>
      <c r="L30" s="267"/>
      <c r="M30" s="267"/>
      <c r="N30" s="267"/>
      <c r="O30" s="267"/>
      <c r="P30" s="267"/>
      <c r="Q30" s="267"/>
      <c r="R30" s="267"/>
      <c r="S30" s="267"/>
      <c r="T30" s="267"/>
      <c r="U30" s="267"/>
      <c r="V30" s="267"/>
      <c r="W30" s="267"/>
      <c r="X30" s="267"/>
      <c r="Y30" s="267"/>
      <c r="Z30" s="267"/>
    </row>
    <row r="31">
      <c r="A31" s="267"/>
      <c r="B31" s="267"/>
      <c r="C31" s="278" t="s">
        <v>523</v>
      </c>
      <c r="D31" s="267"/>
      <c r="E31" s="267"/>
      <c r="F31" s="267"/>
      <c r="G31" s="267"/>
      <c r="H31" s="267"/>
      <c r="I31" s="267"/>
      <c r="J31" s="267"/>
      <c r="K31" s="267"/>
      <c r="L31" s="267"/>
      <c r="M31" s="267"/>
      <c r="N31" s="267"/>
      <c r="O31" s="267"/>
      <c r="P31" s="267"/>
      <c r="Q31" s="267"/>
      <c r="R31" s="267"/>
      <c r="S31" s="267"/>
      <c r="T31" s="267"/>
      <c r="U31" s="267"/>
      <c r="V31" s="267"/>
      <c r="W31" s="267"/>
      <c r="X31" s="267"/>
      <c r="Y31" s="267"/>
      <c r="Z31" s="267"/>
    </row>
    <row r="32">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row>
    <row r="33">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row>
    <row r="34">
      <c r="A34" s="267"/>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row>
    <row r="35">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row>
    <row r="36">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row>
    <row r="37">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row>
    <row r="38">
      <c r="A38" s="267"/>
      <c r="B38" s="267"/>
      <c r="C38" s="267"/>
      <c r="D38" s="267"/>
      <c r="E38" s="267"/>
      <c r="F38" s="267"/>
      <c r="G38" s="267"/>
      <c r="H38" s="267"/>
      <c r="I38" s="267"/>
      <c r="J38" s="267"/>
      <c r="K38" s="267"/>
      <c r="L38" s="267"/>
      <c r="M38" s="267"/>
      <c r="N38" s="267"/>
      <c r="O38" s="267"/>
      <c r="P38" s="267"/>
      <c r="Q38" s="267"/>
      <c r="R38" s="267"/>
      <c r="S38" s="267"/>
      <c r="T38" s="267"/>
      <c r="U38" s="267"/>
      <c r="V38" s="267"/>
      <c r="W38" s="267"/>
      <c r="X38" s="267"/>
      <c r="Y38" s="267"/>
      <c r="Z38" s="267"/>
    </row>
    <row r="39">
      <c r="A39" s="267"/>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row>
    <row r="40">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row>
    <row r="41">
      <c r="A41" s="267"/>
      <c r="B41" s="267"/>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row>
    <row r="42">
      <c r="A42" s="267"/>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row>
    <row r="43">
      <c r="A43" s="267"/>
      <c r="B43" s="267"/>
      <c r="C43" s="267"/>
      <c r="D43" s="267"/>
      <c r="E43" s="267"/>
      <c r="F43" s="267"/>
      <c r="G43" s="267"/>
      <c r="H43" s="267"/>
      <c r="I43" s="267"/>
      <c r="J43" s="267"/>
      <c r="K43" s="267"/>
      <c r="L43" s="267"/>
      <c r="M43" s="267"/>
      <c r="N43" s="267"/>
      <c r="O43" s="267"/>
      <c r="P43" s="267"/>
      <c r="Q43" s="267"/>
      <c r="R43" s="267"/>
      <c r="S43" s="267"/>
      <c r="T43" s="267"/>
      <c r="U43" s="267"/>
      <c r="V43" s="267"/>
      <c r="W43" s="267"/>
      <c r="X43" s="267"/>
      <c r="Y43" s="267"/>
      <c r="Z43" s="267"/>
    </row>
    <row r="44">
      <c r="A44" s="267"/>
      <c r="B44" s="267"/>
      <c r="C44" s="267"/>
      <c r="D44" s="267"/>
      <c r="E44" s="267"/>
      <c r="F44" s="267"/>
      <c r="G44" s="267"/>
      <c r="H44" s="267"/>
      <c r="I44" s="267"/>
      <c r="J44" s="267"/>
      <c r="K44" s="267"/>
      <c r="L44" s="267"/>
      <c r="M44" s="267"/>
      <c r="N44" s="267"/>
      <c r="O44" s="267"/>
      <c r="P44" s="267"/>
      <c r="Q44" s="267"/>
      <c r="R44" s="267"/>
      <c r="S44" s="267"/>
      <c r="T44" s="267"/>
      <c r="U44" s="267"/>
      <c r="V44" s="267"/>
      <c r="W44" s="267"/>
      <c r="X44" s="267"/>
      <c r="Y44" s="267"/>
      <c r="Z44" s="267"/>
    </row>
    <row r="45">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row>
    <row r="46">
      <c r="A46" s="267"/>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row>
    <row r="47">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row>
    <row r="48">
      <c r="A48" s="267"/>
      <c r="B48" s="267"/>
      <c r="D48" s="267"/>
      <c r="E48" s="267"/>
      <c r="F48" s="267"/>
      <c r="G48" s="267"/>
      <c r="H48" s="267"/>
      <c r="I48" s="267"/>
      <c r="J48" s="267"/>
      <c r="K48" s="267"/>
      <c r="L48" s="267"/>
      <c r="M48" s="267"/>
      <c r="N48" s="267"/>
      <c r="O48" s="267"/>
      <c r="P48" s="267"/>
      <c r="Q48" s="267"/>
      <c r="R48" s="267"/>
      <c r="S48" s="267"/>
      <c r="T48" s="267"/>
      <c r="U48" s="267"/>
      <c r="V48" s="267"/>
      <c r="W48" s="267"/>
      <c r="X48" s="267"/>
      <c r="Y48" s="267"/>
      <c r="Z48" s="267"/>
    </row>
    <row r="49">
      <c r="A49" s="267"/>
      <c r="B49" s="267"/>
      <c r="C49" s="278" t="s">
        <v>524</v>
      </c>
      <c r="D49" s="267"/>
      <c r="E49" s="267"/>
      <c r="F49" s="267"/>
      <c r="G49" s="267"/>
      <c r="H49" s="267"/>
      <c r="I49" s="267"/>
      <c r="J49" s="267"/>
      <c r="K49" s="267"/>
      <c r="L49" s="267"/>
      <c r="M49" s="267"/>
      <c r="N49" s="267"/>
      <c r="O49" s="267"/>
      <c r="P49" s="267"/>
      <c r="Q49" s="267"/>
      <c r="R49" s="267"/>
      <c r="S49" s="267"/>
      <c r="T49" s="267"/>
      <c r="U49" s="267"/>
      <c r="V49" s="267"/>
      <c r="W49" s="267"/>
      <c r="X49" s="267"/>
      <c r="Y49" s="267"/>
      <c r="Z49" s="267"/>
    </row>
    <row r="50">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row>
    <row r="51">
      <c r="A51" s="267"/>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row>
    <row r="52">
      <c r="A52" s="267"/>
      <c r="B52" s="267"/>
      <c r="C52" s="267"/>
      <c r="D52" s="267"/>
      <c r="E52" s="267"/>
      <c r="F52" s="267"/>
      <c r="G52" s="267"/>
      <c r="H52" s="267"/>
      <c r="I52" s="267"/>
      <c r="J52" s="267"/>
      <c r="K52" s="267"/>
      <c r="L52" s="267"/>
      <c r="M52" s="267"/>
      <c r="N52" s="267"/>
      <c r="O52" s="267"/>
      <c r="P52" s="267"/>
      <c r="Q52" s="267"/>
      <c r="R52" s="267"/>
      <c r="S52" s="267"/>
      <c r="T52" s="267"/>
      <c r="U52" s="267"/>
      <c r="V52" s="267"/>
      <c r="W52" s="267"/>
      <c r="X52" s="267"/>
      <c r="Y52" s="267"/>
      <c r="Z52" s="267"/>
    </row>
    <row r="53">
      <c r="A53" s="267"/>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row>
    <row r="54">
      <c r="A54" s="267"/>
      <c r="B54" s="267"/>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row>
    <row r="55">
      <c r="A55" s="267"/>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row>
    <row r="56">
      <c r="A56" s="267"/>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row>
    <row r="57">
      <c r="A57" s="267"/>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row>
    <row r="58">
      <c r="A58" s="267"/>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row>
    <row r="59">
      <c r="A59" s="267"/>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row>
    <row r="60">
      <c r="A60" s="267"/>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row>
    <row r="6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row>
    <row r="62">
      <c r="A62" s="267"/>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row>
    <row r="63">
      <c r="A63" s="267"/>
      <c r="B63" s="267"/>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row>
    <row r="64">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row>
    <row r="65">
      <c r="A65" s="267"/>
      <c r="B65" s="267"/>
      <c r="C65" s="267"/>
      <c r="D65" s="267"/>
      <c r="E65" s="267"/>
      <c r="F65" s="267"/>
      <c r="G65" s="267"/>
      <c r="H65" s="267"/>
      <c r="I65" s="267"/>
      <c r="J65" s="267"/>
      <c r="K65" s="267"/>
      <c r="L65" s="267"/>
      <c r="M65" s="267"/>
      <c r="N65" s="267"/>
      <c r="O65" s="267"/>
      <c r="P65" s="267"/>
      <c r="Q65" s="267"/>
      <c r="R65" s="267"/>
      <c r="S65" s="267"/>
      <c r="T65" s="267"/>
      <c r="U65" s="267"/>
      <c r="V65" s="267"/>
      <c r="W65" s="267"/>
      <c r="X65" s="267"/>
      <c r="Y65" s="267"/>
      <c r="Z65" s="267"/>
    </row>
    <row r="66">
      <c r="A66" s="267"/>
      <c r="B66" s="267"/>
      <c r="C66" s="278" t="s">
        <v>525</v>
      </c>
      <c r="D66" s="267"/>
      <c r="E66" s="267"/>
      <c r="F66" s="267"/>
      <c r="G66" s="267"/>
      <c r="H66" s="267"/>
      <c r="I66" s="267"/>
      <c r="J66" s="267"/>
      <c r="K66" s="267"/>
      <c r="L66" s="267"/>
      <c r="M66" s="267"/>
      <c r="N66" s="267"/>
      <c r="O66" s="267"/>
      <c r="P66" s="267"/>
      <c r="Q66" s="267"/>
      <c r="R66" s="267"/>
      <c r="S66" s="267"/>
      <c r="T66" s="267"/>
      <c r="U66" s="267"/>
      <c r="V66" s="267"/>
      <c r="W66" s="267"/>
      <c r="X66" s="267"/>
      <c r="Y66" s="267"/>
      <c r="Z66" s="267"/>
    </row>
    <row r="67">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row>
    <row r="68">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row>
    <row r="69">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row>
    <row r="70">
      <c r="A70" s="267"/>
      <c r="B70" s="267"/>
      <c r="C70" s="267"/>
      <c r="D70" s="267"/>
      <c r="E70" s="267"/>
      <c r="F70" s="267"/>
      <c r="G70" s="267"/>
      <c r="H70" s="267"/>
      <c r="I70" s="267"/>
      <c r="J70" s="267"/>
      <c r="K70" s="267"/>
      <c r="L70" s="267"/>
      <c r="M70" s="267"/>
      <c r="N70" s="267"/>
      <c r="O70" s="267"/>
      <c r="P70" s="267"/>
      <c r="Q70" s="267"/>
      <c r="R70" s="267"/>
      <c r="S70" s="267"/>
      <c r="T70" s="267"/>
      <c r="U70" s="267"/>
      <c r="V70" s="267"/>
      <c r="W70" s="267"/>
      <c r="X70" s="267"/>
      <c r="Y70" s="267"/>
      <c r="Z70" s="267"/>
    </row>
    <row r="71">
      <c r="A71" s="267"/>
      <c r="B71" s="267"/>
      <c r="C71" s="267"/>
      <c r="D71" s="267"/>
      <c r="E71" s="267"/>
      <c r="F71" s="267"/>
      <c r="G71" s="267"/>
      <c r="H71" s="267"/>
      <c r="I71" s="267"/>
      <c r="J71" s="267"/>
      <c r="K71" s="267"/>
      <c r="L71" s="267"/>
      <c r="M71" s="267"/>
      <c r="N71" s="267"/>
      <c r="O71" s="267"/>
      <c r="P71" s="267"/>
      <c r="Q71" s="267"/>
      <c r="R71" s="267"/>
      <c r="S71" s="267"/>
      <c r="T71" s="267"/>
      <c r="U71" s="267"/>
      <c r="V71" s="267"/>
      <c r="W71" s="267"/>
      <c r="X71" s="267"/>
      <c r="Y71" s="267"/>
      <c r="Z71" s="267"/>
    </row>
    <row r="72">
      <c r="A72" s="267"/>
      <c r="B72" s="267"/>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row>
    <row r="73">
      <c r="A73" s="267"/>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row>
    <row r="74">
      <c r="A74" s="267"/>
      <c r="B74" s="267"/>
      <c r="C74" s="267"/>
      <c r="D74" s="267"/>
      <c r="E74" s="267"/>
      <c r="F74" s="267"/>
      <c r="G74" s="267"/>
      <c r="H74" s="267"/>
      <c r="I74" s="267"/>
      <c r="J74" s="267"/>
      <c r="K74" s="267"/>
      <c r="L74" s="267"/>
      <c r="M74" s="267"/>
      <c r="N74" s="267"/>
      <c r="O74" s="267"/>
      <c r="P74" s="267"/>
      <c r="Q74" s="267"/>
      <c r="R74" s="267"/>
      <c r="S74" s="267"/>
      <c r="T74" s="267"/>
      <c r="U74" s="267"/>
      <c r="V74" s="267"/>
      <c r="W74" s="267"/>
      <c r="X74" s="267"/>
      <c r="Y74" s="267"/>
      <c r="Z74" s="267"/>
    </row>
    <row r="75">
      <c r="A75" s="267"/>
      <c r="B75" s="267"/>
      <c r="C75" s="267"/>
      <c r="D75" s="267"/>
      <c r="E75" s="267"/>
      <c r="F75" s="267"/>
      <c r="G75" s="267"/>
      <c r="H75" s="267"/>
      <c r="I75" s="267"/>
      <c r="J75" s="267"/>
      <c r="K75" s="267"/>
      <c r="L75" s="267"/>
      <c r="M75" s="267"/>
      <c r="N75" s="267"/>
      <c r="O75" s="267"/>
      <c r="P75" s="267"/>
      <c r="Q75" s="267"/>
      <c r="R75" s="267"/>
      <c r="S75" s="267"/>
      <c r="T75" s="267"/>
      <c r="U75" s="267"/>
      <c r="V75" s="267"/>
      <c r="W75" s="267"/>
      <c r="X75" s="267"/>
      <c r="Y75" s="267"/>
      <c r="Z75" s="267"/>
    </row>
    <row r="76">
      <c r="A76" s="267"/>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row>
    <row r="77">
      <c r="A77" s="267"/>
      <c r="B77" s="267"/>
      <c r="C77" s="267"/>
      <c r="D77" s="267"/>
      <c r="E77" s="267"/>
      <c r="F77" s="267"/>
      <c r="G77" s="267"/>
      <c r="H77" s="267"/>
      <c r="I77" s="267"/>
      <c r="J77" s="267"/>
      <c r="K77" s="267"/>
      <c r="L77" s="267"/>
      <c r="M77" s="267"/>
      <c r="N77" s="267"/>
      <c r="O77" s="267"/>
      <c r="P77" s="267"/>
      <c r="Q77" s="267"/>
      <c r="R77" s="267"/>
      <c r="S77" s="267"/>
      <c r="T77" s="267"/>
      <c r="U77" s="267"/>
      <c r="V77" s="267"/>
      <c r="W77" s="267"/>
      <c r="X77" s="267"/>
      <c r="Y77" s="267"/>
      <c r="Z77" s="267"/>
    </row>
    <row r="78">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row>
    <row r="79">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row>
    <row r="80">
      <c r="A80" s="267"/>
      <c r="B80" s="267"/>
      <c r="C80" s="278" t="s">
        <v>526</v>
      </c>
      <c r="D80" s="267"/>
      <c r="E80" s="267"/>
      <c r="F80" s="267"/>
      <c r="G80" s="267"/>
      <c r="H80" s="267"/>
      <c r="I80" s="267"/>
      <c r="J80" s="267"/>
      <c r="K80" s="267"/>
      <c r="L80" s="267"/>
      <c r="M80" s="267"/>
      <c r="N80" s="267"/>
      <c r="O80" s="267"/>
      <c r="P80" s="267"/>
      <c r="Q80" s="267"/>
      <c r="R80" s="267"/>
      <c r="S80" s="267"/>
      <c r="T80" s="267"/>
      <c r="U80" s="267"/>
      <c r="V80" s="267"/>
      <c r="W80" s="267"/>
      <c r="X80" s="267"/>
      <c r="Y80" s="267"/>
      <c r="Z80" s="267"/>
    </row>
    <row r="8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row>
    <row r="82">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row>
    <row r="83">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row>
    <row r="84">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row>
    <row r="85">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row>
    <row r="86">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row>
    <row r="87">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row>
    <row r="88">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row>
    <row r="89">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row>
    <row r="90">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row>
    <row r="9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row>
    <row r="92">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row>
    <row r="93">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row>
    <row r="94">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row>
    <row r="95">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row>
    <row r="96">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row>
    <row r="97">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row>
    <row r="98">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row>
    <row r="99">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row>
    <row r="100">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row>
    <row r="10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row>
    <row r="102">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row>
    <row r="103">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row>
    <row r="104">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row>
    <row r="105">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row>
    <row r="106">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row>
    <row r="107">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row>
    <row r="108">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row>
    <row r="109">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row>
    <row r="110">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row>
    <row r="11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row>
    <row r="112">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row>
    <row r="113">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row>
    <row r="114">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row>
    <row r="115">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row>
    <row r="116">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row>
    <row r="117">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row>
    <row r="118">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row>
    <row r="119">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row>
    <row r="120">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row>
    <row r="12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row>
    <row r="122">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row>
    <row r="123">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row>
    <row r="124">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row>
    <row r="125">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row>
    <row r="126">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row>
    <row r="127">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row>
    <row r="128">
      <c r="A128" s="267"/>
      <c r="B128" s="267"/>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c r="Z128" s="267"/>
    </row>
    <row r="129">
      <c r="A129" s="267"/>
      <c r="B129" s="267"/>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c r="Z129" s="267"/>
    </row>
    <row r="130">
      <c r="A130" s="267"/>
      <c r="B130" s="267"/>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c r="Z130" s="267"/>
    </row>
    <row r="131">
      <c r="A131" s="267"/>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row>
    <row r="132">
      <c r="A132" s="267"/>
      <c r="B132" s="267"/>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c r="Z132" s="267"/>
    </row>
    <row r="133">
      <c r="A133" s="267"/>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row>
    <row r="134">
      <c r="A134" s="267"/>
      <c r="B134" s="267"/>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c r="Z134" s="267"/>
    </row>
    <row r="135">
      <c r="A135" s="267"/>
      <c r="B135" s="267"/>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c r="Z135" s="267"/>
    </row>
    <row r="136">
      <c r="A136" s="267"/>
      <c r="B136" s="267"/>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c r="Z136" s="267"/>
    </row>
    <row r="137">
      <c r="A137" s="267"/>
      <c r="B137" s="267"/>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c r="Z137" s="267"/>
    </row>
    <row r="138">
      <c r="A138" s="267"/>
      <c r="B138" s="267"/>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c r="Z138" s="267"/>
    </row>
    <row r="139">
      <c r="A139" s="267"/>
      <c r="B139" s="267"/>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c r="Z139" s="267"/>
    </row>
    <row r="140">
      <c r="A140" s="267"/>
      <c r="B140" s="267"/>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c r="Z140" s="267"/>
    </row>
    <row r="141">
      <c r="A141" s="267"/>
      <c r="B141" s="267"/>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row>
    <row r="142">
      <c r="A142" s="267"/>
      <c r="B142" s="267"/>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c r="Z142" s="267"/>
    </row>
    <row r="143">
      <c r="A143" s="267"/>
      <c r="B143" s="267"/>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c r="Z143" s="267"/>
    </row>
    <row r="144">
      <c r="A144" s="267"/>
      <c r="B144" s="267"/>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c r="Z144" s="267"/>
    </row>
    <row r="145">
      <c r="A145" s="267"/>
      <c r="B145" s="267"/>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c r="Z145" s="267"/>
    </row>
    <row r="146">
      <c r="A146" s="267"/>
      <c r="B146" s="267"/>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c r="Z146" s="267"/>
    </row>
    <row r="147">
      <c r="A147" s="267"/>
      <c r="B147" s="267"/>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c r="Z147" s="267"/>
    </row>
    <row r="148">
      <c r="A148" s="267"/>
      <c r="B148" s="267"/>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c r="Z148" s="267"/>
    </row>
    <row r="149">
      <c r="A149" s="267"/>
      <c r="B149" s="267"/>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c r="Z149" s="267"/>
    </row>
    <row r="150">
      <c r="A150" s="267"/>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row>
    <row r="151">
      <c r="A151" s="267"/>
      <c r="B151" s="267"/>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c r="Z151" s="267"/>
    </row>
    <row r="152">
      <c r="A152" s="267"/>
      <c r="B152" s="267"/>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c r="Z152" s="267"/>
    </row>
    <row r="153">
      <c r="A153" s="267"/>
      <c r="B153" s="267"/>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c r="Z153" s="267"/>
    </row>
    <row r="154">
      <c r="A154" s="267"/>
      <c r="B154" s="267"/>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c r="Z154" s="267"/>
    </row>
    <row r="155">
      <c r="A155" s="267"/>
      <c r="B155" s="267"/>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c r="Z155" s="267"/>
    </row>
    <row r="156">
      <c r="A156" s="267"/>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row>
    <row r="157">
      <c r="A157" s="267"/>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row>
    <row r="158">
      <c r="A158" s="267"/>
      <c r="B158" s="267"/>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c r="Z158" s="267"/>
    </row>
    <row r="159">
      <c r="A159" s="267"/>
      <c r="B159" s="267"/>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c r="Z159" s="267"/>
    </row>
    <row r="160">
      <c r="A160" s="267"/>
      <c r="B160" s="267"/>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c r="Z160" s="267"/>
    </row>
    <row r="161">
      <c r="A161" s="267"/>
      <c r="B161" s="267"/>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c r="Z161" s="267"/>
    </row>
    <row r="162">
      <c r="A162" s="267"/>
      <c r="B162" s="267"/>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c r="Z162" s="267"/>
    </row>
    <row r="163">
      <c r="A163" s="267"/>
      <c r="B163" s="267"/>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c r="Z163" s="267"/>
    </row>
    <row r="164">
      <c r="A164" s="267"/>
      <c r="B164" s="267"/>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c r="Z164" s="267"/>
    </row>
    <row r="165">
      <c r="A165" s="267"/>
      <c r="B165" s="26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row>
    <row r="166">
      <c r="A166" s="267"/>
      <c r="B166" s="267"/>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c r="Z166" s="267"/>
    </row>
    <row r="167">
      <c r="A167" s="267"/>
      <c r="B167" s="267"/>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c r="Z167" s="267"/>
    </row>
    <row r="168">
      <c r="A168" s="267"/>
      <c r="B168" s="267"/>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c r="Z168" s="267"/>
    </row>
    <row r="169">
      <c r="A169" s="267"/>
      <c r="B169" s="267"/>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c r="Z169" s="267"/>
    </row>
    <row r="170">
      <c r="A170" s="267"/>
      <c r="B170" s="267"/>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c r="Z170" s="267"/>
    </row>
    <row r="171">
      <c r="A171" s="267"/>
      <c r="B171" s="267"/>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c r="Z171" s="267"/>
    </row>
    <row r="172">
      <c r="A172" s="267"/>
      <c r="B172" s="267"/>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c r="Z172" s="267"/>
    </row>
    <row r="173">
      <c r="A173" s="267"/>
      <c r="B173" s="267"/>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c r="Z173" s="267"/>
    </row>
    <row r="174">
      <c r="A174" s="267"/>
      <c r="B174" s="267"/>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c r="Z174" s="267"/>
    </row>
    <row r="175">
      <c r="A175" s="267"/>
      <c r="B175" s="267"/>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c r="Z175" s="267"/>
    </row>
    <row r="176">
      <c r="A176" s="267"/>
      <c r="B176" s="267"/>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c r="Z176" s="267"/>
    </row>
    <row r="177">
      <c r="A177" s="267"/>
      <c r="B177" s="267"/>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c r="Z177" s="267"/>
    </row>
    <row r="178">
      <c r="A178" s="267"/>
      <c r="B178" s="267"/>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c r="Z178" s="267"/>
    </row>
    <row r="179">
      <c r="A179" s="267"/>
      <c r="B179" s="267"/>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c r="Z179" s="267"/>
    </row>
    <row r="180">
      <c r="A180" s="267"/>
      <c r="B180" s="267"/>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c r="Z180" s="267"/>
    </row>
    <row r="181">
      <c r="A181" s="267"/>
      <c r="B181" s="267"/>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c r="Z181" s="267"/>
    </row>
    <row r="182">
      <c r="A182" s="267"/>
      <c r="B182" s="267"/>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c r="Z182" s="267"/>
    </row>
    <row r="183">
      <c r="A183" s="267"/>
      <c r="B183" s="267"/>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c r="Z183" s="267"/>
    </row>
    <row r="184">
      <c r="A184" s="267"/>
      <c r="B184" s="267"/>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c r="Z184" s="267"/>
    </row>
    <row r="185">
      <c r="A185" s="267"/>
      <c r="B185" s="267"/>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c r="Z185" s="267"/>
    </row>
    <row r="186">
      <c r="A186" s="267"/>
      <c r="B186" s="267"/>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c r="Z186" s="267"/>
    </row>
    <row r="187">
      <c r="A187" s="267"/>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row>
    <row r="188">
      <c r="A188" s="267"/>
      <c r="B188" s="267"/>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c r="Z188" s="267"/>
    </row>
    <row r="189">
      <c r="A189" s="267"/>
      <c r="B189" s="267"/>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c r="Z189" s="267"/>
    </row>
    <row r="190">
      <c r="A190" s="267"/>
      <c r="B190" s="267"/>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c r="Z190" s="267"/>
    </row>
    <row r="191">
      <c r="A191" s="267"/>
      <c r="B191" s="267"/>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row>
    <row r="192">
      <c r="A192" s="267"/>
      <c r="B192" s="267"/>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c r="Z192" s="267"/>
    </row>
    <row r="193">
      <c r="A193" s="267"/>
      <c r="B193" s="267"/>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c r="Z193" s="267"/>
    </row>
    <row r="194">
      <c r="A194" s="267"/>
      <c r="B194" s="267"/>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c r="Z194" s="267"/>
    </row>
    <row r="195">
      <c r="A195" s="267"/>
      <c r="B195" s="267"/>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c r="Z195" s="267"/>
    </row>
    <row r="196">
      <c r="A196" s="267"/>
      <c r="B196" s="267"/>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c r="Z196" s="267"/>
    </row>
    <row r="197">
      <c r="A197" s="267"/>
      <c r="B197" s="267"/>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c r="Z197" s="267"/>
    </row>
    <row r="198">
      <c r="A198" s="267"/>
      <c r="B198" s="267"/>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c r="Z198" s="267"/>
    </row>
    <row r="199">
      <c r="A199" s="267"/>
      <c r="B199" s="267"/>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c r="Z199" s="267"/>
    </row>
    <row r="200">
      <c r="A200" s="267"/>
      <c r="B200" s="267"/>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c r="Z200" s="267"/>
    </row>
    <row r="201">
      <c r="A201" s="267"/>
      <c r="B201" s="267"/>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c r="Z201" s="267"/>
    </row>
    <row r="202">
      <c r="A202" s="267"/>
      <c r="B202" s="267"/>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c r="Z202" s="267"/>
    </row>
    <row r="203">
      <c r="A203" s="267"/>
      <c r="B203" s="267"/>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c r="Z203" s="267"/>
    </row>
    <row r="204">
      <c r="A204" s="267"/>
      <c r="B204" s="267"/>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c r="Z204" s="267"/>
    </row>
    <row r="205">
      <c r="A205" s="267"/>
      <c r="B205" s="267"/>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c r="Z205" s="267"/>
    </row>
    <row r="206">
      <c r="A206" s="267"/>
      <c r="B206" s="267"/>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c r="Z206" s="267"/>
    </row>
    <row r="207">
      <c r="A207" s="267"/>
      <c r="B207" s="267"/>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c r="Z207" s="267"/>
    </row>
    <row r="208">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row>
    <row r="209">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row>
    <row r="210">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row>
    <row r="21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row>
    <row r="212">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row>
    <row r="213">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row>
    <row r="214">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row>
    <row r="215">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row>
    <row r="216">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row>
    <row r="217">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row>
    <row r="218">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row>
    <row r="219">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row>
    <row r="220">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row>
    <row r="221">
      <c r="A221" s="267"/>
      <c r="B221" s="267"/>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c r="Z221" s="267"/>
    </row>
    <row r="222">
      <c r="A222" s="267"/>
      <c r="B222" s="267"/>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c r="Z222" s="267"/>
    </row>
    <row r="223">
      <c r="A223" s="267"/>
      <c r="B223" s="267"/>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c r="Z223" s="267"/>
    </row>
    <row r="224">
      <c r="A224" s="267"/>
      <c r="B224" s="267"/>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c r="Z224" s="267"/>
    </row>
    <row r="225">
      <c r="A225" s="267"/>
      <c r="B225" s="267"/>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c r="Z225" s="267"/>
    </row>
    <row r="226">
      <c r="A226" s="267"/>
      <c r="B226" s="267"/>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c r="Z226" s="267"/>
    </row>
    <row r="227">
      <c r="A227" s="267"/>
      <c r="B227" s="267"/>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c r="Z227" s="267"/>
    </row>
    <row r="228">
      <c r="A228" s="267"/>
      <c r="B228" s="267"/>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c r="Z228" s="267"/>
    </row>
    <row r="229">
      <c r="A229" s="267"/>
      <c r="B229" s="267"/>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c r="Z229" s="267"/>
    </row>
    <row r="230">
      <c r="A230" s="267"/>
      <c r="B230" s="267"/>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c r="Z230" s="267"/>
    </row>
    <row r="231">
      <c r="A231" s="267"/>
      <c r="B231" s="267"/>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c r="Z231" s="267"/>
    </row>
    <row r="232">
      <c r="A232" s="267"/>
      <c r="B232" s="267"/>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row>
    <row r="233">
      <c r="A233" s="267"/>
      <c r="B233" s="267"/>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c r="Z233" s="267"/>
    </row>
    <row r="234">
      <c r="A234" s="267"/>
      <c r="B234" s="267"/>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c r="Z234" s="267"/>
    </row>
    <row r="235">
      <c r="A235" s="267"/>
      <c r="B235" s="267"/>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row>
    <row r="236">
      <c r="A236" s="267"/>
      <c r="B236" s="267"/>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c r="Z236" s="267"/>
    </row>
    <row r="237">
      <c r="A237" s="267"/>
      <c r="B237" s="267"/>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c r="Z237" s="267"/>
    </row>
    <row r="238">
      <c r="A238" s="267"/>
      <c r="B238" s="267"/>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c r="Z238" s="267"/>
    </row>
    <row r="239">
      <c r="A239" s="267"/>
      <c r="B239" s="267"/>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c r="Z239" s="267"/>
    </row>
    <row r="240">
      <c r="A240" s="267"/>
      <c r="B240" s="267"/>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c r="Z240" s="267"/>
    </row>
    <row r="241">
      <c r="A241" s="267"/>
      <c r="B241" s="267"/>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c r="Z241" s="267"/>
    </row>
    <row r="242">
      <c r="A242" s="267"/>
      <c r="B242" s="267"/>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row>
    <row r="243">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row>
    <row r="244">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row>
    <row r="245">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row>
    <row r="246">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row>
    <row r="247">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row>
    <row r="248">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row>
    <row r="249">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row>
    <row r="250">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row>
    <row r="251">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row>
    <row r="252">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row>
    <row r="253">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row>
    <row r="254">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row>
    <row r="255">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row>
    <row r="256">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row>
    <row r="257">
      <c r="A257" s="267"/>
      <c r="B257" s="267"/>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c r="Z257" s="267"/>
    </row>
    <row r="258">
      <c r="A258" s="267"/>
      <c r="B258" s="267"/>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c r="Z258" s="267"/>
    </row>
    <row r="259">
      <c r="A259" s="267"/>
      <c r="B259" s="267"/>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row>
    <row r="260">
      <c r="A260" s="267"/>
      <c r="B260" s="267"/>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row>
    <row r="261">
      <c r="A261" s="267"/>
      <c r="B261" s="267"/>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row>
    <row r="262">
      <c r="A262" s="267"/>
      <c r="B262" s="267"/>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row>
    <row r="263">
      <c r="A263" s="267"/>
      <c r="B263" s="267"/>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row>
    <row r="264">
      <c r="A264" s="267"/>
      <c r="B264" s="267"/>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row>
    <row r="265">
      <c r="A265" s="267"/>
      <c r="B265" s="267"/>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row>
    <row r="266">
      <c r="A266" s="267"/>
      <c r="B266" s="267"/>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row>
    <row r="267">
      <c r="A267" s="267"/>
      <c r="B267" s="267"/>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row>
    <row r="268">
      <c r="A268" s="267"/>
      <c r="B268" s="267"/>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row>
    <row r="269">
      <c r="A269" s="267"/>
      <c r="B269" s="267"/>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row>
    <row r="270">
      <c r="A270" s="267"/>
      <c r="B270" s="267"/>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row>
    <row r="271">
      <c r="A271" s="267"/>
      <c r="B271" s="267"/>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row>
    <row r="272">
      <c r="A272" s="267"/>
      <c r="B272" s="267"/>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row>
    <row r="273">
      <c r="A273" s="267"/>
      <c r="B273" s="267"/>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row>
    <row r="274">
      <c r="A274" s="267"/>
      <c r="B274" s="267"/>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row>
    <row r="275">
      <c r="A275" s="267"/>
      <c r="B275" s="267"/>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row>
    <row r="276">
      <c r="A276" s="267"/>
      <c r="B276" s="267"/>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row>
    <row r="277">
      <c r="A277" s="267"/>
      <c r="B277" s="267"/>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row>
    <row r="278">
      <c r="A278" s="267"/>
      <c r="B278" s="267"/>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row>
    <row r="279">
      <c r="A279" s="267"/>
      <c r="B279" s="267"/>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row>
    <row r="280">
      <c r="A280" s="267"/>
      <c r="B280" s="267"/>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row>
    <row r="281">
      <c r="A281" s="267"/>
      <c r="B281" s="267"/>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row>
    <row r="282">
      <c r="A282" s="267"/>
      <c r="B282" s="267"/>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row>
    <row r="283">
      <c r="A283" s="267"/>
      <c r="B283" s="267"/>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row>
    <row r="284">
      <c r="A284" s="267"/>
      <c r="B284" s="267"/>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row>
    <row r="285">
      <c r="A285" s="267"/>
      <c r="B285" s="267"/>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row>
    <row r="286">
      <c r="A286" s="267"/>
      <c r="B286" s="267"/>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row>
    <row r="287">
      <c r="A287" s="267"/>
      <c r="B287" s="267"/>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row>
    <row r="288">
      <c r="A288" s="267"/>
      <c r="B288" s="267"/>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row>
    <row r="289">
      <c r="A289" s="267"/>
      <c r="B289" s="267"/>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row>
    <row r="290">
      <c r="A290" s="267"/>
      <c r="B290" s="267"/>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row>
    <row r="291">
      <c r="A291" s="267"/>
      <c r="B291" s="267"/>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row>
    <row r="292">
      <c r="A292" s="267"/>
      <c r="B292" s="267"/>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row>
    <row r="293">
      <c r="A293" s="267"/>
      <c r="B293" s="267"/>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row>
    <row r="294">
      <c r="A294" s="267"/>
      <c r="B294" s="267"/>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c r="Z294" s="267"/>
    </row>
    <row r="295">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row>
    <row r="296">
      <c r="A296" s="267"/>
      <c r="B296" s="267"/>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c r="Z296" s="267"/>
    </row>
    <row r="297">
      <c r="A297" s="267"/>
      <c r="B297" s="267"/>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c r="Z297" s="267"/>
    </row>
    <row r="298">
      <c r="A298" s="267"/>
      <c r="B298" s="267"/>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c r="Z298" s="267"/>
    </row>
    <row r="299">
      <c r="A299" s="267"/>
      <c r="B299" s="267"/>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c r="Z299" s="267"/>
    </row>
    <row r="300">
      <c r="A300" s="267"/>
      <c r="B300" s="267"/>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c r="Z300" s="267"/>
    </row>
    <row r="301">
      <c r="A301" s="267"/>
      <c r="B301" s="267"/>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c r="Z301" s="267"/>
    </row>
    <row r="302">
      <c r="A302" s="267"/>
      <c r="B302" s="267"/>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c r="Z302" s="267"/>
    </row>
    <row r="303">
      <c r="A303" s="267"/>
      <c r="B303" s="267"/>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c r="Z303" s="267"/>
    </row>
    <row r="304">
      <c r="A304" s="267"/>
      <c r="B304" s="267"/>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c r="Z304" s="267"/>
    </row>
    <row r="305">
      <c r="A305" s="267"/>
      <c r="B305" s="267"/>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c r="Z305" s="267"/>
    </row>
    <row r="306">
      <c r="A306" s="267"/>
      <c r="B306" s="267"/>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c r="Z306" s="267"/>
    </row>
    <row r="307">
      <c r="A307" s="267"/>
      <c r="B307" s="267"/>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c r="Z307" s="267"/>
    </row>
    <row r="308">
      <c r="A308" s="267"/>
      <c r="B308" s="267"/>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c r="Z308" s="267"/>
    </row>
    <row r="309">
      <c r="A309" s="267"/>
      <c r="B309" s="267"/>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c r="Z309" s="267"/>
    </row>
    <row r="310">
      <c r="A310" s="267"/>
      <c r="B310" s="267"/>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c r="Z310" s="267"/>
    </row>
    <row r="311">
      <c r="A311" s="267"/>
      <c r="B311" s="267"/>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c r="Z311" s="267"/>
    </row>
    <row r="312">
      <c r="A312" s="267"/>
      <c r="B312" s="267"/>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c r="Z312" s="267"/>
    </row>
    <row r="313">
      <c r="A313" s="267"/>
      <c r="B313" s="267"/>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row>
    <row r="314">
      <c r="A314" s="267"/>
      <c r="B314" s="267"/>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c r="Z314" s="267"/>
    </row>
    <row r="315">
      <c r="A315" s="267"/>
      <c r="B315" s="267"/>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c r="Z315" s="267"/>
    </row>
    <row r="316">
      <c r="A316" s="267"/>
      <c r="B316" s="267"/>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c r="Z316" s="267"/>
    </row>
    <row r="317">
      <c r="A317" s="267"/>
      <c r="B317" s="267"/>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c r="Z317" s="267"/>
    </row>
    <row r="318">
      <c r="A318" s="267"/>
      <c r="B318" s="267"/>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c r="Z318" s="267"/>
    </row>
    <row r="319">
      <c r="A319" s="267"/>
      <c r="B319" s="267"/>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c r="Z319" s="267"/>
    </row>
    <row r="320">
      <c r="A320" s="267"/>
      <c r="B320" s="267"/>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c r="Z320" s="267"/>
    </row>
    <row r="321">
      <c r="A321" s="267"/>
      <c r="B321" s="267"/>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c r="Z321" s="267"/>
    </row>
    <row r="322">
      <c r="A322" s="267"/>
      <c r="B322" s="267"/>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c r="Z322" s="267"/>
    </row>
    <row r="323">
      <c r="A323" s="267"/>
      <c r="B323" s="267"/>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c r="Z323" s="267"/>
    </row>
    <row r="324">
      <c r="A324" s="267"/>
      <c r="B324" s="267"/>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c r="Z324" s="267"/>
    </row>
    <row r="325">
      <c r="A325" s="267"/>
      <c r="B325" s="267"/>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c r="Z325" s="267"/>
    </row>
    <row r="326">
      <c r="A326" s="267"/>
      <c r="B326" s="267"/>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c r="Z326" s="267"/>
    </row>
    <row r="327">
      <c r="A327" s="267"/>
      <c r="B327" s="267"/>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c r="Z327" s="267"/>
    </row>
    <row r="328">
      <c r="A328" s="267"/>
      <c r="B328" s="267"/>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c r="Z328" s="267"/>
    </row>
    <row r="329">
      <c r="A329" s="267"/>
      <c r="B329" s="267"/>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c r="Z329" s="267"/>
    </row>
    <row r="330">
      <c r="A330" s="267"/>
      <c r="B330" s="267"/>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c r="Z330" s="267"/>
    </row>
    <row r="331">
      <c r="A331" s="267"/>
      <c r="B331" s="267"/>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c r="Z331" s="267"/>
    </row>
    <row r="332">
      <c r="A332" s="267"/>
      <c r="B332" s="267"/>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c r="Z332" s="267"/>
    </row>
    <row r="333">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row>
    <row r="334">
      <c r="A334" s="267"/>
      <c r="B334" s="267"/>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c r="Z334" s="267"/>
    </row>
    <row r="335">
      <c r="A335" s="267"/>
      <c r="B335" s="267"/>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c r="Z335" s="267"/>
    </row>
    <row r="336">
      <c r="A336" s="267"/>
      <c r="B336" s="267"/>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c r="Z336" s="267"/>
    </row>
    <row r="337">
      <c r="A337" s="267"/>
      <c r="B337" s="267"/>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c r="Z337" s="267"/>
    </row>
    <row r="338">
      <c r="A338" s="267"/>
      <c r="B338" s="267"/>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c r="Z338" s="267"/>
    </row>
    <row r="339">
      <c r="A339" s="267"/>
      <c r="B339" s="267"/>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c r="Z339" s="267"/>
    </row>
    <row r="340">
      <c r="A340" s="267"/>
      <c r="B340" s="267"/>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c r="Z340" s="267"/>
    </row>
    <row r="341">
      <c r="A341" s="267"/>
      <c r="B341" s="267"/>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c r="Z341" s="267"/>
    </row>
    <row r="342">
      <c r="A342" s="267"/>
      <c r="B342" s="267"/>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c r="Z342" s="267"/>
    </row>
    <row r="343">
      <c r="A343" s="267"/>
      <c r="B343" s="267"/>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c r="Z343" s="267"/>
    </row>
    <row r="344">
      <c r="A344" s="267"/>
      <c r="B344" s="267"/>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c r="Z344" s="267"/>
    </row>
    <row r="345">
      <c r="A345" s="267"/>
      <c r="B345" s="267"/>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row>
    <row r="346">
      <c r="A346" s="267"/>
      <c r="B346" s="267"/>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c r="Z346" s="267"/>
    </row>
    <row r="347">
      <c r="A347" s="267"/>
      <c r="B347" s="267"/>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c r="Z347" s="267"/>
    </row>
    <row r="348">
      <c r="A348" s="267"/>
      <c r="B348" s="267"/>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c r="Z348" s="267"/>
    </row>
    <row r="349">
      <c r="A349" s="267"/>
      <c r="B349" s="267"/>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row>
    <row r="350">
      <c r="A350" s="267"/>
      <c r="B350" s="267"/>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c r="Z350" s="267"/>
    </row>
    <row r="351">
      <c r="A351" s="267"/>
      <c r="B351" s="267"/>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c r="Z351" s="267"/>
    </row>
    <row r="352">
      <c r="A352" s="267"/>
      <c r="B352" s="267"/>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c r="Z352" s="267"/>
    </row>
    <row r="353">
      <c r="A353" s="267"/>
      <c r="B353" s="267"/>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c r="Z353" s="267"/>
    </row>
    <row r="354">
      <c r="A354" s="267"/>
      <c r="B354" s="267"/>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c r="Z354" s="267"/>
    </row>
    <row r="355">
      <c r="A355" s="267"/>
      <c r="B355" s="267"/>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c r="Z355" s="267"/>
    </row>
    <row r="356">
      <c r="A356" s="267"/>
      <c r="B356" s="267"/>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c r="Z356" s="267"/>
    </row>
    <row r="357">
      <c r="A357" s="267"/>
      <c r="B357" s="267"/>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c r="Z357" s="267"/>
    </row>
    <row r="358">
      <c r="A358" s="267"/>
      <c r="B358" s="267"/>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c r="Z358" s="267"/>
    </row>
    <row r="359">
      <c r="A359" s="267"/>
      <c r="B359" s="267"/>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c r="Z359" s="267"/>
    </row>
    <row r="360">
      <c r="A360" s="267"/>
      <c r="B360" s="267"/>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c r="Z360" s="267"/>
    </row>
    <row r="361">
      <c r="A361" s="267"/>
      <c r="B361" s="267"/>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c r="Z361" s="267"/>
    </row>
    <row r="362">
      <c r="A362" s="267"/>
      <c r="B362" s="267"/>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c r="Z362" s="267"/>
    </row>
    <row r="363">
      <c r="A363" s="267"/>
      <c r="B363" s="267"/>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c r="Z363" s="267"/>
    </row>
    <row r="364">
      <c r="A364" s="267"/>
      <c r="B364" s="267"/>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c r="Z364" s="267"/>
    </row>
    <row r="365">
      <c r="A365" s="267"/>
      <c r="B365" s="267"/>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c r="Z365" s="267"/>
    </row>
    <row r="366">
      <c r="A366" s="267"/>
      <c r="B366" s="267"/>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c r="Z366" s="267"/>
    </row>
    <row r="367">
      <c r="A367" s="267"/>
      <c r="B367" s="267"/>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c r="Z367" s="267"/>
    </row>
    <row r="368">
      <c r="A368" s="267"/>
      <c r="B368" s="267"/>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c r="Z368" s="267"/>
    </row>
    <row r="369">
      <c r="A369" s="267"/>
      <c r="B369" s="267"/>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c r="Z369" s="267"/>
    </row>
    <row r="370">
      <c r="A370" s="267"/>
      <c r="B370" s="267"/>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c r="Z370" s="267"/>
    </row>
    <row r="371">
      <c r="A371" s="267"/>
      <c r="B371" s="267"/>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c r="Z371" s="267"/>
    </row>
    <row r="372">
      <c r="A372" s="267"/>
      <c r="B372" s="267"/>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c r="Z372" s="267"/>
    </row>
    <row r="373">
      <c r="A373" s="267"/>
      <c r="B373" s="267"/>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c r="Z373" s="267"/>
    </row>
    <row r="374">
      <c r="A374" s="267"/>
      <c r="B374" s="267"/>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c r="Z374" s="267"/>
    </row>
    <row r="375">
      <c r="A375" s="267"/>
      <c r="B375" s="267"/>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c r="Z375" s="267"/>
    </row>
    <row r="376">
      <c r="A376" s="267"/>
      <c r="B376" s="267"/>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c r="Z376" s="267"/>
    </row>
    <row r="377">
      <c r="A377" s="267"/>
      <c r="B377" s="267"/>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c r="Z377" s="267"/>
    </row>
    <row r="378">
      <c r="A378" s="267"/>
      <c r="B378" s="267"/>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c r="Z378" s="267"/>
    </row>
    <row r="379">
      <c r="A379" s="267"/>
      <c r="B379" s="267"/>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c r="Z379" s="267"/>
    </row>
    <row r="380">
      <c r="A380" s="267"/>
      <c r="B380" s="267"/>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c r="Z380" s="267"/>
    </row>
    <row r="381">
      <c r="A381" s="267"/>
      <c r="B381" s="267"/>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c r="Z381" s="267"/>
    </row>
    <row r="382">
      <c r="A382" s="267"/>
      <c r="B382" s="267"/>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c r="Z382" s="267"/>
    </row>
    <row r="383">
      <c r="A383" s="267"/>
      <c r="B383" s="267"/>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c r="Z383" s="267"/>
    </row>
    <row r="384">
      <c r="A384" s="267"/>
      <c r="B384" s="267"/>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c r="Z384" s="267"/>
    </row>
    <row r="385">
      <c r="A385" s="267"/>
      <c r="B385" s="267"/>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c r="Z385" s="267"/>
    </row>
    <row r="386">
      <c r="A386" s="267"/>
      <c r="B386" s="267"/>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c r="Z386" s="267"/>
    </row>
    <row r="387">
      <c r="A387" s="267"/>
      <c r="B387" s="267"/>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c r="Z387" s="267"/>
    </row>
    <row r="388">
      <c r="A388" s="267"/>
      <c r="B388" s="267"/>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c r="Z388" s="267"/>
    </row>
    <row r="389">
      <c r="A389" s="267"/>
      <c r="B389" s="267"/>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c r="Z389" s="267"/>
    </row>
    <row r="390">
      <c r="A390" s="267"/>
      <c r="B390" s="267"/>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c r="Z390" s="267"/>
    </row>
    <row r="391">
      <c r="A391" s="267"/>
      <c r="B391" s="267"/>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c r="Z391" s="267"/>
    </row>
    <row r="392">
      <c r="A392" s="267"/>
      <c r="B392" s="267"/>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c r="Z392" s="267"/>
    </row>
    <row r="393">
      <c r="A393" s="267"/>
      <c r="B393" s="267"/>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c r="Z393" s="267"/>
    </row>
    <row r="394">
      <c r="A394" s="267"/>
      <c r="B394" s="267"/>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c r="Z394" s="267"/>
    </row>
    <row r="395">
      <c r="A395" s="267"/>
      <c r="B395" s="267"/>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c r="Z395" s="267"/>
    </row>
    <row r="396">
      <c r="A396" s="267"/>
      <c r="B396" s="267"/>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c r="Z396" s="267"/>
    </row>
    <row r="397">
      <c r="A397" s="267"/>
      <c r="B397" s="267"/>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c r="Z397" s="267"/>
    </row>
    <row r="398">
      <c r="A398" s="267"/>
      <c r="B398" s="267"/>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c r="Z398" s="267"/>
    </row>
    <row r="399">
      <c r="A399" s="267"/>
      <c r="B399" s="267"/>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c r="Z399" s="267"/>
    </row>
    <row r="400">
      <c r="A400" s="267"/>
      <c r="B400" s="267"/>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c r="Z400" s="267"/>
    </row>
    <row r="401">
      <c r="A401" s="267"/>
      <c r="B401" s="267"/>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c r="Z401" s="267"/>
    </row>
    <row r="402">
      <c r="A402" s="267"/>
      <c r="B402" s="267"/>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c r="Z402" s="267"/>
    </row>
    <row r="403">
      <c r="A403" s="267"/>
      <c r="B403" s="267"/>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c r="Z403" s="267"/>
    </row>
    <row r="404">
      <c r="A404" s="267"/>
      <c r="B404" s="267"/>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c r="Z404" s="267"/>
    </row>
    <row r="405">
      <c r="A405" s="267"/>
      <c r="B405" s="267"/>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c r="Z405" s="267"/>
    </row>
    <row r="406">
      <c r="A406" s="267"/>
      <c r="B406" s="267"/>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c r="Z406" s="267"/>
    </row>
    <row r="407">
      <c r="A407" s="267"/>
      <c r="B407" s="267"/>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c r="Z407" s="267"/>
    </row>
    <row r="408">
      <c r="A408" s="267"/>
      <c r="B408" s="267"/>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c r="Z408" s="267"/>
    </row>
    <row r="409">
      <c r="A409" s="267"/>
      <c r="B409" s="267"/>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c r="Z409" s="267"/>
    </row>
    <row r="410">
      <c r="A410" s="267"/>
      <c r="B410" s="267"/>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c r="Z410" s="267"/>
    </row>
    <row r="411">
      <c r="A411" s="267"/>
      <c r="B411" s="267"/>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c r="Z411" s="267"/>
    </row>
    <row r="412">
      <c r="A412" s="267"/>
      <c r="B412" s="267"/>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c r="Z412" s="267"/>
    </row>
    <row r="413">
      <c r="A413" s="267"/>
      <c r="B413" s="267"/>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c r="Z413" s="267"/>
    </row>
    <row r="414">
      <c r="A414" s="267"/>
      <c r="B414" s="267"/>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c r="Z414" s="267"/>
    </row>
    <row r="415">
      <c r="A415" s="267"/>
      <c r="B415" s="267"/>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c r="Z415" s="267"/>
    </row>
    <row r="416">
      <c r="A416" s="267"/>
      <c r="B416" s="267"/>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c r="Z416" s="267"/>
    </row>
    <row r="417">
      <c r="A417" s="267"/>
      <c r="B417" s="267"/>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c r="Z417" s="267"/>
    </row>
    <row r="418">
      <c r="A418" s="267"/>
      <c r="B418" s="267"/>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c r="Z418" s="267"/>
    </row>
    <row r="419">
      <c r="A419" s="267"/>
      <c r="B419" s="267"/>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c r="Z419" s="267"/>
    </row>
    <row r="420">
      <c r="A420" s="267"/>
      <c r="B420" s="267"/>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c r="Z420" s="267"/>
    </row>
    <row r="421">
      <c r="A421" s="267"/>
      <c r="B421" s="267"/>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c r="Z421" s="267"/>
    </row>
    <row r="422">
      <c r="A422" s="267"/>
      <c r="B422" s="267"/>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c r="Z422" s="267"/>
    </row>
    <row r="423">
      <c r="A423" s="267"/>
      <c r="B423" s="267"/>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c r="Z423" s="267"/>
    </row>
    <row r="424">
      <c r="A424" s="267"/>
      <c r="B424" s="267"/>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c r="Z424" s="267"/>
    </row>
    <row r="425">
      <c r="A425" s="267"/>
      <c r="B425" s="267"/>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c r="Z425" s="267"/>
    </row>
    <row r="426">
      <c r="A426" s="267"/>
      <c r="B426" s="267"/>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c r="Z426" s="267"/>
    </row>
    <row r="427">
      <c r="A427" s="267"/>
      <c r="B427" s="267"/>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c r="Z427" s="267"/>
    </row>
    <row r="428">
      <c r="A428" s="267"/>
      <c r="B428" s="267"/>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c r="Z428" s="267"/>
    </row>
    <row r="429">
      <c r="A429" s="267"/>
      <c r="B429" s="267"/>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c r="Z429" s="267"/>
    </row>
    <row r="430">
      <c r="A430" s="267"/>
      <c r="B430" s="267"/>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c r="Z430" s="267"/>
    </row>
    <row r="431">
      <c r="A431" s="267"/>
      <c r="B431" s="267"/>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c r="Z431" s="267"/>
    </row>
    <row r="432">
      <c r="A432" s="267"/>
      <c r="B432" s="267"/>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c r="Z432" s="267"/>
    </row>
    <row r="433">
      <c r="A433" s="267"/>
      <c r="B433" s="267"/>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c r="Z433" s="267"/>
    </row>
    <row r="434">
      <c r="A434" s="267"/>
      <c r="B434" s="267"/>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c r="Z434" s="267"/>
    </row>
    <row r="435">
      <c r="A435" s="267"/>
      <c r="B435" s="267"/>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c r="Z435" s="267"/>
    </row>
    <row r="436">
      <c r="A436" s="267"/>
      <c r="B436" s="267"/>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c r="Z436" s="267"/>
    </row>
    <row r="437">
      <c r="A437" s="267"/>
      <c r="B437" s="267"/>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c r="Z437" s="267"/>
    </row>
    <row r="438">
      <c r="A438" s="267"/>
      <c r="B438" s="267"/>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c r="Z438" s="267"/>
    </row>
    <row r="439">
      <c r="A439" s="267"/>
      <c r="B439" s="267"/>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c r="Z439" s="267"/>
    </row>
    <row r="440">
      <c r="A440" s="267"/>
      <c r="B440" s="267"/>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c r="Z440" s="267"/>
    </row>
    <row r="441">
      <c r="A441" s="267"/>
      <c r="B441" s="267"/>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c r="Z441" s="267"/>
    </row>
    <row r="442">
      <c r="A442" s="267"/>
      <c r="B442" s="267"/>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c r="Z442" s="267"/>
    </row>
    <row r="443">
      <c r="A443" s="267"/>
      <c r="B443" s="267"/>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c r="Z443" s="267"/>
    </row>
    <row r="444">
      <c r="A444" s="267"/>
      <c r="B444" s="267"/>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c r="Z444" s="267"/>
    </row>
    <row r="445">
      <c r="A445" s="267"/>
      <c r="B445" s="267"/>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c r="Z445" s="267"/>
    </row>
    <row r="446">
      <c r="A446" s="267"/>
      <c r="B446" s="267"/>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c r="Z446" s="267"/>
    </row>
    <row r="447">
      <c r="A447" s="267"/>
      <c r="B447" s="267"/>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c r="Z447" s="267"/>
    </row>
    <row r="448">
      <c r="A448" s="267"/>
      <c r="B448" s="267"/>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c r="Z448" s="267"/>
    </row>
    <row r="449">
      <c r="A449" s="267"/>
      <c r="B449" s="267"/>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c r="Z449" s="267"/>
    </row>
    <row r="450">
      <c r="A450" s="267"/>
      <c r="B450" s="267"/>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c r="Z450" s="267"/>
    </row>
    <row r="451">
      <c r="A451" s="267"/>
      <c r="B451" s="267"/>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c r="Z451" s="267"/>
    </row>
    <row r="452">
      <c r="A452" s="267"/>
      <c r="B452" s="267"/>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c r="Z452" s="267"/>
    </row>
    <row r="453">
      <c r="A453" s="267"/>
      <c r="B453" s="267"/>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c r="Z453" s="267"/>
    </row>
    <row r="454">
      <c r="A454" s="267"/>
      <c r="B454" s="267"/>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c r="Z454" s="267"/>
    </row>
    <row r="455">
      <c r="A455" s="267"/>
      <c r="B455" s="267"/>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c r="Z455" s="267"/>
    </row>
    <row r="456">
      <c r="A456" s="267"/>
      <c r="B456" s="267"/>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c r="Z456" s="267"/>
    </row>
    <row r="457">
      <c r="A457" s="267"/>
      <c r="B457" s="267"/>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c r="Z457" s="267"/>
    </row>
    <row r="458">
      <c r="A458" s="267"/>
      <c r="B458" s="267"/>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c r="Z458" s="267"/>
    </row>
    <row r="459">
      <c r="A459" s="267"/>
      <c r="B459" s="267"/>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c r="Z459" s="267"/>
    </row>
    <row r="460">
      <c r="A460" s="267"/>
      <c r="B460" s="267"/>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c r="Z460" s="267"/>
    </row>
    <row r="461">
      <c r="A461" s="267"/>
      <c r="B461" s="267"/>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c r="Z461" s="267"/>
    </row>
    <row r="462">
      <c r="A462" s="267"/>
      <c r="B462" s="267"/>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c r="Z462" s="267"/>
    </row>
    <row r="463">
      <c r="A463" s="267"/>
      <c r="B463" s="267"/>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c r="Z463" s="267"/>
    </row>
    <row r="464">
      <c r="A464" s="267"/>
      <c r="B464" s="267"/>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c r="Z464" s="267"/>
    </row>
    <row r="465">
      <c r="A465" s="267"/>
      <c r="B465" s="267"/>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c r="Z465" s="267"/>
    </row>
    <row r="466">
      <c r="A466" s="267"/>
      <c r="B466" s="267"/>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c r="Z466" s="267"/>
    </row>
    <row r="467">
      <c r="A467" s="267"/>
      <c r="B467" s="267"/>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c r="Z467" s="267"/>
    </row>
    <row r="468">
      <c r="A468" s="267"/>
      <c r="B468" s="267"/>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c r="Z468" s="267"/>
    </row>
    <row r="469">
      <c r="A469" s="267"/>
      <c r="B469" s="267"/>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c r="Z469" s="267"/>
    </row>
    <row r="470">
      <c r="A470" s="267"/>
      <c r="B470" s="267"/>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c r="Z470" s="267"/>
    </row>
    <row r="471">
      <c r="A471" s="267"/>
      <c r="B471" s="267"/>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c r="Z471" s="267"/>
    </row>
    <row r="472">
      <c r="A472" s="267"/>
      <c r="B472" s="267"/>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c r="Z472" s="267"/>
    </row>
    <row r="473">
      <c r="A473" s="267"/>
      <c r="B473" s="267"/>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c r="Z473" s="267"/>
    </row>
    <row r="474">
      <c r="A474" s="267"/>
      <c r="B474" s="267"/>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c r="Z474" s="267"/>
    </row>
    <row r="475">
      <c r="A475" s="267"/>
      <c r="B475" s="267"/>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c r="Z475" s="267"/>
    </row>
    <row r="476">
      <c r="A476" s="267"/>
      <c r="B476" s="267"/>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c r="Z476" s="267"/>
    </row>
    <row r="477">
      <c r="A477" s="267"/>
      <c r="B477" s="267"/>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c r="Z477" s="267"/>
    </row>
    <row r="478">
      <c r="A478" s="267"/>
      <c r="B478" s="267"/>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c r="Z478" s="267"/>
    </row>
    <row r="479">
      <c r="A479" s="267"/>
      <c r="B479" s="267"/>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c r="Z479" s="267"/>
    </row>
    <row r="480">
      <c r="A480" s="267"/>
      <c r="B480" s="267"/>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c r="Z480" s="267"/>
    </row>
    <row r="481">
      <c r="A481" s="267"/>
      <c r="B481" s="267"/>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c r="Z481" s="267"/>
    </row>
    <row r="482">
      <c r="A482" s="267"/>
      <c r="B482" s="267"/>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c r="Z482" s="267"/>
    </row>
    <row r="483">
      <c r="A483" s="267"/>
      <c r="B483" s="267"/>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c r="Z483" s="267"/>
    </row>
    <row r="484">
      <c r="A484" s="267"/>
      <c r="B484" s="267"/>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c r="Z484" s="267"/>
    </row>
    <row r="485">
      <c r="A485" s="267"/>
      <c r="B485" s="267"/>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c r="Z485" s="267"/>
    </row>
    <row r="486">
      <c r="A486" s="267"/>
      <c r="B486" s="267"/>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c r="Z486" s="267"/>
    </row>
    <row r="487">
      <c r="A487" s="267"/>
      <c r="B487" s="267"/>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c r="Z487" s="267"/>
    </row>
    <row r="488">
      <c r="A488" s="267"/>
      <c r="B488" s="267"/>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c r="Z488" s="267"/>
    </row>
    <row r="489">
      <c r="A489" s="267"/>
      <c r="B489" s="267"/>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c r="Z489" s="267"/>
    </row>
    <row r="490">
      <c r="A490" s="267"/>
      <c r="B490" s="267"/>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c r="Z490" s="267"/>
    </row>
    <row r="491">
      <c r="A491" s="267"/>
      <c r="B491" s="267"/>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c r="Z491" s="267"/>
    </row>
    <row r="492">
      <c r="A492" s="267"/>
      <c r="B492" s="267"/>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c r="Z492" s="267"/>
    </row>
    <row r="493">
      <c r="A493" s="267"/>
      <c r="B493" s="267"/>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c r="Z493" s="267"/>
    </row>
    <row r="494">
      <c r="A494" s="267"/>
      <c r="B494" s="267"/>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c r="Z494" s="267"/>
    </row>
    <row r="495">
      <c r="A495" s="267"/>
      <c r="B495" s="267"/>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c r="Z495" s="267"/>
    </row>
    <row r="496">
      <c r="A496" s="267"/>
      <c r="B496" s="267"/>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c r="Z496" s="267"/>
    </row>
    <row r="497">
      <c r="A497" s="267"/>
      <c r="B497" s="267"/>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c r="Z497" s="267"/>
    </row>
    <row r="498">
      <c r="A498" s="267"/>
      <c r="B498" s="267"/>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c r="Z498" s="267"/>
    </row>
    <row r="499">
      <c r="A499" s="267"/>
      <c r="B499" s="267"/>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c r="Z499" s="267"/>
    </row>
    <row r="500">
      <c r="A500" s="267"/>
      <c r="B500" s="267"/>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c r="Z500" s="267"/>
    </row>
    <row r="501">
      <c r="A501" s="267"/>
      <c r="B501" s="267"/>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c r="Z501" s="267"/>
    </row>
    <row r="502">
      <c r="A502" s="267"/>
      <c r="B502" s="267"/>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c r="Z502" s="267"/>
    </row>
    <row r="503">
      <c r="A503" s="267"/>
      <c r="B503" s="267"/>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c r="Z503" s="267"/>
    </row>
    <row r="504">
      <c r="A504" s="267"/>
      <c r="B504" s="267"/>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c r="Z504" s="267"/>
    </row>
    <row r="505">
      <c r="A505" s="267"/>
      <c r="B505" s="267"/>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c r="Z505" s="267"/>
    </row>
    <row r="506">
      <c r="A506" s="267"/>
      <c r="B506" s="267"/>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c r="Z506" s="267"/>
    </row>
    <row r="507">
      <c r="A507" s="267"/>
      <c r="B507" s="267"/>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c r="Z507" s="267"/>
    </row>
    <row r="508">
      <c r="A508" s="267"/>
      <c r="B508" s="267"/>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c r="Z508" s="267"/>
    </row>
    <row r="509">
      <c r="A509" s="267"/>
      <c r="B509" s="267"/>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c r="Z509" s="267"/>
    </row>
    <row r="510">
      <c r="A510" s="267"/>
      <c r="B510" s="267"/>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c r="Z510" s="267"/>
    </row>
    <row r="511">
      <c r="A511" s="267"/>
      <c r="B511" s="267"/>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c r="Z511" s="267"/>
    </row>
    <row r="512">
      <c r="A512" s="267"/>
      <c r="B512" s="267"/>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c r="Z512" s="267"/>
    </row>
    <row r="513">
      <c r="A513" s="267"/>
      <c r="B513" s="267"/>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c r="Z513" s="267"/>
    </row>
    <row r="514">
      <c r="A514" s="267"/>
      <c r="B514" s="267"/>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c r="Z514" s="267"/>
    </row>
    <row r="515">
      <c r="A515" s="267"/>
      <c r="B515" s="267"/>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c r="Z515" s="267"/>
    </row>
    <row r="516">
      <c r="A516" s="267"/>
      <c r="B516" s="267"/>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c r="Z516" s="267"/>
    </row>
    <row r="517">
      <c r="A517" s="267"/>
      <c r="B517" s="267"/>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c r="Z517" s="267"/>
    </row>
    <row r="518">
      <c r="A518" s="267"/>
      <c r="B518" s="267"/>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c r="Z518" s="267"/>
    </row>
    <row r="519">
      <c r="A519" s="267"/>
      <c r="B519" s="267"/>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c r="Z519" s="267"/>
    </row>
    <row r="520">
      <c r="A520" s="267"/>
      <c r="B520" s="267"/>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c r="Z520" s="267"/>
    </row>
    <row r="521">
      <c r="A521" s="267"/>
      <c r="B521" s="267"/>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c r="Z521" s="267"/>
    </row>
    <row r="522">
      <c r="A522" s="267"/>
      <c r="B522" s="267"/>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c r="Z522" s="267"/>
    </row>
    <row r="523">
      <c r="A523" s="267"/>
      <c r="B523" s="267"/>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c r="Z523" s="267"/>
    </row>
    <row r="524">
      <c r="A524" s="267"/>
      <c r="B524" s="267"/>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c r="Z524" s="267"/>
    </row>
    <row r="525">
      <c r="A525" s="267"/>
      <c r="B525" s="267"/>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c r="Z525" s="267"/>
    </row>
    <row r="526">
      <c r="A526" s="267"/>
      <c r="B526" s="267"/>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c r="Z526" s="267"/>
    </row>
    <row r="527">
      <c r="A527" s="267"/>
      <c r="B527" s="267"/>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c r="Z527" s="267"/>
    </row>
    <row r="528">
      <c r="A528" s="267"/>
      <c r="B528" s="267"/>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c r="Z528" s="267"/>
    </row>
    <row r="529">
      <c r="A529" s="267"/>
      <c r="B529" s="267"/>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c r="Z529" s="267"/>
    </row>
    <row r="530">
      <c r="A530" s="267"/>
      <c r="B530" s="267"/>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c r="Z530" s="267"/>
    </row>
    <row r="531">
      <c r="A531" s="267"/>
      <c r="B531" s="267"/>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c r="Z531" s="267"/>
    </row>
    <row r="532">
      <c r="A532" s="267"/>
      <c r="B532" s="267"/>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c r="Z532" s="267"/>
    </row>
    <row r="533">
      <c r="A533" s="267"/>
      <c r="B533" s="267"/>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c r="Z533" s="267"/>
    </row>
    <row r="534">
      <c r="A534" s="267"/>
      <c r="B534" s="267"/>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c r="Z534" s="267"/>
    </row>
    <row r="535">
      <c r="A535" s="267"/>
      <c r="B535" s="267"/>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c r="Z535" s="267"/>
    </row>
    <row r="536">
      <c r="A536" s="267"/>
      <c r="B536" s="267"/>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c r="Z536" s="267"/>
    </row>
    <row r="537">
      <c r="A537" s="267"/>
      <c r="B537" s="267"/>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c r="Z537" s="267"/>
    </row>
    <row r="538">
      <c r="A538" s="267"/>
      <c r="B538" s="267"/>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c r="Z538" s="267"/>
    </row>
    <row r="539">
      <c r="A539" s="267"/>
      <c r="B539" s="267"/>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c r="Z539" s="267"/>
    </row>
    <row r="540">
      <c r="A540" s="267"/>
      <c r="B540" s="267"/>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c r="Z540" s="267"/>
    </row>
    <row r="541">
      <c r="A541" s="267"/>
      <c r="B541" s="267"/>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c r="Z541" s="267"/>
    </row>
    <row r="542">
      <c r="A542" s="267"/>
      <c r="B542" s="267"/>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c r="Z542" s="267"/>
    </row>
    <row r="543">
      <c r="A543" s="267"/>
      <c r="B543" s="267"/>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c r="Z543" s="267"/>
    </row>
    <row r="544">
      <c r="A544" s="267"/>
      <c r="B544" s="267"/>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c r="Z544" s="267"/>
    </row>
    <row r="545">
      <c r="A545" s="267"/>
      <c r="B545" s="267"/>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c r="Z545" s="267"/>
    </row>
    <row r="546">
      <c r="A546" s="267"/>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row>
    <row r="547">
      <c r="A547" s="267"/>
      <c r="B547" s="267"/>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c r="Z547" s="267"/>
    </row>
    <row r="548">
      <c r="A548" s="267"/>
      <c r="B548" s="267"/>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c r="Z548" s="267"/>
    </row>
    <row r="549">
      <c r="A549" s="267"/>
      <c r="B549" s="267"/>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c r="Z549" s="267"/>
    </row>
    <row r="550">
      <c r="A550" s="267"/>
      <c r="B550" s="267"/>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c r="Z550" s="267"/>
    </row>
    <row r="551">
      <c r="A551" s="267"/>
      <c r="B551" s="267"/>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c r="Z551" s="267"/>
    </row>
    <row r="552">
      <c r="A552" s="267"/>
      <c r="B552" s="267"/>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c r="Z552" s="267"/>
    </row>
    <row r="553">
      <c r="A553" s="267"/>
      <c r="B553" s="267"/>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c r="Z553" s="267"/>
    </row>
    <row r="554">
      <c r="A554" s="267"/>
      <c r="B554" s="267"/>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c r="Z554" s="267"/>
    </row>
    <row r="555">
      <c r="A555" s="267"/>
      <c r="B555" s="267"/>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c r="Z555" s="267"/>
    </row>
    <row r="556">
      <c r="A556" s="267"/>
      <c r="B556" s="267"/>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c r="Z556" s="267"/>
    </row>
    <row r="557">
      <c r="A557" s="267"/>
      <c r="B557" s="267"/>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c r="Z557" s="267"/>
    </row>
    <row r="558">
      <c r="A558" s="267"/>
      <c r="B558" s="267"/>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c r="Z558" s="267"/>
    </row>
    <row r="559">
      <c r="A559" s="267"/>
      <c r="B559" s="267"/>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c r="Z559" s="267"/>
    </row>
    <row r="560">
      <c r="A560" s="267"/>
      <c r="B560" s="267"/>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c r="Z560" s="267"/>
    </row>
    <row r="561">
      <c r="A561" s="267"/>
      <c r="B561" s="267"/>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c r="Z561" s="267"/>
    </row>
    <row r="562">
      <c r="A562" s="267"/>
      <c r="B562" s="267"/>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c r="Z562" s="267"/>
    </row>
    <row r="563">
      <c r="A563" s="267"/>
      <c r="B563" s="267"/>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c r="Z563" s="267"/>
    </row>
    <row r="564">
      <c r="A564" s="267"/>
      <c r="B564" s="267"/>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c r="Z564" s="267"/>
    </row>
    <row r="565">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row>
    <row r="566">
      <c r="A566" s="267"/>
      <c r="B566" s="267"/>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c r="Z566" s="267"/>
    </row>
    <row r="567">
      <c r="A567" s="267"/>
      <c r="B567" s="267"/>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c r="Z567" s="267"/>
    </row>
    <row r="568">
      <c r="A568" s="267"/>
      <c r="B568" s="267"/>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c r="Z568" s="267"/>
    </row>
    <row r="569">
      <c r="A569" s="267"/>
      <c r="B569" s="267"/>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c r="Z569" s="267"/>
    </row>
    <row r="570">
      <c r="A570" s="267"/>
      <c r="B570" s="267"/>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c r="Z570" s="267"/>
    </row>
    <row r="571">
      <c r="A571" s="267"/>
      <c r="B571" s="267"/>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c r="Z571" s="267"/>
    </row>
    <row r="572">
      <c r="A572" s="267"/>
      <c r="B572" s="267"/>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c r="Z572" s="267"/>
    </row>
    <row r="573">
      <c r="A573" s="267"/>
      <c r="B573" s="267"/>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c r="Z573" s="267"/>
    </row>
    <row r="574">
      <c r="A574" s="267"/>
      <c r="B574" s="267"/>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c r="Z574" s="267"/>
    </row>
    <row r="575">
      <c r="A575" s="267"/>
      <c r="B575" s="267"/>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c r="Z575" s="267"/>
    </row>
    <row r="576">
      <c r="A576" s="267"/>
      <c r="B576" s="267"/>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c r="Z576" s="267"/>
    </row>
    <row r="577">
      <c r="A577" s="267"/>
      <c r="B577" s="267"/>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c r="Z577" s="267"/>
    </row>
    <row r="578">
      <c r="A578" s="267"/>
      <c r="B578" s="267"/>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c r="Z578" s="267"/>
    </row>
    <row r="579">
      <c r="A579" s="267"/>
      <c r="B579" s="267"/>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c r="Z579" s="267"/>
    </row>
    <row r="580">
      <c r="A580" s="267"/>
      <c r="B580" s="267"/>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c r="Z580" s="267"/>
    </row>
    <row r="581">
      <c r="A581" s="267"/>
      <c r="B581" s="267"/>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c r="Z581" s="267"/>
    </row>
    <row r="582">
      <c r="A582" s="267"/>
      <c r="B582" s="267"/>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c r="Z582" s="267"/>
    </row>
    <row r="583">
      <c r="A583" s="267"/>
      <c r="B583" s="267"/>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c r="Z583" s="267"/>
    </row>
    <row r="584">
      <c r="A584" s="267"/>
      <c r="B584" s="267"/>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c r="Z584" s="267"/>
    </row>
    <row r="585">
      <c r="A585" s="267"/>
      <c r="B585" s="267"/>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c r="Z585" s="267"/>
    </row>
    <row r="586">
      <c r="A586" s="267"/>
      <c r="B586" s="267"/>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c r="Z586" s="267"/>
    </row>
    <row r="587">
      <c r="A587" s="267"/>
      <c r="B587" s="267"/>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c r="Z587" s="267"/>
    </row>
    <row r="588">
      <c r="A588" s="267"/>
      <c r="B588" s="267"/>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c r="Z588" s="267"/>
    </row>
    <row r="589">
      <c r="A589" s="267"/>
      <c r="B589" s="267"/>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c r="Z589" s="267"/>
    </row>
    <row r="590">
      <c r="A590" s="267"/>
      <c r="B590" s="267"/>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c r="Z590" s="267"/>
    </row>
    <row r="591">
      <c r="A591" s="267"/>
      <c r="B591" s="267"/>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c r="Z591" s="267"/>
    </row>
    <row r="592">
      <c r="A592" s="267"/>
      <c r="B592" s="267"/>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c r="Z592" s="267"/>
    </row>
    <row r="593">
      <c r="A593" s="267"/>
      <c r="B593" s="267"/>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c r="Z593" s="267"/>
    </row>
    <row r="594">
      <c r="A594" s="267"/>
      <c r="B594" s="267"/>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c r="Z594" s="267"/>
    </row>
    <row r="595">
      <c r="A595" s="267"/>
      <c r="B595" s="267"/>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c r="Z595" s="267"/>
    </row>
    <row r="596">
      <c r="A596" s="267"/>
      <c r="B596" s="267"/>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c r="Z596" s="267"/>
    </row>
    <row r="597">
      <c r="A597" s="267"/>
      <c r="B597" s="267"/>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c r="Z597" s="267"/>
    </row>
    <row r="598">
      <c r="A598" s="267"/>
      <c r="B598" s="267"/>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c r="Z598" s="267"/>
    </row>
    <row r="599">
      <c r="A599" s="267"/>
      <c r="B599" s="267"/>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c r="Z599" s="267"/>
    </row>
    <row r="600">
      <c r="A600" s="267"/>
      <c r="B600" s="267"/>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c r="Z600" s="267"/>
    </row>
    <row r="601">
      <c r="A601" s="267"/>
      <c r="B601" s="267"/>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c r="Z601" s="267"/>
    </row>
    <row r="602">
      <c r="A602" s="267"/>
      <c r="B602" s="267"/>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c r="Z602" s="267"/>
    </row>
    <row r="603">
      <c r="A603" s="267"/>
      <c r="B603" s="267"/>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c r="Z603" s="267"/>
    </row>
    <row r="604">
      <c r="A604" s="267"/>
      <c r="B604" s="267"/>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c r="Z604" s="267"/>
    </row>
    <row r="605">
      <c r="A605" s="267"/>
      <c r="B605" s="267"/>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c r="Z605" s="267"/>
    </row>
    <row r="606">
      <c r="A606" s="267"/>
      <c r="B606" s="267"/>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c r="Z606" s="267"/>
    </row>
    <row r="607">
      <c r="A607" s="267"/>
      <c r="B607" s="267"/>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c r="Z607" s="267"/>
    </row>
    <row r="608">
      <c r="A608" s="267"/>
      <c r="B608" s="267"/>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c r="Z608" s="267"/>
    </row>
    <row r="609">
      <c r="A609" s="267"/>
      <c r="B609" s="267"/>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c r="Z609" s="267"/>
    </row>
    <row r="610">
      <c r="A610" s="267"/>
      <c r="B610" s="267"/>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c r="Z610" s="267"/>
    </row>
    <row r="611">
      <c r="A611" s="267"/>
      <c r="B611" s="267"/>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c r="Z611" s="267"/>
    </row>
    <row r="612">
      <c r="A612" s="267"/>
      <c r="B612" s="267"/>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c r="Z612" s="267"/>
    </row>
    <row r="613">
      <c r="A613" s="267"/>
      <c r="B613" s="267"/>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c r="Z613" s="267"/>
    </row>
    <row r="614">
      <c r="A614" s="267"/>
      <c r="B614" s="267"/>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c r="Z614" s="267"/>
    </row>
    <row r="615">
      <c r="A615" s="267"/>
      <c r="B615" s="267"/>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c r="Z615" s="267"/>
    </row>
    <row r="616">
      <c r="A616" s="267"/>
      <c r="B616" s="267"/>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c r="Z616" s="267"/>
    </row>
    <row r="617">
      <c r="A617" s="267"/>
      <c r="B617" s="267"/>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c r="Z617" s="267"/>
    </row>
    <row r="618">
      <c r="A618" s="267"/>
      <c r="B618" s="267"/>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c r="Z618" s="267"/>
    </row>
    <row r="619">
      <c r="A619" s="267"/>
      <c r="B619" s="267"/>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c r="Z619" s="267"/>
    </row>
    <row r="620">
      <c r="A620" s="267"/>
      <c r="B620" s="267"/>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c r="Z620" s="267"/>
    </row>
    <row r="621">
      <c r="A621" s="267"/>
      <c r="B621" s="267"/>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c r="Z621" s="267"/>
    </row>
    <row r="622">
      <c r="A622" s="267"/>
      <c r="B622" s="267"/>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c r="Z622" s="267"/>
    </row>
    <row r="623">
      <c r="A623" s="267"/>
      <c r="B623" s="267"/>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c r="Z623" s="267"/>
    </row>
    <row r="624">
      <c r="A624" s="267"/>
      <c r="B624" s="267"/>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c r="Z624" s="267"/>
    </row>
    <row r="625">
      <c r="A625" s="267"/>
      <c r="B625" s="267"/>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c r="Z625" s="267"/>
    </row>
    <row r="626">
      <c r="A626" s="267"/>
      <c r="B626" s="267"/>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c r="Z626" s="267"/>
    </row>
    <row r="627">
      <c r="A627" s="267"/>
      <c r="B627" s="267"/>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c r="Z627" s="267"/>
    </row>
    <row r="628">
      <c r="A628" s="267"/>
      <c r="B628" s="267"/>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c r="Z628" s="267"/>
    </row>
    <row r="629">
      <c r="A629" s="267"/>
      <c r="B629" s="267"/>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c r="Z629" s="267"/>
    </row>
    <row r="630">
      <c r="A630" s="267"/>
      <c r="B630" s="267"/>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c r="Z630" s="267"/>
    </row>
    <row r="631">
      <c r="A631" s="267"/>
      <c r="B631" s="267"/>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c r="Z631" s="267"/>
    </row>
    <row r="632">
      <c r="A632" s="267"/>
      <c r="B632" s="267"/>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c r="Z632" s="267"/>
    </row>
    <row r="633">
      <c r="A633" s="267"/>
      <c r="B633" s="267"/>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c r="Z633" s="267"/>
    </row>
    <row r="634">
      <c r="A634" s="267"/>
      <c r="B634" s="267"/>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c r="Z634" s="267"/>
    </row>
    <row r="635">
      <c r="A635" s="267"/>
      <c r="B635" s="267"/>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c r="Z635" s="267"/>
    </row>
    <row r="636">
      <c r="A636" s="267"/>
      <c r="B636" s="267"/>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c r="Z636" s="267"/>
    </row>
    <row r="637">
      <c r="A637" s="267"/>
      <c r="B637" s="267"/>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c r="Z637" s="267"/>
    </row>
    <row r="638">
      <c r="A638" s="267"/>
      <c r="B638" s="267"/>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c r="Z638" s="267"/>
    </row>
    <row r="639">
      <c r="A639" s="267"/>
      <c r="B639" s="267"/>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c r="Z639" s="267"/>
    </row>
    <row r="640">
      <c r="A640" s="267"/>
      <c r="B640" s="267"/>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c r="Z640" s="267"/>
    </row>
    <row r="641">
      <c r="A641" s="267"/>
      <c r="B641" s="267"/>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c r="Z641" s="267"/>
    </row>
    <row r="642">
      <c r="A642" s="267"/>
      <c r="B642" s="267"/>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c r="Z642" s="267"/>
    </row>
    <row r="643">
      <c r="A643" s="267"/>
      <c r="B643" s="267"/>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c r="Z643" s="267"/>
    </row>
    <row r="644">
      <c r="A644" s="267"/>
      <c r="B644" s="267"/>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c r="Z644" s="267"/>
    </row>
    <row r="645">
      <c r="A645" s="267"/>
      <c r="B645" s="267"/>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c r="Z645" s="267"/>
    </row>
    <row r="646">
      <c r="A646" s="267"/>
      <c r="B646" s="267"/>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c r="Z646" s="267"/>
    </row>
    <row r="647">
      <c r="A647" s="267"/>
      <c r="B647" s="267"/>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c r="Z647" s="267"/>
    </row>
    <row r="648">
      <c r="A648" s="267"/>
      <c r="B648" s="267"/>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c r="Z648" s="267"/>
    </row>
    <row r="649">
      <c r="A649" s="267"/>
      <c r="B649" s="267"/>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c r="Z649" s="267"/>
    </row>
    <row r="650">
      <c r="A650" s="267"/>
      <c r="B650" s="267"/>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c r="Z650" s="267"/>
    </row>
    <row r="651">
      <c r="A651" s="267"/>
      <c r="B651" s="267"/>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c r="Z651" s="267"/>
    </row>
    <row r="652">
      <c r="A652" s="267"/>
      <c r="B652" s="267"/>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c r="Z652" s="267"/>
    </row>
    <row r="653">
      <c r="A653" s="267"/>
      <c r="B653" s="267"/>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c r="Z653" s="267"/>
    </row>
    <row r="654">
      <c r="A654" s="267"/>
      <c r="B654" s="267"/>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c r="Z654" s="267"/>
    </row>
    <row r="655">
      <c r="A655" s="267"/>
      <c r="B655" s="267"/>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c r="Z655" s="267"/>
    </row>
    <row r="656">
      <c r="A656" s="267"/>
      <c r="B656" s="267"/>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c r="Z656" s="267"/>
    </row>
    <row r="657">
      <c r="A657" s="267"/>
      <c r="B657" s="267"/>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c r="Z657" s="267"/>
    </row>
    <row r="658">
      <c r="A658" s="267"/>
      <c r="B658" s="267"/>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c r="Z658" s="267"/>
    </row>
    <row r="659">
      <c r="A659" s="267"/>
      <c r="B659" s="267"/>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c r="Z659" s="267"/>
    </row>
    <row r="660">
      <c r="A660" s="267"/>
      <c r="B660" s="267"/>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c r="Z660" s="267"/>
    </row>
    <row r="661">
      <c r="A661" s="267"/>
      <c r="B661" s="267"/>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c r="Z661" s="267"/>
    </row>
    <row r="662">
      <c r="A662" s="267"/>
      <c r="B662" s="267"/>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c r="Z662" s="267"/>
    </row>
    <row r="663">
      <c r="A663" s="267"/>
      <c r="B663" s="267"/>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c r="Z663" s="267"/>
    </row>
    <row r="664">
      <c r="A664" s="267"/>
      <c r="B664" s="267"/>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c r="Z664" s="267"/>
    </row>
    <row r="665">
      <c r="A665" s="267"/>
      <c r="B665" s="267"/>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c r="Z665" s="267"/>
    </row>
    <row r="666">
      <c r="A666" s="267"/>
      <c r="B666" s="267"/>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c r="Z666" s="267"/>
    </row>
    <row r="667">
      <c r="A667" s="267"/>
      <c r="B667" s="267"/>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c r="Z667" s="267"/>
    </row>
    <row r="668">
      <c r="A668" s="267"/>
      <c r="B668" s="267"/>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c r="Z668" s="267"/>
    </row>
    <row r="669">
      <c r="A669" s="267"/>
      <c r="B669" s="267"/>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c r="Z669" s="267"/>
    </row>
    <row r="670">
      <c r="A670" s="267"/>
      <c r="B670" s="267"/>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c r="Z670" s="267"/>
    </row>
    <row r="671">
      <c r="A671" s="267"/>
      <c r="B671" s="267"/>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c r="Z671" s="267"/>
    </row>
    <row r="672">
      <c r="A672" s="267"/>
      <c r="B672" s="267"/>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c r="Z672" s="267"/>
    </row>
    <row r="673">
      <c r="A673" s="267"/>
      <c r="B673" s="267"/>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c r="Z673" s="267"/>
    </row>
    <row r="674">
      <c r="A674" s="267"/>
      <c r="B674" s="267"/>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c r="Z674" s="267"/>
    </row>
    <row r="675">
      <c r="A675" s="267"/>
      <c r="B675" s="267"/>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c r="Z675" s="267"/>
    </row>
    <row r="676">
      <c r="A676" s="267"/>
      <c r="B676" s="267"/>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c r="Z676" s="267"/>
    </row>
    <row r="677">
      <c r="A677" s="267"/>
      <c r="B677" s="267"/>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c r="Z677" s="267"/>
    </row>
    <row r="678">
      <c r="A678" s="267"/>
      <c r="B678" s="267"/>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c r="Z678" s="267"/>
    </row>
    <row r="679">
      <c r="A679" s="267"/>
      <c r="B679" s="267"/>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c r="Z679" s="267"/>
    </row>
    <row r="680">
      <c r="A680" s="267"/>
      <c r="B680" s="267"/>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c r="Z680" s="267"/>
    </row>
    <row r="681">
      <c r="A681" s="267"/>
      <c r="B681" s="267"/>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c r="Z681" s="267"/>
    </row>
    <row r="682">
      <c r="A682" s="267"/>
      <c r="B682" s="267"/>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c r="Z682" s="267"/>
    </row>
    <row r="683">
      <c r="A683" s="267"/>
      <c r="B683" s="267"/>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c r="Z683" s="267"/>
    </row>
    <row r="684">
      <c r="A684" s="267"/>
      <c r="B684" s="267"/>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c r="Z684" s="267"/>
    </row>
    <row r="685">
      <c r="A685" s="267"/>
      <c r="B685" s="267"/>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c r="Z685" s="267"/>
    </row>
    <row r="686">
      <c r="A686" s="267"/>
      <c r="B686" s="267"/>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c r="Z686" s="267"/>
    </row>
    <row r="687">
      <c r="A687" s="267"/>
      <c r="B687" s="267"/>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c r="Z687" s="267"/>
    </row>
    <row r="688">
      <c r="A688" s="267"/>
      <c r="B688" s="267"/>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c r="Z688" s="267"/>
    </row>
    <row r="689">
      <c r="A689" s="267"/>
      <c r="B689" s="267"/>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c r="Z689" s="267"/>
    </row>
    <row r="690">
      <c r="A690" s="267"/>
      <c r="B690" s="267"/>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c r="Z690" s="267"/>
    </row>
    <row r="691">
      <c r="A691" s="267"/>
      <c r="B691" s="267"/>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c r="Z691" s="267"/>
    </row>
    <row r="692">
      <c r="A692" s="267"/>
      <c r="B692" s="267"/>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c r="Z692" s="267"/>
    </row>
    <row r="693">
      <c r="A693" s="267"/>
      <c r="B693" s="267"/>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c r="Z693" s="267"/>
    </row>
    <row r="694">
      <c r="A694" s="267"/>
      <c r="B694" s="267"/>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c r="Z694" s="267"/>
    </row>
    <row r="695">
      <c r="A695" s="267"/>
      <c r="B695" s="267"/>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c r="Z695" s="267"/>
    </row>
    <row r="696">
      <c r="A696" s="267"/>
      <c r="B696" s="267"/>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c r="Z696" s="267"/>
    </row>
    <row r="697">
      <c r="A697" s="267"/>
      <c r="B697" s="267"/>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c r="Z697" s="267"/>
    </row>
    <row r="698">
      <c r="A698" s="267"/>
      <c r="B698" s="267"/>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c r="Z698" s="267"/>
    </row>
    <row r="699">
      <c r="A699" s="267"/>
      <c r="B699" s="267"/>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c r="Z699" s="267"/>
    </row>
    <row r="700">
      <c r="A700" s="267"/>
      <c r="B700" s="267"/>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c r="Z700" s="267"/>
    </row>
    <row r="701">
      <c r="A701" s="267"/>
      <c r="B701" s="267"/>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c r="Z701" s="267"/>
    </row>
    <row r="702">
      <c r="A702" s="267"/>
      <c r="B702" s="267"/>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c r="Z702" s="267"/>
    </row>
    <row r="703">
      <c r="A703" s="267"/>
      <c r="B703" s="267"/>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c r="Z703" s="267"/>
    </row>
    <row r="704">
      <c r="A704" s="267"/>
      <c r="B704" s="267"/>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c r="Z704" s="267"/>
    </row>
    <row r="705">
      <c r="A705" s="267"/>
      <c r="B705" s="267"/>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c r="Z705" s="267"/>
    </row>
    <row r="706">
      <c r="A706" s="267"/>
      <c r="B706" s="267"/>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c r="Z706" s="267"/>
    </row>
    <row r="707">
      <c r="A707" s="267"/>
      <c r="B707" s="267"/>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c r="Z707" s="267"/>
    </row>
    <row r="708">
      <c r="A708" s="267"/>
      <c r="B708" s="267"/>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c r="Z708" s="267"/>
    </row>
    <row r="709">
      <c r="A709" s="267"/>
      <c r="B709" s="267"/>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c r="Z709" s="267"/>
    </row>
    <row r="710">
      <c r="A710" s="267"/>
      <c r="B710" s="267"/>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c r="Z710" s="267"/>
    </row>
    <row r="711">
      <c r="A711" s="267"/>
      <c r="B711" s="267"/>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c r="Z711" s="267"/>
    </row>
    <row r="712">
      <c r="A712" s="267"/>
      <c r="B712" s="267"/>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c r="Z712" s="267"/>
    </row>
    <row r="713">
      <c r="A713" s="267"/>
      <c r="B713" s="267"/>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c r="Z713" s="267"/>
    </row>
    <row r="714">
      <c r="A714" s="267"/>
      <c r="B714" s="267"/>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c r="Z714" s="267"/>
    </row>
    <row r="715">
      <c r="A715" s="267"/>
      <c r="B715" s="267"/>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c r="Z715" s="267"/>
    </row>
    <row r="716">
      <c r="A716" s="267"/>
      <c r="B716" s="267"/>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c r="Z716" s="267"/>
    </row>
    <row r="717">
      <c r="A717" s="267"/>
      <c r="B717" s="267"/>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c r="Z717" s="267"/>
    </row>
    <row r="718">
      <c r="A718" s="267"/>
      <c r="B718" s="267"/>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c r="Z718" s="267"/>
    </row>
    <row r="719">
      <c r="A719" s="267"/>
      <c r="B719" s="267"/>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c r="Z719" s="267"/>
    </row>
    <row r="720">
      <c r="A720" s="267"/>
      <c r="B720" s="267"/>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c r="Z720" s="267"/>
    </row>
    <row r="721">
      <c r="A721" s="267"/>
      <c r="B721" s="267"/>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c r="Z721" s="267"/>
    </row>
    <row r="722">
      <c r="A722" s="267"/>
      <c r="B722" s="267"/>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c r="Z722" s="267"/>
    </row>
    <row r="723">
      <c r="A723" s="267"/>
      <c r="B723" s="267"/>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c r="Z723" s="267"/>
    </row>
    <row r="724">
      <c r="A724" s="267"/>
      <c r="B724" s="267"/>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c r="Z724" s="267"/>
    </row>
    <row r="725">
      <c r="A725" s="267"/>
      <c r="B725" s="267"/>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c r="Z725" s="267"/>
    </row>
    <row r="726">
      <c r="A726" s="267"/>
      <c r="B726" s="267"/>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c r="Z726" s="267"/>
    </row>
    <row r="727">
      <c r="A727" s="267"/>
      <c r="B727" s="267"/>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c r="Z727" s="267"/>
    </row>
    <row r="728">
      <c r="A728" s="267"/>
      <c r="B728" s="267"/>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c r="Z728" s="267"/>
    </row>
    <row r="729">
      <c r="A729" s="267"/>
      <c r="B729" s="267"/>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c r="Z729" s="267"/>
    </row>
    <row r="730">
      <c r="A730" s="267"/>
      <c r="B730" s="267"/>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c r="Z730" s="267"/>
    </row>
    <row r="731">
      <c r="A731" s="267"/>
      <c r="B731" s="267"/>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c r="Z731" s="267"/>
    </row>
    <row r="732">
      <c r="A732" s="267"/>
      <c r="B732" s="267"/>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c r="Z732" s="267"/>
    </row>
    <row r="733">
      <c r="A733" s="267"/>
      <c r="B733" s="267"/>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c r="Z733" s="267"/>
    </row>
    <row r="734">
      <c r="A734" s="267"/>
      <c r="B734" s="267"/>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c r="Z734" s="267"/>
    </row>
    <row r="735">
      <c r="A735" s="267"/>
      <c r="B735" s="267"/>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c r="Z735" s="267"/>
    </row>
    <row r="736">
      <c r="A736" s="267"/>
      <c r="B736" s="267"/>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c r="Z736" s="267"/>
    </row>
    <row r="737">
      <c r="A737" s="267"/>
      <c r="B737" s="267"/>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c r="Z737" s="267"/>
    </row>
    <row r="738">
      <c r="A738" s="267"/>
      <c r="B738" s="267"/>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c r="Z738" s="267"/>
    </row>
    <row r="739">
      <c r="A739" s="267"/>
      <c r="B739" s="267"/>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c r="Z739" s="267"/>
    </row>
    <row r="740">
      <c r="A740" s="267"/>
      <c r="B740" s="267"/>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c r="Z740" s="267"/>
    </row>
    <row r="741">
      <c r="A741" s="267"/>
      <c r="B741" s="267"/>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c r="Z741" s="267"/>
    </row>
    <row r="742">
      <c r="A742" s="267"/>
      <c r="B742" s="267"/>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c r="Z742" s="267"/>
    </row>
    <row r="743">
      <c r="A743" s="267"/>
      <c r="B743" s="267"/>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c r="Z743" s="267"/>
    </row>
    <row r="744">
      <c r="A744" s="267"/>
      <c r="B744" s="267"/>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c r="Z744" s="267"/>
    </row>
    <row r="745">
      <c r="A745" s="267"/>
      <c r="B745" s="267"/>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c r="Z745" s="267"/>
    </row>
    <row r="746">
      <c r="A746" s="267"/>
      <c r="B746" s="267"/>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c r="Z746" s="267"/>
    </row>
    <row r="747">
      <c r="A747" s="267"/>
      <c r="B747" s="267"/>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c r="Z747" s="267"/>
    </row>
    <row r="748">
      <c r="A748" s="267"/>
      <c r="B748" s="267"/>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c r="Z748" s="267"/>
    </row>
    <row r="749">
      <c r="A749" s="267"/>
      <c r="B749" s="267"/>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c r="Z749" s="267"/>
    </row>
    <row r="750">
      <c r="A750" s="267"/>
      <c r="B750" s="267"/>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c r="Z750" s="267"/>
    </row>
    <row r="751">
      <c r="A751" s="267"/>
      <c r="B751" s="267"/>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c r="Z751" s="267"/>
    </row>
    <row r="752">
      <c r="A752" s="267"/>
      <c r="B752" s="267"/>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c r="Z752" s="267"/>
    </row>
    <row r="753">
      <c r="A753" s="267"/>
      <c r="B753" s="267"/>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c r="Z753" s="267"/>
    </row>
    <row r="754">
      <c r="A754" s="267"/>
      <c r="B754" s="267"/>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c r="Z754" s="267"/>
    </row>
    <row r="755">
      <c r="A755" s="267"/>
      <c r="B755" s="267"/>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c r="Z755" s="267"/>
    </row>
    <row r="756">
      <c r="A756" s="267"/>
      <c r="B756" s="267"/>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c r="Z756" s="267"/>
    </row>
    <row r="757">
      <c r="A757" s="267"/>
      <c r="B757" s="267"/>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c r="Z757" s="267"/>
    </row>
    <row r="758">
      <c r="A758" s="267"/>
      <c r="B758" s="267"/>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c r="Z758" s="267"/>
    </row>
    <row r="759">
      <c r="A759" s="267"/>
      <c r="B759" s="267"/>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c r="Z759" s="267"/>
    </row>
    <row r="760">
      <c r="A760" s="267"/>
      <c r="B760" s="267"/>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c r="Z760" s="267"/>
    </row>
    <row r="761">
      <c r="A761" s="267"/>
      <c r="B761" s="267"/>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c r="Z761" s="267"/>
    </row>
    <row r="762">
      <c r="A762" s="267"/>
      <c r="B762" s="267"/>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c r="Z762" s="267"/>
    </row>
    <row r="763">
      <c r="A763" s="267"/>
      <c r="B763" s="267"/>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c r="Z763" s="267"/>
    </row>
    <row r="764">
      <c r="A764" s="267"/>
      <c r="B764" s="267"/>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c r="Z764" s="267"/>
    </row>
    <row r="765">
      <c r="A765" s="267"/>
      <c r="B765" s="267"/>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c r="Z765" s="267"/>
    </row>
    <row r="766">
      <c r="A766" s="267"/>
      <c r="B766" s="267"/>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c r="Z766" s="267"/>
    </row>
    <row r="767">
      <c r="A767" s="267"/>
      <c r="B767" s="267"/>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c r="Z767" s="267"/>
    </row>
    <row r="768">
      <c r="A768" s="267"/>
      <c r="B768" s="267"/>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c r="Z768" s="267"/>
    </row>
    <row r="769">
      <c r="A769" s="267"/>
      <c r="B769" s="267"/>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c r="Z769" s="267"/>
    </row>
    <row r="770">
      <c r="A770" s="267"/>
      <c r="B770" s="267"/>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c r="Z770" s="267"/>
    </row>
    <row r="771">
      <c r="A771" s="267"/>
      <c r="B771" s="267"/>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c r="Z771" s="267"/>
    </row>
    <row r="772">
      <c r="A772" s="267"/>
      <c r="B772" s="267"/>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c r="Z772" s="267"/>
    </row>
    <row r="773">
      <c r="A773" s="267"/>
      <c r="B773" s="267"/>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c r="Z773" s="267"/>
    </row>
    <row r="774">
      <c r="A774" s="267"/>
      <c r="B774" s="267"/>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c r="Z774" s="267"/>
    </row>
    <row r="775">
      <c r="A775" s="267"/>
      <c r="B775" s="267"/>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c r="Z775" s="267"/>
    </row>
    <row r="776">
      <c r="A776" s="267"/>
      <c r="B776" s="267"/>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c r="Z776" s="267"/>
    </row>
    <row r="777">
      <c r="A777" s="267"/>
      <c r="B777" s="267"/>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c r="Z777" s="267"/>
    </row>
    <row r="778">
      <c r="A778" s="267"/>
      <c r="B778" s="267"/>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c r="Z778" s="267"/>
    </row>
    <row r="779">
      <c r="A779" s="267"/>
      <c r="B779" s="267"/>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c r="Z779" s="267"/>
    </row>
    <row r="780">
      <c r="A780" s="267"/>
      <c r="B780" s="267"/>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c r="Z780" s="267"/>
    </row>
    <row r="781">
      <c r="A781" s="267"/>
      <c r="B781" s="267"/>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c r="Z781" s="267"/>
    </row>
    <row r="782">
      <c r="A782" s="267"/>
      <c r="B782" s="267"/>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c r="Z782" s="267"/>
    </row>
    <row r="783">
      <c r="A783" s="267"/>
      <c r="B783" s="267"/>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c r="Z783" s="267"/>
    </row>
    <row r="784">
      <c r="A784" s="267"/>
      <c r="B784" s="267"/>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c r="Z784" s="267"/>
    </row>
    <row r="785">
      <c r="A785" s="267"/>
      <c r="B785" s="267"/>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c r="Z785" s="267"/>
    </row>
    <row r="786">
      <c r="A786" s="267"/>
      <c r="B786" s="267"/>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c r="Z786" s="267"/>
    </row>
    <row r="787">
      <c r="A787" s="267"/>
      <c r="B787" s="267"/>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c r="Z787" s="267"/>
    </row>
    <row r="788">
      <c r="A788" s="267"/>
      <c r="B788" s="267"/>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c r="Z788" s="267"/>
    </row>
    <row r="789">
      <c r="A789" s="267"/>
      <c r="B789" s="267"/>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c r="Z789" s="267"/>
    </row>
    <row r="790">
      <c r="A790" s="267"/>
      <c r="B790" s="267"/>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c r="Z790" s="267"/>
    </row>
    <row r="791">
      <c r="A791" s="267"/>
      <c r="B791" s="267"/>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c r="Z791" s="267"/>
    </row>
    <row r="792">
      <c r="A792" s="267"/>
      <c r="B792" s="267"/>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c r="Z792" s="267"/>
    </row>
    <row r="793">
      <c r="A793" s="267"/>
      <c r="B793" s="267"/>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c r="Z793" s="267"/>
    </row>
    <row r="794">
      <c r="A794" s="267"/>
      <c r="B794" s="267"/>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c r="Z794" s="267"/>
    </row>
    <row r="795">
      <c r="A795" s="267"/>
      <c r="B795" s="267"/>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c r="Z795" s="267"/>
    </row>
    <row r="796">
      <c r="A796" s="267"/>
      <c r="B796" s="267"/>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c r="Z796" s="267"/>
    </row>
    <row r="797">
      <c r="A797" s="267"/>
      <c r="B797" s="267"/>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c r="Z797" s="267"/>
    </row>
    <row r="798">
      <c r="A798" s="267"/>
      <c r="B798" s="267"/>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c r="Z798" s="267"/>
    </row>
    <row r="799">
      <c r="A799" s="267"/>
      <c r="B799" s="267"/>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c r="Z799" s="267"/>
    </row>
    <row r="800">
      <c r="A800" s="267"/>
      <c r="B800" s="267"/>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c r="Z800" s="267"/>
    </row>
    <row r="801">
      <c r="A801" s="267"/>
      <c r="B801" s="267"/>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c r="Z801" s="267"/>
    </row>
    <row r="802">
      <c r="A802" s="267"/>
      <c r="B802" s="267"/>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c r="Z802" s="267"/>
    </row>
    <row r="803">
      <c r="A803" s="267"/>
      <c r="B803" s="267"/>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c r="Z803" s="267"/>
    </row>
    <row r="804">
      <c r="A804" s="267"/>
      <c r="B804" s="267"/>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c r="Z804" s="267"/>
    </row>
    <row r="805">
      <c r="A805" s="267"/>
      <c r="B805" s="267"/>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c r="Z805" s="267"/>
    </row>
    <row r="806">
      <c r="A806" s="267"/>
      <c r="B806" s="267"/>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c r="Z806" s="267"/>
    </row>
    <row r="807">
      <c r="A807" s="267"/>
      <c r="B807" s="267"/>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c r="Z807" s="267"/>
    </row>
    <row r="808">
      <c r="A808" s="267"/>
      <c r="B808" s="267"/>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c r="Z808" s="267"/>
    </row>
    <row r="809">
      <c r="A809" s="267"/>
      <c r="B809" s="267"/>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c r="Z809" s="267"/>
    </row>
    <row r="810">
      <c r="A810" s="267"/>
      <c r="B810" s="267"/>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c r="Z810" s="267"/>
    </row>
    <row r="811">
      <c r="A811" s="267"/>
      <c r="B811" s="267"/>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c r="Z811" s="267"/>
    </row>
    <row r="812">
      <c r="A812" s="267"/>
      <c r="B812" s="267"/>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c r="Z812" s="267"/>
    </row>
    <row r="813">
      <c r="A813" s="267"/>
      <c r="B813" s="267"/>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c r="Z813" s="267"/>
    </row>
    <row r="814">
      <c r="A814" s="267"/>
      <c r="B814" s="267"/>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c r="Z814" s="267"/>
    </row>
    <row r="815">
      <c r="A815" s="267"/>
      <c r="B815" s="267"/>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c r="Z815" s="267"/>
    </row>
    <row r="816">
      <c r="A816" s="267"/>
      <c r="B816" s="267"/>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c r="Z816" s="267"/>
    </row>
    <row r="817">
      <c r="A817" s="267"/>
      <c r="B817" s="267"/>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c r="Z817" s="267"/>
    </row>
    <row r="818">
      <c r="A818" s="267"/>
      <c r="B818" s="267"/>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c r="Z818" s="267"/>
    </row>
    <row r="819">
      <c r="A819" s="267"/>
      <c r="B819" s="267"/>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c r="Z819" s="267"/>
    </row>
    <row r="820">
      <c r="A820" s="267"/>
      <c r="B820" s="267"/>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c r="Z820" s="267"/>
    </row>
    <row r="821">
      <c r="A821" s="267"/>
      <c r="B821" s="267"/>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c r="Z821" s="267"/>
    </row>
    <row r="822">
      <c r="A822" s="267"/>
      <c r="B822" s="267"/>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c r="Z822" s="267"/>
    </row>
    <row r="823">
      <c r="A823" s="267"/>
      <c r="B823" s="267"/>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c r="Z823" s="267"/>
    </row>
    <row r="824">
      <c r="A824" s="267"/>
      <c r="B824" s="267"/>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c r="Z824" s="267"/>
    </row>
    <row r="825">
      <c r="A825" s="267"/>
      <c r="B825" s="267"/>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c r="Z825" s="267"/>
    </row>
    <row r="826">
      <c r="A826" s="267"/>
      <c r="B826" s="267"/>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c r="Z826" s="267"/>
    </row>
    <row r="827">
      <c r="A827" s="267"/>
      <c r="B827" s="267"/>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c r="Z827" s="267"/>
    </row>
    <row r="828">
      <c r="A828" s="267"/>
      <c r="B828" s="267"/>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c r="Z828" s="267"/>
    </row>
    <row r="829">
      <c r="A829" s="267"/>
      <c r="B829" s="267"/>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c r="Z829" s="267"/>
    </row>
    <row r="830">
      <c r="A830" s="267"/>
      <c r="B830" s="267"/>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c r="Z830" s="267"/>
    </row>
    <row r="831">
      <c r="A831" s="267"/>
      <c r="B831" s="267"/>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c r="Z831" s="267"/>
    </row>
    <row r="832">
      <c r="A832" s="267"/>
      <c r="B832" s="267"/>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c r="Z832" s="267"/>
    </row>
    <row r="833">
      <c r="A833" s="267"/>
      <c r="B833" s="267"/>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c r="Z833" s="267"/>
    </row>
    <row r="834">
      <c r="A834" s="267"/>
      <c r="B834" s="267"/>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c r="Z834" s="267"/>
    </row>
    <row r="835">
      <c r="A835" s="267"/>
      <c r="B835" s="267"/>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c r="Z835" s="267"/>
    </row>
    <row r="836">
      <c r="A836" s="267"/>
      <c r="B836" s="267"/>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c r="Z836" s="267"/>
    </row>
    <row r="837">
      <c r="A837" s="267"/>
      <c r="B837" s="267"/>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c r="Z837" s="267"/>
    </row>
    <row r="838">
      <c r="A838" s="267"/>
      <c r="B838" s="267"/>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c r="Z838" s="267"/>
    </row>
    <row r="839">
      <c r="A839" s="267"/>
      <c r="B839" s="267"/>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c r="Z839" s="267"/>
    </row>
    <row r="840">
      <c r="A840" s="267"/>
      <c r="B840" s="267"/>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c r="Z840" s="267"/>
    </row>
    <row r="841">
      <c r="A841" s="267"/>
      <c r="B841" s="267"/>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c r="Z841" s="267"/>
    </row>
    <row r="842">
      <c r="A842" s="267"/>
      <c r="B842" s="267"/>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c r="Z842" s="267"/>
    </row>
    <row r="843">
      <c r="A843" s="267"/>
      <c r="B843" s="267"/>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c r="Z843" s="267"/>
    </row>
    <row r="844">
      <c r="A844" s="267"/>
      <c r="B844" s="267"/>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c r="Z844" s="267"/>
    </row>
    <row r="845">
      <c r="A845" s="267"/>
      <c r="B845" s="267"/>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c r="Z845" s="267"/>
    </row>
    <row r="846">
      <c r="A846" s="267"/>
      <c r="B846" s="267"/>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c r="Z846" s="267"/>
    </row>
    <row r="847">
      <c r="A847" s="267"/>
      <c r="B847" s="267"/>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c r="Z847" s="267"/>
    </row>
    <row r="848">
      <c r="A848" s="267"/>
      <c r="B848" s="267"/>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c r="Z848" s="267"/>
    </row>
    <row r="849">
      <c r="A849" s="267"/>
      <c r="B849" s="267"/>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c r="Z849" s="267"/>
    </row>
    <row r="850">
      <c r="A850" s="267"/>
      <c r="B850" s="267"/>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c r="Z850" s="267"/>
    </row>
    <row r="851">
      <c r="A851" s="267"/>
      <c r="B851" s="267"/>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c r="Z851" s="267"/>
    </row>
    <row r="852">
      <c r="A852" s="267"/>
      <c r="B852" s="267"/>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c r="Z852" s="267"/>
    </row>
    <row r="853">
      <c r="A853" s="267"/>
      <c r="B853" s="267"/>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c r="Z853" s="267"/>
    </row>
    <row r="854">
      <c r="A854" s="267"/>
      <c r="B854" s="267"/>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c r="Z854" s="267"/>
    </row>
    <row r="855">
      <c r="A855" s="267"/>
      <c r="B855" s="267"/>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c r="Z855" s="267"/>
    </row>
    <row r="856">
      <c r="A856" s="267"/>
      <c r="B856" s="267"/>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c r="Z856" s="267"/>
    </row>
    <row r="857">
      <c r="A857" s="267"/>
      <c r="B857" s="267"/>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c r="Z857" s="267"/>
    </row>
    <row r="858">
      <c r="A858" s="267"/>
      <c r="B858" s="267"/>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c r="Z858" s="267"/>
    </row>
    <row r="859">
      <c r="A859" s="267"/>
      <c r="B859" s="267"/>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c r="Z859" s="267"/>
    </row>
    <row r="860">
      <c r="A860" s="267"/>
      <c r="B860" s="267"/>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c r="Z860" s="267"/>
    </row>
    <row r="861">
      <c r="A861" s="267"/>
      <c r="B861" s="267"/>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c r="Z861" s="267"/>
    </row>
    <row r="862">
      <c r="A862" s="267"/>
      <c r="B862" s="267"/>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c r="Z862" s="267"/>
    </row>
    <row r="863">
      <c r="A863" s="267"/>
      <c r="B863" s="267"/>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c r="Z863" s="267"/>
    </row>
    <row r="864">
      <c r="A864" s="267"/>
      <c r="B864" s="267"/>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c r="Z864" s="267"/>
    </row>
    <row r="865">
      <c r="A865" s="267"/>
      <c r="B865" s="267"/>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c r="Z865" s="267"/>
    </row>
    <row r="866">
      <c r="A866" s="267"/>
      <c r="B866" s="267"/>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c r="Z866" s="267"/>
    </row>
    <row r="867">
      <c r="A867" s="267"/>
      <c r="B867" s="267"/>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c r="Z867" s="267"/>
    </row>
    <row r="868">
      <c r="A868" s="267"/>
      <c r="B868" s="267"/>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c r="Z868" s="267"/>
    </row>
    <row r="869">
      <c r="A869" s="267"/>
      <c r="B869" s="267"/>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c r="Z869" s="267"/>
    </row>
    <row r="870">
      <c r="A870" s="267"/>
      <c r="B870" s="267"/>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c r="Z870" s="267"/>
    </row>
    <row r="871">
      <c r="A871" s="267"/>
      <c r="B871" s="267"/>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c r="Z871" s="267"/>
    </row>
    <row r="872">
      <c r="A872" s="267"/>
      <c r="B872" s="267"/>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c r="Z872" s="267"/>
    </row>
    <row r="873">
      <c r="A873" s="267"/>
      <c r="B873" s="267"/>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c r="Z873" s="267"/>
    </row>
    <row r="874">
      <c r="A874" s="267"/>
      <c r="B874" s="267"/>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c r="Z874" s="267"/>
    </row>
    <row r="875">
      <c r="A875" s="267"/>
      <c r="B875" s="267"/>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c r="Z875" s="267"/>
    </row>
    <row r="876">
      <c r="A876" s="267"/>
      <c r="B876" s="267"/>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c r="Z876" s="267"/>
    </row>
    <row r="877">
      <c r="A877" s="267"/>
      <c r="B877" s="267"/>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c r="Z877" s="267"/>
    </row>
    <row r="878">
      <c r="A878" s="267"/>
      <c r="B878" s="267"/>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c r="Z878" s="267"/>
    </row>
    <row r="879">
      <c r="A879" s="267"/>
      <c r="B879" s="267"/>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c r="Z879" s="267"/>
    </row>
    <row r="880">
      <c r="A880" s="267"/>
      <c r="B880" s="267"/>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c r="Z880" s="267"/>
    </row>
    <row r="881">
      <c r="A881" s="267"/>
      <c r="B881" s="267"/>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c r="Z881" s="267"/>
    </row>
    <row r="882">
      <c r="A882" s="267"/>
      <c r="B882" s="267"/>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c r="Z882" s="267"/>
    </row>
    <row r="883">
      <c r="A883" s="267"/>
      <c r="B883" s="267"/>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c r="Z883" s="267"/>
    </row>
    <row r="884">
      <c r="A884" s="267"/>
      <c r="B884" s="267"/>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c r="Z884" s="267"/>
    </row>
    <row r="885">
      <c r="A885" s="267"/>
      <c r="B885" s="267"/>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c r="Z885" s="267"/>
    </row>
    <row r="886">
      <c r="A886" s="267"/>
      <c r="B886" s="267"/>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c r="Z886" s="267"/>
    </row>
    <row r="887">
      <c r="A887" s="267"/>
      <c r="B887" s="267"/>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c r="Z887" s="267"/>
    </row>
    <row r="888">
      <c r="A888" s="267"/>
      <c r="B888" s="267"/>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c r="Z888" s="267"/>
    </row>
    <row r="889">
      <c r="A889" s="267"/>
      <c r="B889" s="267"/>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c r="Z889" s="267"/>
    </row>
    <row r="890">
      <c r="A890" s="267"/>
      <c r="B890" s="267"/>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c r="Z890" s="267"/>
    </row>
    <row r="891">
      <c r="A891" s="267"/>
      <c r="B891" s="267"/>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c r="Z891" s="267"/>
    </row>
    <row r="892">
      <c r="A892" s="267"/>
      <c r="B892" s="267"/>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c r="Z892" s="267"/>
    </row>
    <row r="893">
      <c r="A893" s="267"/>
      <c r="B893" s="267"/>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c r="Z893" s="267"/>
    </row>
    <row r="894">
      <c r="A894" s="267"/>
      <c r="B894" s="267"/>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c r="Z894" s="267"/>
    </row>
    <row r="895">
      <c r="A895" s="267"/>
      <c r="B895" s="267"/>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c r="Z895" s="267"/>
    </row>
    <row r="896">
      <c r="A896" s="267"/>
      <c r="B896" s="267"/>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c r="Z896" s="267"/>
    </row>
    <row r="897">
      <c r="A897" s="267"/>
      <c r="B897" s="267"/>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c r="Z897" s="267"/>
    </row>
    <row r="898">
      <c r="A898" s="267"/>
      <c r="B898" s="267"/>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c r="Z898" s="267"/>
    </row>
    <row r="899">
      <c r="A899" s="267"/>
      <c r="B899" s="267"/>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c r="Z899" s="267"/>
    </row>
    <row r="900">
      <c r="A900" s="267"/>
      <c r="B900" s="267"/>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c r="Z900" s="267"/>
    </row>
    <row r="901">
      <c r="A901" s="267"/>
      <c r="B901" s="267"/>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c r="Z901" s="267"/>
    </row>
    <row r="902">
      <c r="A902" s="267"/>
      <c r="B902" s="267"/>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c r="Z902" s="267"/>
    </row>
    <row r="903">
      <c r="A903" s="267"/>
      <c r="B903" s="267"/>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c r="Z903" s="267"/>
    </row>
    <row r="904">
      <c r="A904" s="267"/>
      <c r="B904" s="267"/>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c r="Z904" s="267"/>
    </row>
    <row r="905">
      <c r="A905" s="267"/>
      <c r="B905" s="267"/>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c r="Z905" s="267"/>
    </row>
    <row r="906">
      <c r="A906" s="267"/>
      <c r="B906" s="267"/>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c r="Z906" s="267"/>
    </row>
    <row r="907">
      <c r="A907" s="267"/>
      <c r="B907" s="267"/>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c r="Z907" s="267"/>
    </row>
    <row r="908">
      <c r="A908" s="267"/>
      <c r="B908" s="267"/>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c r="Z908" s="267"/>
    </row>
    <row r="909">
      <c r="A909" s="267"/>
      <c r="B909" s="267"/>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c r="Z909" s="267"/>
    </row>
    <row r="910">
      <c r="A910" s="267"/>
      <c r="B910" s="267"/>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c r="Z910" s="267"/>
    </row>
    <row r="911">
      <c r="A911" s="267"/>
      <c r="B911" s="267"/>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c r="Z911" s="267"/>
    </row>
    <row r="912">
      <c r="A912" s="267"/>
      <c r="B912" s="267"/>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c r="Z912" s="267"/>
    </row>
    <row r="913">
      <c r="A913" s="267"/>
      <c r="B913" s="267"/>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c r="Z913" s="267"/>
    </row>
    <row r="914">
      <c r="A914" s="267"/>
      <c r="B914" s="267"/>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c r="Z914" s="267"/>
    </row>
    <row r="915">
      <c r="A915" s="267"/>
      <c r="B915" s="267"/>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c r="Z915" s="267"/>
    </row>
    <row r="916">
      <c r="A916" s="267"/>
      <c r="B916" s="267"/>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c r="Z916" s="267"/>
    </row>
    <row r="917">
      <c r="A917" s="267"/>
      <c r="B917" s="267"/>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c r="Z917" s="267"/>
    </row>
    <row r="918">
      <c r="A918" s="267"/>
      <c r="B918" s="267"/>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c r="Z918" s="267"/>
    </row>
    <row r="919">
      <c r="A919" s="267"/>
      <c r="B919" s="267"/>
      <c r="C919" s="267"/>
      <c r="D919" s="267"/>
      <c r="E919" s="267"/>
      <c r="F919" s="267"/>
      <c r="G919" s="267"/>
      <c r="H919" s="267"/>
      <c r="I919" s="267"/>
      <c r="J919" s="267"/>
      <c r="K919" s="267"/>
      <c r="L919" s="267"/>
      <c r="M919" s="267"/>
      <c r="N919" s="267"/>
      <c r="O919" s="267"/>
      <c r="P919" s="267"/>
      <c r="Q919" s="267"/>
      <c r="R919" s="267"/>
      <c r="S919" s="267"/>
      <c r="T919" s="267"/>
      <c r="U919" s="267"/>
      <c r="V919" s="267"/>
      <c r="W919" s="267"/>
      <c r="X919" s="267"/>
      <c r="Y919" s="267"/>
      <c r="Z919" s="267"/>
    </row>
    <row r="920">
      <c r="A920" s="267"/>
      <c r="B920" s="267"/>
      <c r="C920" s="267"/>
      <c r="D920" s="267"/>
      <c r="E920" s="267"/>
      <c r="F920" s="267"/>
      <c r="G920" s="267"/>
      <c r="H920" s="267"/>
      <c r="I920" s="267"/>
      <c r="J920" s="267"/>
      <c r="K920" s="267"/>
      <c r="L920" s="267"/>
      <c r="M920" s="267"/>
      <c r="N920" s="267"/>
      <c r="O920" s="267"/>
      <c r="P920" s="267"/>
      <c r="Q920" s="267"/>
      <c r="R920" s="267"/>
      <c r="S920" s="267"/>
      <c r="T920" s="267"/>
      <c r="U920" s="267"/>
      <c r="V920" s="267"/>
      <c r="W920" s="267"/>
      <c r="X920" s="267"/>
      <c r="Y920" s="267"/>
      <c r="Z920" s="267"/>
    </row>
    <row r="921">
      <c r="A921" s="267"/>
      <c r="B921" s="267"/>
      <c r="C921" s="267"/>
      <c r="D921" s="267"/>
      <c r="E921" s="267"/>
      <c r="F921" s="267"/>
      <c r="G921" s="267"/>
      <c r="H921" s="267"/>
      <c r="I921" s="267"/>
      <c r="J921" s="267"/>
      <c r="K921" s="267"/>
      <c r="L921" s="267"/>
      <c r="M921" s="267"/>
      <c r="N921" s="267"/>
      <c r="O921" s="267"/>
      <c r="P921" s="267"/>
      <c r="Q921" s="267"/>
      <c r="R921" s="267"/>
      <c r="S921" s="267"/>
      <c r="T921" s="267"/>
      <c r="U921" s="267"/>
      <c r="V921" s="267"/>
      <c r="W921" s="267"/>
      <c r="X921" s="267"/>
      <c r="Y921" s="267"/>
      <c r="Z921" s="267"/>
    </row>
    <row r="922">
      <c r="A922" s="267"/>
      <c r="B922" s="267"/>
      <c r="C922" s="267"/>
      <c r="D922" s="267"/>
      <c r="E922" s="267"/>
      <c r="F922" s="267"/>
      <c r="G922" s="267"/>
      <c r="H922" s="267"/>
      <c r="I922" s="267"/>
      <c r="J922" s="267"/>
      <c r="K922" s="267"/>
      <c r="L922" s="267"/>
      <c r="M922" s="267"/>
      <c r="N922" s="267"/>
      <c r="O922" s="267"/>
      <c r="P922" s="267"/>
      <c r="Q922" s="267"/>
      <c r="R922" s="267"/>
      <c r="S922" s="267"/>
      <c r="T922" s="267"/>
      <c r="U922" s="267"/>
      <c r="V922" s="267"/>
      <c r="W922" s="267"/>
      <c r="X922" s="267"/>
      <c r="Y922" s="267"/>
      <c r="Z922" s="267"/>
    </row>
    <row r="923">
      <c r="A923" s="267"/>
      <c r="B923" s="267"/>
      <c r="C923" s="267"/>
      <c r="D923" s="267"/>
      <c r="E923" s="267"/>
      <c r="F923" s="267"/>
      <c r="G923" s="267"/>
      <c r="H923" s="267"/>
      <c r="I923" s="267"/>
      <c r="J923" s="267"/>
      <c r="K923" s="267"/>
      <c r="L923" s="267"/>
      <c r="M923" s="267"/>
      <c r="N923" s="267"/>
      <c r="O923" s="267"/>
      <c r="P923" s="267"/>
      <c r="Q923" s="267"/>
      <c r="R923" s="267"/>
      <c r="S923" s="267"/>
      <c r="T923" s="267"/>
      <c r="U923" s="267"/>
      <c r="V923" s="267"/>
      <c r="W923" s="267"/>
      <c r="X923" s="267"/>
      <c r="Y923" s="267"/>
      <c r="Z923" s="267"/>
    </row>
    <row r="924">
      <c r="A924" s="267"/>
      <c r="B924" s="267"/>
      <c r="C924" s="267"/>
      <c r="D924" s="267"/>
      <c r="E924" s="267"/>
      <c r="F924" s="267"/>
      <c r="G924" s="267"/>
      <c r="H924" s="267"/>
      <c r="I924" s="267"/>
      <c r="J924" s="267"/>
      <c r="K924" s="267"/>
      <c r="L924" s="267"/>
      <c r="M924" s="267"/>
      <c r="N924" s="267"/>
      <c r="O924" s="267"/>
      <c r="P924" s="267"/>
      <c r="Q924" s="267"/>
      <c r="R924" s="267"/>
      <c r="S924" s="267"/>
      <c r="T924" s="267"/>
      <c r="U924" s="267"/>
      <c r="V924" s="267"/>
      <c r="W924" s="267"/>
      <c r="X924" s="267"/>
      <c r="Y924" s="267"/>
      <c r="Z924" s="267"/>
    </row>
    <row r="925">
      <c r="A925" s="267"/>
      <c r="B925" s="267"/>
      <c r="C925" s="267"/>
      <c r="D925" s="267"/>
      <c r="E925" s="267"/>
      <c r="F925" s="267"/>
      <c r="G925" s="267"/>
      <c r="H925" s="267"/>
      <c r="I925" s="267"/>
      <c r="J925" s="267"/>
      <c r="K925" s="267"/>
      <c r="L925" s="267"/>
      <c r="M925" s="267"/>
      <c r="N925" s="267"/>
      <c r="O925" s="267"/>
      <c r="P925" s="267"/>
      <c r="Q925" s="267"/>
      <c r="R925" s="267"/>
      <c r="S925" s="267"/>
      <c r="T925" s="267"/>
      <c r="U925" s="267"/>
      <c r="V925" s="267"/>
      <c r="W925" s="267"/>
      <c r="X925" s="267"/>
      <c r="Y925" s="267"/>
      <c r="Z925" s="267"/>
    </row>
    <row r="926">
      <c r="A926" s="267"/>
      <c r="B926" s="267"/>
      <c r="C926" s="267"/>
      <c r="D926" s="267"/>
      <c r="E926" s="267"/>
      <c r="F926" s="267"/>
      <c r="G926" s="267"/>
      <c r="H926" s="267"/>
      <c r="I926" s="267"/>
      <c r="J926" s="267"/>
      <c r="K926" s="267"/>
      <c r="L926" s="267"/>
      <c r="M926" s="267"/>
      <c r="N926" s="267"/>
      <c r="O926" s="267"/>
      <c r="P926" s="267"/>
      <c r="Q926" s="267"/>
      <c r="R926" s="267"/>
      <c r="S926" s="267"/>
      <c r="T926" s="267"/>
      <c r="U926" s="267"/>
      <c r="V926" s="267"/>
      <c r="W926" s="267"/>
      <c r="X926" s="267"/>
      <c r="Y926" s="267"/>
      <c r="Z926" s="267"/>
    </row>
    <row r="927">
      <c r="A927" s="267"/>
      <c r="B927" s="267"/>
      <c r="C927" s="267"/>
      <c r="D927" s="267"/>
      <c r="E927" s="267"/>
      <c r="F927" s="267"/>
      <c r="G927" s="267"/>
      <c r="H927" s="267"/>
      <c r="I927" s="267"/>
      <c r="J927" s="267"/>
      <c r="K927" s="267"/>
      <c r="L927" s="267"/>
      <c r="M927" s="267"/>
      <c r="N927" s="267"/>
      <c r="O927" s="267"/>
      <c r="P927" s="267"/>
      <c r="Q927" s="267"/>
      <c r="R927" s="267"/>
      <c r="S927" s="267"/>
      <c r="T927" s="267"/>
      <c r="U927" s="267"/>
      <c r="V927" s="267"/>
      <c r="W927" s="267"/>
      <c r="X927" s="267"/>
      <c r="Y927" s="267"/>
      <c r="Z927" s="267"/>
    </row>
    <row r="928">
      <c r="A928" s="267"/>
      <c r="B928" s="267"/>
      <c r="C928" s="267"/>
      <c r="D928" s="267"/>
      <c r="E928" s="267"/>
      <c r="F928" s="267"/>
      <c r="G928" s="267"/>
      <c r="H928" s="267"/>
      <c r="I928" s="267"/>
      <c r="J928" s="267"/>
      <c r="K928" s="267"/>
      <c r="L928" s="267"/>
      <c r="M928" s="267"/>
      <c r="N928" s="267"/>
      <c r="O928" s="267"/>
      <c r="P928" s="267"/>
      <c r="Q928" s="267"/>
      <c r="R928" s="267"/>
      <c r="S928" s="267"/>
      <c r="T928" s="267"/>
      <c r="U928" s="267"/>
      <c r="V928" s="267"/>
      <c r="W928" s="267"/>
      <c r="X928" s="267"/>
      <c r="Y928" s="267"/>
      <c r="Z928" s="267"/>
    </row>
    <row r="929">
      <c r="A929" s="267"/>
      <c r="B929" s="267"/>
      <c r="C929" s="267"/>
      <c r="D929" s="267"/>
      <c r="E929" s="267"/>
      <c r="F929" s="267"/>
      <c r="G929" s="267"/>
      <c r="H929" s="267"/>
      <c r="I929" s="267"/>
      <c r="J929" s="267"/>
      <c r="K929" s="267"/>
      <c r="L929" s="267"/>
      <c r="M929" s="267"/>
      <c r="N929" s="267"/>
      <c r="O929" s="267"/>
      <c r="P929" s="267"/>
      <c r="Q929" s="267"/>
      <c r="R929" s="267"/>
      <c r="S929" s="267"/>
      <c r="T929" s="267"/>
      <c r="U929" s="267"/>
      <c r="V929" s="267"/>
      <c r="W929" s="267"/>
      <c r="X929" s="267"/>
      <c r="Y929" s="267"/>
      <c r="Z929" s="267"/>
    </row>
    <row r="930">
      <c r="A930" s="267"/>
      <c r="B930" s="267"/>
      <c r="C930" s="267"/>
      <c r="D930" s="267"/>
      <c r="E930" s="267"/>
      <c r="F930" s="267"/>
      <c r="G930" s="267"/>
      <c r="H930" s="267"/>
      <c r="I930" s="267"/>
      <c r="J930" s="267"/>
      <c r="K930" s="267"/>
      <c r="L930" s="267"/>
      <c r="M930" s="267"/>
      <c r="N930" s="267"/>
      <c r="O930" s="267"/>
      <c r="P930" s="267"/>
      <c r="Q930" s="267"/>
      <c r="R930" s="267"/>
      <c r="S930" s="267"/>
      <c r="T930" s="267"/>
      <c r="U930" s="267"/>
      <c r="V930" s="267"/>
      <c r="W930" s="267"/>
      <c r="X930" s="267"/>
      <c r="Y930" s="267"/>
      <c r="Z930" s="267"/>
    </row>
    <row r="931">
      <c r="A931" s="267"/>
      <c r="B931" s="267"/>
      <c r="C931" s="267"/>
      <c r="D931" s="267"/>
      <c r="E931" s="267"/>
      <c r="F931" s="267"/>
      <c r="G931" s="267"/>
      <c r="H931" s="267"/>
      <c r="I931" s="267"/>
      <c r="J931" s="267"/>
      <c r="K931" s="267"/>
      <c r="L931" s="267"/>
      <c r="M931" s="267"/>
      <c r="N931" s="267"/>
      <c r="O931" s="267"/>
      <c r="P931" s="267"/>
      <c r="Q931" s="267"/>
      <c r="R931" s="267"/>
      <c r="S931" s="267"/>
      <c r="T931" s="267"/>
      <c r="U931" s="267"/>
      <c r="V931" s="267"/>
      <c r="W931" s="267"/>
      <c r="X931" s="267"/>
      <c r="Y931" s="267"/>
      <c r="Z931" s="267"/>
    </row>
    <row r="932">
      <c r="A932" s="267"/>
      <c r="B932" s="267"/>
      <c r="C932" s="267"/>
      <c r="D932" s="267"/>
      <c r="E932" s="267"/>
      <c r="F932" s="267"/>
      <c r="G932" s="267"/>
      <c r="H932" s="267"/>
      <c r="I932" s="267"/>
      <c r="J932" s="267"/>
      <c r="K932" s="267"/>
      <c r="L932" s="267"/>
      <c r="M932" s="267"/>
      <c r="N932" s="267"/>
      <c r="O932" s="267"/>
      <c r="P932" s="267"/>
      <c r="Q932" s="267"/>
      <c r="R932" s="267"/>
      <c r="S932" s="267"/>
      <c r="T932" s="267"/>
      <c r="U932" s="267"/>
      <c r="V932" s="267"/>
      <c r="W932" s="267"/>
      <c r="X932" s="267"/>
      <c r="Y932" s="267"/>
      <c r="Z932" s="267"/>
    </row>
    <row r="933">
      <c r="A933" s="267"/>
      <c r="B933" s="267"/>
      <c r="C933" s="267"/>
      <c r="D933" s="267"/>
      <c r="E933" s="267"/>
      <c r="F933" s="267"/>
      <c r="G933" s="267"/>
      <c r="H933" s="267"/>
      <c r="I933" s="267"/>
      <c r="J933" s="267"/>
      <c r="K933" s="267"/>
      <c r="L933" s="267"/>
      <c r="M933" s="267"/>
      <c r="N933" s="267"/>
      <c r="O933" s="267"/>
      <c r="P933" s="267"/>
      <c r="Q933" s="267"/>
      <c r="R933" s="267"/>
      <c r="S933" s="267"/>
      <c r="T933" s="267"/>
      <c r="U933" s="267"/>
      <c r="V933" s="267"/>
      <c r="W933" s="267"/>
      <c r="X933" s="267"/>
      <c r="Y933" s="267"/>
      <c r="Z933" s="267"/>
    </row>
    <row r="934">
      <c r="A934" s="267"/>
      <c r="B934" s="267"/>
      <c r="C934" s="267"/>
      <c r="D934" s="267"/>
      <c r="E934" s="267"/>
      <c r="F934" s="267"/>
      <c r="G934" s="267"/>
      <c r="H934" s="267"/>
      <c r="I934" s="267"/>
      <c r="J934" s="267"/>
      <c r="K934" s="267"/>
      <c r="L934" s="267"/>
      <c r="M934" s="267"/>
      <c r="N934" s="267"/>
      <c r="O934" s="267"/>
      <c r="P934" s="267"/>
      <c r="Q934" s="267"/>
      <c r="R934" s="267"/>
      <c r="S934" s="267"/>
      <c r="T934" s="267"/>
      <c r="U934" s="267"/>
      <c r="V934" s="267"/>
      <c r="W934" s="267"/>
      <c r="X934" s="267"/>
      <c r="Y934" s="267"/>
      <c r="Z934" s="267"/>
    </row>
    <row r="935">
      <c r="A935" s="267"/>
      <c r="B935" s="267"/>
      <c r="C935" s="267"/>
      <c r="D935" s="267"/>
      <c r="E935" s="267"/>
      <c r="F935" s="267"/>
      <c r="G935" s="267"/>
      <c r="H935" s="267"/>
      <c r="I935" s="267"/>
      <c r="J935" s="267"/>
      <c r="K935" s="267"/>
      <c r="L935" s="267"/>
      <c r="M935" s="267"/>
      <c r="N935" s="267"/>
      <c r="O935" s="267"/>
      <c r="P935" s="267"/>
      <c r="Q935" s="267"/>
      <c r="R935" s="267"/>
      <c r="S935" s="267"/>
      <c r="T935" s="267"/>
      <c r="U935" s="267"/>
      <c r="V935" s="267"/>
      <c r="W935" s="267"/>
      <c r="X935" s="267"/>
      <c r="Y935" s="267"/>
      <c r="Z935" s="267"/>
    </row>
    <row r="936">
      <c r="A936" s="267"/>
      <c r="B936" s="267"/>
      <c r="C936" s="267"/>
      <c r="D936" s="267"/>
      <c r="E936" s="267"/>
      <c r="F936" s="267"/>
      <c r="G936" s="267"/>
      <c r="H936" s="267"/>
      <c r="I936" s="267"/>
      <c r="J936" s="267"/>
      <c r="K936" s="267"/>
      <c r="L936" s="267"/>
      <c r="M936" s="267"/>
      <c r="N936" s="267"/>
      <c r="O936" s="267"/>
      <c r="P936" s="267"/>
      <c r="Q936" s="267"/>
      <c r="R936" s="267"/>
      <c r="S936" s="267"/>
      <c r="T936" s="267"/>
      <c r="U936" s="267"/>
      <c r="V936" s="267"/>
      <c r="W936" s="267"/>
      <c r="X936" s="267"/>
      <c r="Y936" s="267"/>
      <c r="Z936" s="267"/>
    </row>
    <row r="937">
      <c r="A937" s="267"/>
      <c r="B937" s="267"/>
      <c r="C937" s="267"/>
      <c r="D937" s="267"/>
      <c r="E937" s="267"/>
      <c r="F937" s="267"/>
      <c r="G937" s="267"/>
      <c r="H937" s="267"/>
      <c r="I937" s="267"/>
      <c r="J937" s="267"/>
      <c r="K937" s="267"/>
      <c r="L937" s="267"/>
      <c r="M937" s="267"/>
      <c r="N937" s="267"/>
      <c r="O937" s="267"/>
      <c r="P937" s="267"/>
      <c r="Q937" s="267"/>
      <c r="R937" s="267"/>
      <c r="S937" s="267"/>
      <c r="T937" s="267"/>
      <c r="U937" s="267"/>
      <c r="V937" s="267"/>
      <c r="W937" s="267"/>
      <c r="X937" s="267"/>
      <c r="Y937" s="267"/>
      <c r="Z937" s="267"/>
    </row>
    <row r="938">
      <c r="A938" s="267"/>
      <c r="B938" s="267"/>
      <c r="C938" s="267"/>
      <c r="D938" s="267"/>
      <c r="E938" s="267"/>
      <c r="F938" s="267"/>
      <c r="G938" s="267"/>
      <c r="H938" s="267"/>
      <c r="I938" s="267"/>
      <c r="J938" s="267"/>
      <c r="K938" s="267"/>
      <c r="L938" s="267"/>
      <c r="M938" s="267"/>
      <c r="N938" s="267"/>
      <c r="O938" s="267"/>
      <c r="P938" s="267"/>
      <c r="Q938" s="267"/>
      <c r="R938" s="267"/>
      <c r="S938" s="267"/>
      <c r="T938" s="267"/>
      <c r="U938" s="267"/>
      <c r="V938" s="267"/>
      <c r="W938" s="267"/>
      <c r="X938" s="267"/>
      <c r="Y938" s="267"/>
      <c r="Z938" s="267"/>
    </row>
    <row r="939">
      <c r="A939" s="267"/>
      <c r="B939" s="267"/>
      <c r="C939" s="267"/>
      <c r="D939" s="267"/>
      <c r="E939" s="267"/>
      <c r="F939" s="267"/>
      <c r="G939" s="267"/>
      <c r="H939" s="267"/>
      <c r="I939" s="267"/>
      <c r="J939" s="267"/>
      <c r="K939" s="267"/>
      <c r="L939" s="267"/>
      <c r="M939" s="267"/>
      <c r="N939" s="267"/>
      <c r="O939" s="267"/>
      <c r="P939" s="267"/>
      <c r="Q939" s="267"/>
      <c r="R939" s="267"/>
      <c r="S939" s="267"/>
      <c r="T939" s="267"/>
      <c r="U939" s="267"/>
      <c r="V939" s="267"/>
      <c r="W939" s="267"/>
      <c r="X939" s="267"/>
      <c r="Y939" s="267"/>
      <c r="Z939" s="267"/>
    </row>
    <row r="940">
      <c r="A940" s="267"/>
      <c r="B940" s="267"/>
      <c r="C940" s="267"/>
      <c r="D940" s="267"/>
      <c r="E940" s="267"/>
      <c r="F940" s="267"/>
      <c r="G940" s="267"/>
      <c r="H940" s="267"/>
      <c r="I940" s="267"/>
      <c r="J940" s="267"/>
      <c r="K940" s="267"/>
      <c r="L940" s="267"/>
      <c r="M940" s="267"/>
      <c r="N940" s="267"/>
      <c r="O940" s="267"/>
      <c r="P940" s="267"/>
      <c r="Q940" s="267"/>
      <c r="R940" s="267"/>
      <c r="S940" s="267"/>
      <c r="T940" s="267"/>
      <c r="U940" s="267"/>
      <c r="V940" s="267"/>
      <c r="W940" s="267"/>
      <c r="X940" s="267"/>
      <c r="Y940" s="267"/>
      <c r="Z940" s="267"/>
    </row>
    <row r="941">
      <c r="A941" s="267"/>
      <c r="B941" s="267"/>
      <c r="C941" s="267"/>
      <c r="D941" s="267"/>
      <c r="E941" s="267"/>
      <c r="F941" s="267"/>
      <c r="G941" s="267"/>
      <c r="H941" s="267"/>
      <c r="I941" s="267"/>
      <c r="J941" s="267"/>
      <c r="K941" s="267"/>
      <c r="L941" s="267"/>
      <c r="M941" s="267"/>
      <c r="N941" s="267"/>
      <c r="O941" s="267"/>
      <c r="P941" s="267"/>
      <c r="Q941" s="267"/>
      <c r="R941" s="267"/>
      <c r="S941" s="267"/>
      <c r="T941" s="267"/>
      <c r="U941" s="267"/>
      <c r="V941" s="267"/>
      <c r="W941" s="267"/>
      <c r="X941" s="267"/>
      <c r="Y941" s="267"/>
      <c r="Z941" s="267"/>
    </row>
    <row r="942">
      <c r="A942" s="267"/>
      <c r="B942" s="267"/>
      <c r="C942" s="267"/>
      <c r="D942" s="267"/>
      <c r="E942" s="267"/>
      <c r="F942" s="267"/>
      <c r="G942" s="267"/>
      <c r="H942" s="267"/>
      <c r="I942" s="267"/>
      <c r="J942" s="267"/>
      <c r="K942" s="267"/>
      <c r="L942" s="267"/>
      <c r="M942" s="267"/>
      <c r="N942" s="267"/>
      <c r="O942" s="267"/>
      <c r="P942" s="267"/>
      <c r="Q942" s="267"/>
      <c r="R942" s="267"/>
      <c r="S942" s="267"/>
      <c r="T942" s="267"/>
      <c r="U942" s="267"/>
      <c r="V942" s="267"/>
      <c r="W942" s="267"/>
      <c r="X942" s="267"/>
      <c r="Y942" s="267"/>
      <c r="Z942" s="267"/>
    </row>
    <row r="943">
      <c r="A943" s="267"/>
      <c r="B943" s="267"/>
      <c r="C943" s="267"/>
      <c r="D943" s="267"/>
      <c r="E943" s="267"/>
      <c r="F943" s="267"/>
      <c r="G943" s="267"/>
      <c r="H943" s="267"/>
      <c r="I943" s="267"/>
      <c r="J943" s="267"/>
      <c r="K943" s="267"/>
      <c r="L943" s="267"/>
      <c r="M943" s="267"/>
      <c r="N943" s="267"/>
      <c r="O943" s="267"/>
      <c r="P943" s="267"/>
      <c r="Q943" s="267"/>
      <c r="R943" s="267"/>
      <c r="S943" s="267"/>
      <c r="T943" s="267"/>
      <c r="U943" s="267"/>
      <c r="V943" s="267"/>
      <c r="W943" s="267"/>
      <c r="X943" s="267"/>
      <c r="Y943" s="267"/>
      <c r="Z943" s="267"/>
    </row>
    <row r="944">
      <c r="A944" s="267"/>
      <c r="B944" s="267"/>
      <c r="C944" s="267"/>
      <c r="D944" s="267"/>
      <c r="E944" s="267"/>
      <c r="F944" s="267"/>
      <c r="G944" s="267"/>
      <c r="H944" s="267"/>
      <c r="I944" s="267"/>
      <c r="J944" s="267"/>
      <c r="K944" s="267"/>
      <c r="L944" s="267"/>
      <c r="M944" s="267"/>
      <c r="N944" s="267"/>
      <c r="O944" s="267"/>
      <c r="P944" s="267"/>
      <c r="Q944" s="267"/>
      <c r="R944" s="267"/>
      <c r="S944" s="267"/>
      <c r="T944" s="267"/>
      <c r="U944" s="267"/>
      <c r="V944" s="267"/>
      <c r="W944" s="267"/>
      <c r="X944" s="267"/>
      <c r="Y944" s="267"/>
      <c r="Z944" s="267"/>
    </row>
    <row r="945">
      <c r="A945" s="267"/>
      <c r="B945" s="267"/>
      <c r="C945" s="267"/>
      <c r="D945" s="267"/>
      <c r="E945" s="267"/>
      <c r="F945" s="267"/>
      <c r="G945" s="267"/>
      <c r="H945" s="267"/>
      <c r="I945" s="267"/>
      <c r="J945" s="267"/>
      <c r="K945" s="267"/>
      <c r="L945" s="267"/>
      <c r="M945" s="267"/>
      <c r="N945" s="267"/>
      <c r="O945" s="267"/>
      <c r="P945" s="267"/>
      <c r="Q945" s="267"/>
      <c r="R945" s="267"/>
      <c r="S945" s="267"/>
      <c r="T945" s="267"/>
      <c r="U945" s="267"/>
      <c r="V945" s="267"/>
      <c r="W945" s="267"/>
      <c r="X945" s="267"/>
      <c r="Y945" s="267"/>
      <c r="Z945" s="267"/>
    </row>
    <row r="946">
      <c r="A946" s="267"/>
      <c r="B946" s="267"/>
      <c r="C946" s="267"/>
      <c r="D946" s="267"/>
      <c r="E946" s="267"/>
      <c r="F946" s="267"/>
      <c r="G946" s="267"/>
      <c r="H946" s="267"/>
      <c r="I946" s="267"/>
      <c r="J946" s="267"/>
      <c r="K946" s="267"/>
      <c r="L946" s="267"/>
      <c r="M946" s="267"/>
      <c r="N946" s="267"/>
      <c r="O946" s="267"/>
      <c r="P946" s="267"/>
      <c r="Q946" s="267"/>
      <c r="R946" s="267"/>
      <c r="S946" s="267"/>
      <c r="T946" s="267"/>
      <c r="U946" s="267"/>
      <c r="V946" s="267"/>
      <c r="W946" s="267"/>
      <c r="X946" s="267"/>
      <c r="Y946" s="267"/>
      <c r="Z946" s="267"/>
    </row>
    <row r="947">
      <c r="A947" s="267"/>
      <c r="B947" s="267"/>
      <c r="C947" s="267"/>
      <c r="D947" s="267"/>
      <c r="E947" s="267"/>
      <c r="F947" s="267"/>
      <c r="G947" s="267"/>
      <c r="H947" s="267"/>
      <c r="I947" s="267"/>
      <c r="J947" s="267"/>
      <c r="K947" s="267"/>
      <c r="L947" s="267"/>
      <c r="M947" s="267"/>
      <c r="N947" s="267"/>
      <c r="O947" s="267"/>
      <c r="P947" s="267"/>
      <c r="Q947" s="267"/>
      <c r="R947" s="267"/>
      <c r="S947" s="267"/>
      <c r="T947" s="267"/>
      <c r="U947" s="267"/>
      <c r="V947" s="267"/>
      <c r="W947" s="267"/>
      <c r="X947" s="267"/>
      <c r="Y947" s="267"/>
      <c r="Z947" s="267"/>
    </row>
    <row r="948">
      <c r="A948" s="267"/>
      <c r="B948" s="267"/>
      <c r="C948" s="267"/>
      <c r="D948" s="267"/>
      <c r="E948" s="267"/>
      <c r="F948" s="267"/>
      <c r="G948" s="267"/>
      <c r="H948" s="267"/>
      <c r="I948" s="267"/>
      <c r="J948" s="267"/>
      <c r="K948" s="267"/>
      <c r="L948" s="267"/>
      <c r="M948" s="267"/>
      <c r="N948" s="267"/>
      <c r="O948" s="267"/>
      <c r="P948" s="267"/>
      <c r="Q948" s="267"/>
      <c r="R948" s="267"/>
      <c r="S948" s="267"/>
      <c r="T948" s="267"/>
      <c r="U948" s="267"/>
      <c r="V948" s="267"/>
      <c r="W948" s="267"/>
      <c r="X948" s="267"/>
      <c r="Y948" s="267"/>
      <c r="Z948" s="267"/>
    </row>
    <row r="949">
      <c r="A949" s="267"/>
      <c r="B949" s="267"/>
      <c r="C949" s="267"/>
      <c r="D949" s="267"/>
      <c r="E949" s="267"/>
      <c r="F949" s="267"/>
      <c r="G949" s="267"/>
      <c r="H949" s="267"/>
      <c r="I949" s="267"/>
      <c r="J949" s="267"/>
      <c r="K949" s="267"/>
      <c r="L949" s="267"/>
      <c r="M949" s="267"/>
      <c r="N949" s="267"/>
      <c r="O949" s="267"/>
      <c r="P949" s="267"/>
      <c r="Q949" s="267"/>
      <c r="R949" s="267"/>
      <c r="S949" s="267"/>
      <c r="T949" s="267"/>
      <c r="U949" s="267"/>
      <c r="V949" s="267"/>
      <c r="W949" s="267"/>
      <c r="X949" s="267"/>
      <c r="Y949" s="267"/>
      <c r="Z949" s="267"/>
    </row>
    <row r="950">
      <c r="A950" s="267"/>
      <c r="B950" s="267"/>
      <c r="C950" s="267"/>
      <c r="D950" s="267"/>
      <c r="E950" s="267"/>
      <c r="F950" s="267"/>
      <c r="G950" s="267"/>
      <c r="H950" s="267"/>
      <c r="I950" s="267"/>
      <c r="J950" s="267"/>
      <c r="K950" s="267"/>
      <c r="L950" s="267"/>
      <c r="M950" s="267"/>
      <c r="N950" s="267"/>
      <c r="O950" s="267"/>
      <c r="P950" s="267"/>
      <c r="Q950" s="267"/>
      <c r="R950" s="267"/>
      <c r="S950" s="267"/>
      <c r="T950" s="267"/>
      <c r="U950" s="267"/>
      <c r="V950" s="267"/>
      <c r="W950" s="267"/>
      <c r="X950" s="267"/>
      <c r="Y950" s="267"/>
      <c r="Z950" s="267"/>
    </row>
    <row r="951">
      <c r="A951" s="267"/>
      <c r="B951" s="267"/>
      <c r="C951" s="267"/>
      <c r="D951" s="267"/>
      <c r="E951" s="267"/>
      <c r="F951" s="267"/>
      <c r="G951" s="267"/>
      <c r="H951" s="267"/>
      <c r="I951" s="267"/>
      <c r="J951" s="267"/>
      <c r="K951" s="267"/>
      <c r="L951" s="267"/>
      <c r="M951" s="267"/>
      <c r="N951" s="267"/>
      <c r="O951" s="267"/>
      <c r="P951" s="267"/>
      <c r="Q951" s="267"/>
      <c r="R951" s="267"/>
      <c r="S951" s="267"/>
      <c r="T951" s="267"/>
      <c r="U951" s="267"/>
      <c r="V951" s="267"/>
      <c r="W951" s="267"/>
      <c r="X951" s="267"/>
      <c r="Y951" s="267"/>
      <c r="Z951" s="267"/>
    </row>
    <row r="952">
      <c r="A952" s="267"/>
      <c r="B952" s="267"/>
      <c r="C952" s="267"/>
      <c r="D952" s="267"/>
      <c r="E952" s="267"/>
      <c r="F952" s="267"/>
      <c r="G952" s="267"/>
      <c r="H952" s="267"/>
      <c r="I952" s="267"/>
      <c r="J952" s="267"/>
      <c r="K952" s="267"/>
      <c r="L952" s="267"/>
      <c r="M952" s="267"/>
      <c r="N952" s="267"/>
      <c r="O952" s="267"/>
      <c r="P952" s="267"/>
      <c r="Q952" s="267"/>
      <c r="R952" s="267"/>
      <c r="S952" s="267"/>
      <c r="T952" s="267"/>
      <c r="U952" s="267"/>
      <c r="V952" s="267"/>
      <c r="W952" s="267"/>
      <c r="X952" s="267"/>
      <c r="Y952" s="267"/>
      <c r="Z952" s="267"/>
    </row>
    <row r="953">
      <c r="A953" s="267"/>
      <c r="B953" s="267"/>
      <c r="C953" s="267"/>
      <c r="D953" s="267"/>
      <c r="E953" s="267"/>
      <c r="F953" s="267"/>
      <c r="G953" s="267"/>
      <c r="H953" s="267"/>
      <c r="I953" s="267"/>
      <c r="J953" s="267"/>
      <c r="K953" s="267"/>
      <c r="L953" s="267"/>
      <c r="M953" s="267"/>
      <c r="N953" s="267"/>
      <c r="O953" s="267"/>
      <c r="P953" s="267"/>
      <c r="Q953" s="267"/>
      <c r="R953" s="267"/>
      <c r="S953" s="267"/>
      <c r="T953" s="267"/>
      <c r="U953" s="267"/>
      <c r="V953" s="267"/>
      <c r="W953" s="267"/>
      <c r="X953" s="267"/>
      <c r="Y953" s="267"/>
      <c r="Z953" s="267"/>
    </row>
    <row r="954">
      <c r="A954" s="267"/>
      <c r="B954" s="267"/>
      <c r="C954" s="267"/>
      <c r="D954" s="267"/>
      <c r="E954" s="267"/>
      <c r="F954" s="267"/>
      <c r="G954" s="267"/>
      <c r="H954" s="267"/>
      <c r="I954" s="267"/>
      <c r="J954" s="267"/>
      <c r="K954" s="267"/>
      <c r="L954" s="267"/>
      <c r="M954" s="267"/>
      <c r="N954" s="267"/>
      <c r="O954" s="267"/>
      <c r="P954" s="267"/>
      <c r="Q954" s="267"/>
      <c r="R954" s="267"/>
      <c r="S954" s="267"/>
      <c r="T954" s="267"/>
      <c r="U954" s="267"/>
      <c r="V954" s="267"/>
      <c r="W954" s="267"/>
      <c r="X954" s="267"/>
      <c r="Y954" s="267"/>
      <c r="Z954" s="267"/>
    </row>
    <row r="955">
      <c r="A955" s="267"/>
      <c r="B955" s="267"/>
      <c r="C955" s="267"/>
      <c r="D955" s="267"/>
      <c r="E955" s="267"/>
      <c r="F955" s="267"/>
      <c r="G955" s="267"/>
      <c r="H955" s="267"/>
      <c r="I955" s="267"/>
      <c r="J955" s="267"/>
      <c r="K955" s="267"/>
      <c r="L955" s="267"/>
      <c r="M955" s="267"/>
      <c r="N955" s="267"/>
      <c r="O955" s="267"/>
      <c r="P955" s="267"/>
      <c r="Q955" s="267"/>
      <c r="R955" s="267"/>
      <c r="S955" s="267"/>
      <c r="T955" s="267"/>
      <c r="U955" s="267"/>
      <c r="V955" s="267"/>
      <c r="W955" s="267"/>
      <c r="X955" s="267"/>
      <c r="Y955" s="267"/>
      <c r="Z955" s="267"/>
    </row>
    <row r="956">
      <c r="A956" s="267"/>
      <c r="B956" s="267"/>
      <c r="C956" s="267"/>
      <c r="D956" s="267"/>
      <c r="E956" s="267"/>
      <c r="F956" s="267"/>
      <c r="G956" s="267"/>
      <c r="H956" s="267"/>
      <c r="I956" s="267"/>
      <c r="J956" s="267"/>
      <c r="K956" s="267"/>
      <c r="L956" s="267"/>
      <c r="M956" s="267"/>
      <c r="N956" s="267"/>
      <c r="O956" s="267"/>
      <c r="P956" s="267"/>
      <c r="Q956" s="267"/>
      <c r="R956" s="267"/>
      <c r="S956" s="267"/>
      <c r="T956" s="267"/>
      <c r="U956" s="267"/>
      <c r="V956" s="267"/>
      <c r="W956" s="267"/>
      <c r="X956" s="267"/>
      <c r="Y956" s="267"/>
      <c r="Z956" s="267"/>
    </row>
    <row r="957">
      <c r="A957" s="267"/>
      <c r="B957" s="267"/>
      <c r="C957" s="267"/>
      <c r="D957" s="267"/>
      <c r="E957" s="267"/>
      <c r="F957" s="267"/>
      <c r="G957" s="267"/>
      <c r="H957" s="267"/>
      <c r="I957" s="267"/>
      <c r="J957" s="267"/>
      <c r="K957" s="267"/>
      <c r="L957" s="267"/>
      <c r="M957" s="267"/>
      <c r="N957" s="267"/>
      <c r="O957" s="267"/>
      <c r="P957" s="267"/>
      <c r="Q957" s="267"/>
      <c r="R957" s="267"/>
      <c r="S957" s="267"/>
      <c r="T957" s="267"/>
      <c r="U957" s="267"/>
      <c r="V957" s="267"/>
      <c r="W957" s="267"/>
      <c r="X957" s="267"/>
      <c r="Y957" s="267"/>
      <c r="Z957" s="267"/>
    </row>
    <row r="958">
      <c r="A958" s="267"/>
      <c r="B958" s="267"/>
      <c r="C958" s="267"/>
      <c r="D958" s="267"/>
      <c r="E958" s="267"/>
      <c r="F958" s="267"/>
      <c r="G958" s="267"/>
      <c r="H958" s="267"/>
      <c r="I958" s="267"/>
      <c r="J958" s="267"/>
      <c r="K958" s="267"/>
      <c r="L958" s="267"/>
      <c r="M958" s="267"/>
      <c r="N958" s="267"/>
      <c r="O958" s="267"/>
      <c r="P958" s="267"/>
      <c r="Q958" s="267"/>
      <c r="R958" s="267"/>
      <c r="S958" s="267"/>
      <c r="T958" s="267"/>
      <c r="U958" s="267"/>
      <c r="V958" s="267"/>
      <c r="W958" s="267"/>
      <c r="X958" s="267"/>
      <c r="Y958" s="267"/>
      <c r="Z958" s="267"/>
    </row>
    <row r="959">
      <c r="A959" s="267"/>
      <c r="B959" s="267"/>
      <c r="C959" s="267"/>
      <c r="D959" s="267"/>
      <c r="E959" s="267"/>
      <c r="F959" s="267"/>
      <c r="G959" s="267"/>
      <c r="H959" s="267"/>
      <c r="I959" s="267"/>
      <c r="J959" s="267"/>
      <c r="K959" s="267"/>
      <c r="L959" s="267"/>
      <c r="M959" s="267"/>
      <c r="N959" s="267"/>
      <c r="O959" s="267"/>
      <c r="P959" s="267"/>
      <c r="Q959" s="267"/>
      <c r="R959" s="267"/>
      <c r="S959" s="267"/>
      <c r="T959" s="267"/>
      <c r="U959" s="267"/>
      <c r="V959" s="267"/>
      <c r="W959" s="267"/>
      <c r="X959" s="267"/>
      <c r="Y959" s="267"/>
      <c r="Z959" s="267"/>
    </row>
    <row r="960">
      <c r="A960" s="267"/>
      <c r="B960" s="267"/>
      <c r="C960" s="267"/>
      <c r="D960" s="267"/>
      <c r="E960" s="267"/>
      <c r="F960" s="267"/>
      <c r="G960" s="267"/>
      <c r="H960" s="267"/>
      <c r="I960" s="267"/>
      <c r="J960" s="267"/>
      <c r="K960" s="267"/>
      <c r="L960" s="267"/>
      <c r="M960" s="267"/>
      <c r="N960" s="267"/>
      <c r="O960" s="267"/>
      <c r="P960" s="267"/>
      <c r="Q960" s="267"/>
      <c r="R960" s="267"/>
      <c r="S960" s="267"/>
      <c r="T960" s="267"/>
      <c r="U960" s="267"/>
      <c r="V960" s="267"/>
      <c r="W960" s="267"/>
      <c r="X960" s="267"/>
      <c r="Y960" s="267"/>
      <c r="Z960" s="267"/>
    </row>
    <row r="961">
      <c r="A961" s="267"/>
      <c r="B961" s="267"/>
      <c r="C961" s="267"/>
      <c r="D961" s="267"/>
      <c r="E961" s="267"/>
      <c r="F961" s="267"/>
      <c r="G961" s="267"/>
      <c r="H961" s="267"/>
      <c r="I961" s="267"/>
      <c r="J961" s="267"/>
      <c r="K961" s="267"/>
      <c r="L961" s="267"/>
      <c r="M961" s="267"/>
      <c r="N961" s="267"/>
      <c r="O961" s="267"/>
      <c r="P961" s="267"/>
      <c r="Q961" s="267"/>
      <c r="R961" s="267"/>
      <c r="S961" s="267"/>
      <c r="T961" s="267"/>
      <c r="U961" s="267"/>
      <c r="V961" s="267"/>
      <c r="W961" s="267"/>
      <c r="X961" s="267"/>
      <c r="Y961" s="267"/>
      <c r="Z961" s="267"/>
    </row>
    <row r="962">
      <c r="A962" s="267"/>
      <c r="B962" s="267"/>
      <c r="C962" s="267"/>
      <c r="D962" s="267"/>
      <c r="E962" s="267"/>
      <c r="F962" s="267"/>
      <c r="G962" s="267"/>
      <c r="H962" s="267"/>
      <c r="I962" s="267"/>
      <c r="J962" s="267"/>
      <c r="K962" s="267"/>
      <c r="L962" s="267"/>
      <c r="M962" s="267"/>
      <c r="N962" s="267"/>
      <c r="O962" s="267"/>
      <c r="P962" s="267"/>
      <c r="Q962" s="267"/>
      <c r="R962" s="267"/>
      <c r="S962" s="267"/>
      <c r="T962" s="267"/>
      <c r="U962" s="267"/>
      <c r="V962" s="267"/>
      <c r="W962" s="267"/>
      <c r="X962" s="267"/>
      <c r="Y962" s="267"/>
      <c r="Z962" s="267"/>
    </row>
    <row r="963">
      <c r="A963" s="267"/>
      <c r="B963" s="267"/>
      <c r="C963" s="267"/>
      <c r="D963" s="267"/>
      <c r="E963" s="267"/>
      <c r="F963" s="267"/>
      <c r="G963" s="267"/>
      <c r="H963" s="267"/>
      <c r="I963" s="267"/>
      <c r="J963" s="267"/>
      <c r="K963" s="267"/>
      <c r="L963" s="267"/>
      <c r="M963" s="267"/>
      <c r="N963" s="267"/>
      <c r="O963" s="267"/>
      <c r="P963" s="267"/>
      <c r="Q963" s="267"/>
      <c r="R963" s="267"/>
      <c r="S963" s="267"/>
      <c r="T963" s="267"/>
      <c r="U963" s="267"/>
      <c r="V963" s="267"/>
      <c r="W963" s="267"/>
      <c r="X963" s="267"/>
      <c r="Y963" s="267"/>
      <c r="Z963" s="267"/>
    </row>
    <row r="964">
      <c r="A964" s="267"/>
      <c r="B964" s="267"/>
      <c r="C964" s="267"/>
      <c r="D964" s="267"/>
      <c r="E964" s="267"/>
      <c r="F964" s="267"/>
      <c r="G964" s="267"/>
      <c r="H964" s="267"/>
      <c r="I964" s="267"/>
      <c r="J964" s="267"/>
      <c r="K964" s="267"/>
      <c r="L964" s="267"/>
      <c r="M964" s="267"/>
      <c r="N964" s="267"/>
      <c r="O964" s="267"/>
      <c r="P964" s="267"/>
      <c r="Q964" s="267"/>
      <c r="R964" s="267"/>
      <c r="S964" s="267"/>
      <c r="T964" s="267"/>
      <c r="U964" s="267"/>
      <c r="V964" s="267"/>
      <c r="W964" s="267"/>
      <c r="X964" s="267"/>
      <c r="Y964" s="267"/>
      <c r="Z964" s="267"/>
    </row>
    <row r="965">
      <c r="A965" s="267"/>
      <c r="B965" s="267"/>
      <c r="C965" s="267"/>
      <c r="D965" s="267"/>
      <c r="E965" s="267"/>
      <c r="F965" s="267"/>
      <c r="G965" s="267"/>
      <c r="H965" s="267"/>
      <c r="I965" s="267"/>
      <c r="J965" s="267"/>
      <c r="K965" s="267"/>
      <c r="L965" s="267"/>
      <c r="M965" s="267"/>
      <c r="N965" s="267"/>
      <c r="O965" s="267"/>
      <c r="P965" s="267"/>
      <c r="Q965" s="267"/>
      <c r="R965" s="267"/>
      <c r="S965" s="267"/>
      <c r="T965" s="267"/>
      <c r="U965" s="267"/>
      <c r="V965" s="267"/>
      <c r="W965" s="267"/>
      <c r="X965" s="267"/>
      <c r="Y965" s="267"/>
      <c r="Z965" s="267"/>
    </row>
    <row r="966">
      <c r="A966" s="267"/>
      <c r="B966" s="267"/>
      <c r="C966" s="267"/>
      <c r="D966" s="267"/>
      <c r="E966" s="267"/>
      <c r="F966" s="267"/>
      <c r="G966" s="267"/>
      <c r="H966" s="267"/>
      <c r="I966" s="267"/>
      <c r="J966" s="267"/>
      <c r="K966" s="267"/>
      <c r="L966" s="267"/>
      <c r="M966" s="267"/>
      <c r="N966" s="267"/>
      <c r="O966" s="267"/>
      <c r="P966" s="267"/>
      <c r="Q966" s="267"/>
      <c r="R966" s="267"/>
      <c r="S966" s="267"/>
      <c r="T966" s="267"/>
      <c r="U966" s="267"/>
      <c r="V966" s="267"/>
      <c r="W966" s="267"/>
      <c r="X966" s="267"/>
      <c r="Y966" s="267"/>
      <c r="Z966" s="267"/>
    </row>
    <row r="967">
      <c r="A967" s="267"/>
      <c r="B967" s="267"/>
      <c r="C967" s="267"/>
      <c r="D967" s="267"/>
      <c r="E967" s="267"/>
      <c r="F967" s="267"/>
      <c r="G967" s="267"/>
      <c r="H967" s="267"/>
      <c r="I967" s="267"/>
      <c r="J967" s="267"/>
      <c r="K967" s="267"/>
      <c r="L967" s="267"/>
      <c r="M967" s="267"/>
      <c r="N967" s="267"/>
      <c r="O967" s="267"/>
      <c r="P967" s="267"/>
      <c r="Q967" s="267"/>
      <c r="R967" s="267"/>
      <c r="S967" s="267"/>
      <c r="T967" s="267"/>
      <c r="U967" s="267"/>
      <c r="V967" s="267"/>
      <c r="W967" s="267"/>
      <c r="X967" s="267"/>
      <c r="Y967" s="267"/>
      <c r="Z967" s="267"/>
    </row>
    <row r="968">
      <c r="A968" s="267"/>
      <c r="B968" s="267"/>
      <c r="C968" s="267"/>
      <c r="D968" s="267"/>
      <c r="E968" s="267"/>
      <c r="F968" s="267"/>
      <c r="G968" s="267"/>
      <c r="H968" s="267"/>
      <c r="I968" s="267"/>
      <c r="J968" s="267"/>
      <c r="K968" s="267"/>
      <c r="L968" s="267"/>
      <c r="M968" s="267"/>
      <c r="N968" s="267"/>
      <c r="O968" s="267"/>
      <c r="P968" s="267"/>
      <c r="Q968" s="267"/>
      <c r="R968" s="267"/>
      <c r="S968" s="267"/>
      <c r="T968" s="267"/>
      <c r="U968" s="267"/>
      <c r="V968" s="267"/>
      <c r="W968" s="267"/>
      <c r="X968" s="267"/>
      <c r="Y968" s="267"/>
      <c r="Z968" s="267"/>
    </row>
    <row r="969">
      <c r="A969" s="267"/>
      <c r="B969" s="267"/>
      <c r="C969" s="267"/>
      <c r="D969" s="267"/>
      <c r="E969" s="267"/>
      <c r="F969" s="267"/>
      <c r="G969" s="267"/>
      <c r="H969" s="267"/>
      <c r="I969" s="267"/>
      <c r="J969" s="267"/>
      <c r="K969" s="267"/>
      <c r="L969" s="267"/>
      <c r="M969" s="267"/>
      <c r="N969" s="267"/>
      <c r="O969" s="267"/>
      <c r="P969" s="267"/>
      <c r="Q969" s="267"/>
      <c r="R969" s="267"/>
      <c r="S969" s="267"/>
      <c r="T969" s="267"/>
      <c r="U969" s="267"/>
      <c r="V969" s="267"/>
      <c r="W969" s="267"/>
      <c r="X969" s="267"/>
      <c r="Y969" s="267"/>
      <c r="Z969" s="267"/>
    </row>
    <row r="970">
      <c r="A970" s="267"/>
      <c r="B970" s="267"/>
      <c r="C970" s="267"/>
      <c r="D970" s="267"/>
      <c r="E970" s="267"/>
      <c r="F970" s="267"/>
      <c r="G970" s="267"/>
      <c r="H970" s="267"/>
      <c r="I970" s="267"/>
      <c r="J970" s="267"/>
      <c r="K970" s="267"/>
      <c r="L970" s="267"/>
      <c r="M970" s="267"/>
      <c r="N970" s="267"/>
      <c r="O970" s="267"/>
      <c r="P970" s="267"/>
      <c r="Q970" s="267"/>
      <c r="R970" s="267"/>
      <c r="S970" s="267"/>
      <c r="T970" s="267"/>
      <c r="U970" s="267"/>
      <c r="V970" s="267"/>
      <c r="W970" s="267"/>
      <c r="X970" s="267"/>
      <c r="Y970" s="267"/>
      <c r="Z970" s="267"/>
    </row>
    <row r="971">
      <c r="A971" s="267"/>
      <c r="B971" s="267"/>
      <c r="C971" s="267"/>
      <c r="D971" s="267"/>
      <c r="E971" s="267"/>
      <c r="F971" s="267"/>
      <c r="G971" s="267"/>
      <c r="H971" s="267"/>
      <c r="I971" s="267"/>
      <c r="J971" s="267"/>
      <c r="K971" s="267"/>
      <c r="L971" s="267"/>
      <c r="M971" s="267"/>
      <c r="N971" s="267"/>
      <c r="O971" s="267"/>
      <c r="P971" s="267"/>
      <c r="Q971" s="267"/>
      <c r="R971" s="267"/>
      <c r="S971" s="267"/>
      <c r="T971" s="267"/>
      <c r="U971" s="267"/>
      <c r="V971" s="267"/>
      <c r="W971" s="267"/>
      <c r="X971" s="267"/>
      <c r="Y971" s="267"/>
      <c r="Z971" s="267"/>
    </row>
    <row r="972">
      <c r="A972" s="267"/>
      <c r="B972" s="267"/>
      <c r="C972" s="267"/>
      <c r="D972" s="267"/>
      <c r="E972" s="267"/>
      <c r="F972" s="267"/>
      <c r="G972" s="267"/>
      <c r="H972" s="267"/>
      <c r="I972" s="267"/>
      <c r="J972" s="267"/>
      <c r="K972" s="267"/>
      <c r="L972" s="267"/>
      <c r="M972" s="267"/>
      <c r="N972" s="267"/>
      <c r="O972" s="267"/>
      <c r="P972" s="267"/>
      <c r="Q972" s="267"/>
      <c r="R972" s="267"/>
      <c r="S972" s="267"/>
      <c r="T972" s="267"/>
      <c r="U972" s="267"/>
      <c r="V972" s="267"/>
      <c r="W972" s="267"/>
      <c r="X972" s="267"/>
      <c r="Y972" s="267"/>
      <c r="Z972" s="267"/>
    </row>
    <row r="973">
      <c r="A973" s="267"/>
      <c r="B973" s="267"/>
      <c r="C973" s="267"/>
      <c r="D973" s="267"/>
      <c r="E973" s="267"/>
      <c r="F973" s="267"/>
      <c r="G973" s="267"/>
      <c r="H973" s="267"/>
      <c r="I973" s="267"/>
      <c r="J973" s="267"/>
      <c r="K973" s="267"/>
      <c r="L973" s="267"/>
      <c r="M973" s="267"/>
      <c r="N973" s="267"/>
      <c r="O973" s="267"/>
      <c r="P973" s="267"/>
      <c r="Q973" s="267"/>
      <c r="R973" s="267"/>
      <c r="S973" s="267"/>
      <c r="T973" s="267"/>
      <c r="U973" s="267"/>
      <c r="V973" s="267"/>
      <c r="W973" s="267"/>
      <c r="X973" s="267"/>
      <c r="Y973" s="267"/>
      <c r="Z973" s="267"/>
    </row>
    <row r="974">
      <c r="A974" s="267"/>
      <c r="B974" s="267"/>
      <c r="C974" s="267"/>
      <c r="D974" s="267"/>
      <c r="E974" s="267"/>
      <c r="F974" s="267"/>
      <c r="G974" s="267"/>
      <c r="H974" s="267"/>
      <c r="I974" s="267"/>
      <c r="J974" s="267"/>
      <c r="K974" s="267"/>
      <c r="L974" s="267"/>
      <c r="M974" s="267"/>
      <c r="N974" s="267"/>
      <c r="O974" s="267"/>
      <c r="P974" s="267"/>
      <c r="Q974" s="267"/>
      <c r="R974" s="267"/>
      <c r="S974" s="267"/>
      <c r="T974" s="267"/>
      <c r="U974" s="267"/>
      <c r="V974" s="267"/>
      <c r="W974" s="267"/>
      <c r="X974" s="267"/>
      <c r="Y974" s="267"/>
      <c r="Z974" s="267"/>
    </row>
    <row r="975">
      <c r="A975" s="267"/>
      <c r="B975" s="267"/>
      <c r="C975" s="267"/>
      <c r="D975" s="267"/>
      <c r="E975" s="267"/>
      <c r="F975" s="267"/>
      <c r="G975" s="267"/>
      <c r="H975" s="267"/>
      <c r="I975" s="267"/>
      <c r="J975" s="267"/>
      <c r="K975" s="267"/>
      <c r="L975" s="267"/>
      <c r="M975" s="267"/>
      <c r="N975" s="267"/>
      <c r="O975" s="267"/>
      <c r="P975" s="267"/>
      <c r="Q975" s="267"/>
      <c r="R975" s="267"/>
      <c r="S975" s="267"/>
      <c r="T975" s="267"/>
      <c r="U975" s="267"/>
      <c r="V975" s="267"/>
      <c r="W975" s="267"/>
      <c r="X975" s="267"/>
      <c r="Y975" s="267"/>
      <c r="Z975" s="267"/>
    </row>
    <row r="976">
      <c r="A976" s="267"/>
      <c r="B976" s="267"/>
      <c r="C976" s="267"/>
      <c r="D976" s="267"/>
      <c r="E976" s="267"/>
      <c r="F976" s="267"/>
      <c r="G976" s="267"/>
      <c r="H976" s="267"/>
      <c r="I976" s="267"/>
      <c r="J976" s="267"/>
      <c r="K976" s="267"/>
      <c r="L976" s="267"/>
      <c r="M976" s="267"/>
      <c r="N976" s="267"/>
      <c r="O976" s="267"/>
      <c r="P976" s="267"/>
      <c r="Q976" s="267"/>
      <c r="R976" s="267"/>
      <c r="S976" s="267"/>
      <c r="T976" s="267"/>
      <c r="U976" s="267"/>
      <c r="V976" s="267"/>
      <c r="W976" s="267"/>
      <c r="X976" s="267"/>
      <c r="Y976" s="267"/>
      <c r="Z976" s="267"/>
    </row>
    <row r="977">
      <c r="A977" s="267"/>
      <c r="B977" s="267"/>
      <c r="C977" s="267"/>
      <c r="D977" s="267"/>
      <c r="E977" s="267"/>
      <c r="F977" s="267"/>
      <c r="G977" s="267"/>
      <c r="H977" s="267"/>
      <c r="I977" s="267"/>
      <c r="J977" s="267"/>
      <c r="K977" s="267"/>
      <c r="L977" s="267"/>
      <c r="M977" s="267"/>
      <c r="N977" s="267"/>
      <c r="O977" s="267"/>
      <c r="P977" s="267"/>
      <c r="Q977" s="267"/>
      <c r="R977" s="267"/>
      <c r="S977" s="267"/>
      <c r="T977" s="267"/>
      <c r="U977" s="267"/>
      <c r="V977" s="267"/>
      <c r="W977" s="267"/>
      <c r="X977" s="267"/>
      <c r="Y977" s="267"/>
      <c r="Z977" s="267"/>
    </row>
    <row r="978">
      <c r="A978" s="267"/>
      <c r="B978" s="267"/>
      <c r="C978" s="267"/>
      <c r="D978" s="267"/>
      <c r="E978" s="267"/>
      <c r="F978" s="267"/>
      <c r="G978" s="267"/>
      <c r="H978" s="267"/>
      <c r="I978" s="267"/>
      <c r="J978" s="267"/>
      <c r="K978" s="267"/>
      <c r="L978" s="267"/>
      <c r="M978" s="267"/>
      <c r="N978" s="267"/>
      <c r="O978" s="267"/>
      <c r="P978" s="267"/>
      <c r="Q978" s="267"/>
      <c r="R978" s="267"/>
      <c r="S978" s="267"/>
      <c r="T978" s="267"/>
      <c r="U978" s="267"/>
      <c r="V978" s="267"/>
      <c r="W978" s="267"/>
      <c r="X978" s="267"/>
      <c r="Y978" s="267"/>
      <c r="Z978" s="267"/>
    </row>
    <row r="979">
      <c r="A979" s="267"/>
      <c r="B979" s="267"/>
      <c r="C979" s="267"/>
      <c r="D979" s="267"/>
      <c r="E979" s="267"/>
      <c r="F979" s="267"/>
      <c r="G979" s="267"/>
      <c r="H979" s="267"/>
      <c r="I979" s="267"/>
      <c r="J979" s="267"/>
      <c r="K979" s="267"/>
      <c r="L979" s="267"/>
      <c r="M979" s="267"/>
      <c r="N979" s="267"/>
      <c r="O979" s="267"/>
      <c r="P979" s="267"/>
      <c r="Q979" s="267"/>
      <c r="R979" s="267"/>
      <c r="S979" s="267"/>
      <c r="T979" s="267"/>
      <c r="U979" s="267"/>
      <c r="V979" s="267"/>
      <c r="W979" s="267"/>
      <c r="X979" s="267"/>
      <c r="Y979" s="267"/>
      <c r="Z979" s="267"/>
    </row>
    <row r="980">
      <c r="A980" s="267"/>
      <c r="B980" s="267"/>
      <c r="C980" s="267"/>
      <c r="D980" s="267"/>
      <c r="E980" s="267"/>
      <c r="F980" s="267"/>
      <c r="G980" s="267"/>
      <c r="H980" s="267"/>
      <c r="I980" s="267"/>
      <c r="J980" s="267"/>
      <c r="K980" s="267"/>
      <c r="L980" s="267"/>
      <c r="M980" s="267"/>
      <c r="N980" s="267"/>
      <c r="O980" s="267"/>
      <c r="P980" s="267"/>
      <c r="Q980" s="267"/>
      <c r="R980" s="267"/>
      <c r="S980" s="267"/>
      <c r="T980" s="267"/>
      <c r="U980" s="267"/>
      <c r="V980" s="267"/>
      <c r="W980" s="267"/>
      <c r="X980" s="267"/>
      <c r="Y980" s="267"/>
      <c r="Z980" s="267"/>
    </row>
    <row r="981">
      <c r="A981" s="267"/>
      <c r="B981" s="267"/>
      <c r="C981" s="267"/>
      <c r="D981" s="267"/>
      <c r="E981" s="267"/>
      <c r="F981" s="267"/>
      <c r="G981" s="267"/>
      <c r="H981" s="267"/>
      <c r="I981" s="267"/>
      <c r="J981" s="267"/>
      <c r="K981" s="267"/>
      <c r="L981" s="267"/>
      <c r="M981" s="267"/>
      <c r="N981" s="267"/>
      <c r="O981" s="267"/>
      <c r="P981" s="267"/>
      <c r="Q981" s="267"/>
      <c r="R981" s="267"/>
      <c r="S981" s="267"/>
      <c r="T981" s="267"/>
      <c r="U981" s="267"/>
      <c r="V981" s="267"/>
      <c r="W981" s="267"/>
      <c r="X981" s="267"/>
      <c r="Y981" s="267"/>
      <c r="Z981" s="267"/>
    </row>
    <row r="982">
      <c r="A982" s="267"/>
      <c r="B982" s="267"/>
      <c r="C982" s="267"/>
      <c r="D982" s="267"/>
      <c r="E982" s="267"/>
      <c r="F982" s="267"/>
      <c r="G982" s="267"/>
      <c r="H982" s="267"/>
      <c r="I982" s="267"/>
      <c r="J982" s="267"/>
      <c r="K982" s="267"/>
      <c r="L982" s="267"/>
      <c r="M982" s="267"/>
      <c r="N982" s="267"/>
      <c r="O982" s="267"/>
      <c r="P982" s="267"/>
      <c r="Q982" s="267"/>
      <c r="R982" s="267"/>
      <c r="S982" s="267"/>
      <c r="T982" s="267"/>
      <c r="U982" s="267"/>
      <c r="V982" s="267"/>
      <c r="W982" s="267"/>
      <c r="X982" s="267"/>
      <c r="Y982" s="267"/>
      <c r="Z982" s="267"/>
    </row>
    <row r="983">
      <c r="A983" s="267"/>
      <c r="B983" s="267"/>
      <c r="C983" s="267"/>
      <c r="D983" s="267"/>
      <c r="E983" s="267"/>
      <c r="F983" s="267"/>
      <c r="G983" s="267"/>
      <c r="H983" s="267"/>
      <c r="I983" s="267"/>
      <c r="J983" s="267"/>
      <c r="K983" s="267"/>
      <c r="L983" s="267"/>
      <c r="M983" s="267"/>
      <c r="N983" s="267"/>
      <c r="O983" s="267"/>
      <c r="P983" s="267"/>
      <c r="Q983" s="267"/>
      <c r="R983" s="267"/>
      <c r="S983" s="267"/>
      <c r="T983" s="267"/>
      <c r="U983" s="267"/>
      <c r="V983" s="267"/>
      <c r="W983" s="267"/>
      <c r="X983" s="267"/>
      <c r="Y983" s="267"/>
      <c r="Z983" s="267"/>
    </row>
    <row r="984">
      <c r="A984" s="267"/>
      <c r="B984" s="267"/>
      <c r="C984" s="267"/>
      <c r="D984" s="267"/>
      <c r="E984" s="267"/>
      <c r="F984" s="267"/>
      <c r="G984" s="267"/>
      <c r="H984" s="267"/>
      <c r="I984" s="267"/>
      <c r="J984" s="267"/>
      <c r="K984" s="267"/>
      <c r="L984" s="267"/>
      <c r="M984" s="267"/>
      <c r="N984" s="267"/>
      <c r="O984" s="267"/>
      <c r="P984" s="267"/>
      <c r="Q984" s="267"/>
      <c r="R984" s="267"/>
      <c r="S984" s="267"/>
      <c r="T984" s="267"/>
      <c r="U984" s="267"/>
      <c r="V984" s="267"/>
      <c r="W984" s="267"/>
      <c r="X984" s="267"/>
      <c r="Y984" s="267"/>
      <c r="Z984" s="267"/>
    </row>
    <row r="985">
      <c r="A985" s="267"/>
      <c r="B985" s="267"/>
      <c r="C985" s="267"/>
      <c r="D985" s="267"/>
      <c r="E985" s="267"/>
      <c r="F985" s="267"/>
      <c r="G985" s="267"/>
      <c r="H985" s="267"/>
      <c r="I985" s="267"/>
      <c r="J985" s="267"/>
      <c r="K985" s="267"/>
      <c r="L985" s="267"/>
      <c r="M985" s="267"/>
      <c r="N985" s="267"/>
      <c r="O985" s="267"/>
      <c r="P985" s="267"/>
      <c r="Q985" s="267"/>
      <c r="R985" s="267"/>
      <c r="S985" s="267"/>
      <c r="T985" s="267"/>
      <c r="U985" s="267"/>
      <c r="V985" s="267"/>
      <c r="W985" s="267"/>
      <c r="X985" s="267"/>
      <c r="Y985" s="267"/>
      <c r="Z985" s="267"/>
    </row>
    <row r="986">
      <c r="A986" s="267"/>
      <c r="B986" s="267"/>
      <c r="C986" s="267"/>
      <c r="D986" s="267"/>
      <c r="E986" s="267"/>
      <c r="F986" s="267"/>
      <c r="G986" s="267"/>
      <c r="H986" s="267"/>
      <c r="I986" s="267"/>
      <c r="J986" s="267"/>
      <c r="K986" s="267"/>
      <c r="L986" s="267"/>
      <c r="M986" s="267"/>
      <c r="N986" s="267"/>
      <c r="O986" s="267"/>
      <c r="P986" s="267"/>
      <c r="Q986" s="267"/>
      <c r="R986" s="267"/>
      <c r="S986" s="267"/>
      <c r="T986" s="267"/>
      <c r="U986" s="267"/>
      <c r="V986" s="267"/>
      <c r="W986" s="267"/>
      <c r="X986" s="267"/>
      <c r="Y986" s="267"/>
      <c r="Z986" s="267"/>
    </row>
    <row r="987">
      <c r="A987" s="267"/>
      <c r="B987" s="267"/>
      <c r="C987" s="267"/>
      <c r="D987" s="267"/>
      <c r="E987" s="267"/>
      <c r="F987" s="267"/>
      <c r="G987" s="267"/>
      <c r="H987" s="267"/>
      <c r="I987" s="267"/>
      <c r="J987" s="267"/>
      <c r="K987" s="267"/>
      <c r="L987" s="267"/>
      <c r="M987" s="267"/>
      <c r="N987" s="267"/>
      <c r="O987" s="267"/>
      <c r="P987" s="267"/>
      <c r="Q987" s="267"/>
      <c r="R987" s="267"/>
      <c r="S987" s="267"/>
      <c r="T987" s="267"/>
      <c r="U987" s="267"/>
      <c r="V987" s="267"/>
      <c r="W987" s="267"/>
      <c r="X987" s="267"/>
      <c r="Y987" s="267"/>
      <c r="Z987" s="267"/>
    </row>
    <row r="988">
      <c r="A988" s="267"/>
      <c r="B988" s="267"/>
      <c r="C988" s="267"/>
      <c r="D988" s="267"/>
      <c r="E988" s="267"/>
      <c r="F988" s="267"/>
      <c r="G988" s="267"/>
      <c r="H988" s="267"/>
      <c r="I988" s="267"/>
      <c r="J988" s="267"/>
      <c r="K988" s="267"/>
      <c r="L988" s="267"/>
      <c r="M988" s="267"/>
      <c r="N988" s="267"/>
      <c r="O988" s="267"/>
      <c r="P988" s="267"/>
      <c r="Q988" s="267"/>
      <c r="R988" s="267"/>
      <c r="S988" s="267"/>
      <c r="T988" s="267"/>
      <c r="U988" s="267"/>
      <c r="V988" s="267"/>
      <c r="W988" s="267"/>
      <c r="X988" s="267"/>
      <c r="Y988" s="267"/>
      <c r="Z988" s="267"/>
    </row>
    <row r="989">
      <c r="A989" s="267"/>
      <c r="B989" s="267"/>
      <c r="C989" s="267"/>
      <c r="D989" s="267"/>
      <c r="E989" s="267"/>
      <c r="F989" s="267"/>
      <c r="G989" s="267"/>
      <c r="H989" s="267"/>
      <c r="I989" s="267"/>
      <c r="J989" s="267"/>
      <c r="K989" s="267"/>
      <c r="L989" s="267"/>
      <c r="M989" s="267"/>
      <c r="N989" s="267"/>
      <c r="O989" s="267"/>
      <c r="P989" s="267"/>
      <c r="Q989" s="267"/>
      <c r="R989" s="267"/>
      <c r="S989" s="267"/>
      <c r="T989" s="267"/>
      <c r="U989" s="267"/>
      <c r="V989" s="267"/>
      <c r="W989" s="267"/>
      <c r="X989" s="267"/>
      <c r="Y989" s="267"/>
      <c r="Z989" s="267"/>
    </row>
    <row r="990">
      <c r="A990" s="267"/>
      <c r="B990" s="267"/>
      <c r="C990" s="267"/>
      <c r="D990" s="267"/>
      <c r="E990" s="267"/>
      <c r="F990" s="267"/>
      <c r="G990" s="267"/>
      <c r="H990" s="267"/>
      <c r="I990" s="267"/>
      <c r="J990" s="267"/>
      <c r="K990" s="267"/>
      <c r="L990" s="267"/>
      <c r="M990" s="267"/>
      <c r="N990" s="267"/>
      <c r="O990" s="267"/>
      <c r="P990" s="267"/>
      <c r="Q990" s="267"/>
      <c r="R990" s="267"/>
      <c r="S990" s="267"/>
      <c r="T990" s="267"/>
      <c r="U990" s="267"/>
      <c r="V990" s="267"/>
      <c r="W990" s="267"/>
      <c r="X990" s="267"/>
      <c r="Y990" s="267"/>
      <c r="Z990" s="267"/>
    </row>
    <row r="991">
      <c r="A991" s="267"/>
      <c r="B991" s="267"/>
      <c r="C991" s="267"/>
      <c r="D991" s="267"/>
      <c r="E991" s="267"/>
      <c r="F991" s="267"/>
      <c r="G991" s="267"/>
      <c r="H991" s="267"/>
      <c r="I991" s="267"/>
      <c r="J991" s="267"/>
      <c r="K991" s="267"/>
      <c r="L991" s="267"/>
      <c r="M991" s="267"/>
      <c r="N991" s="267"/>
      <c r="O991" s="267"/>
      <c r="P991" s="267"/>
      <c r="Q991" s="267"/>
      <c r="R991" s="267"/>
      <c r="S991" s="267"/>
      <c r="T991" s="267"/>
      <c r="U991" s="267"/>
      <c r="V991" s="267"/>
      <c r="W991" s="267"/>
      <c r="X991" s="267"/>
      <c r="Y991" s="267"/>
      <c r="Z991" s="267"/>
    </row>
    <row r="992">
      <c r="A992" s="267"/>
      <c r="B992" s="267"/>
      <c r="C992" s="267"/>
      <c r="D992" s="267"/>
      <c r="E992" s="267"/>
      <c r="F992" s="267"/>
      <c r="G992" s="267"/>
      <c r="H992" s="267"/>
      <c r="I992" s="267"/>
      <c r="J992" s="267"/>
      <c r="K992" s="267"/>
      <c r="L992" s="267"/>
      <c r="M992" s="267"/>
      <c r="N992" s="267"/>
      <c r="O992" s="267"/>
      <c r="P992" s="267"/>
      <c r="Q992" s="267"/>
      <c r="R992" s="267"/>
      <c r="S992" s="267"/>
      <c r="T992" s="267"/>
      <c r="U992" s="267"/>
      <c r="V992" s="267"/>
      <c r="W992" s="267"/>
      <c r="X992" s="267"/>
      <c r="Y992" s="267"/>
      <c r="Z992" s="267"/>
    </row>
    <row r="993">
      <c r="A993" s="267"/>
      <c r="B993" s="267"/>
      <c r="C993" s="267"/>
      <c r="D993" s="267"/>
      <c r="E993" s="267"/>
      <c r="F993" s="267"/>
      <c r="G993" s="267"/>
      <c r="H993" s="267"/>
      <c r="I993" s="267"/>
      <c r="J993" s="267"/>
      <c r="K993" s="267"/>
      <c r="L993" s="267"/>
      <c r="M993" s="267"/>
      <c r="N993" s="267"/>
      <c r="O993" s="267"/>
      <c r="P993" s="267"/>
      <c r="Q993" s="267"/>
      <c r="R993" s="267"/>
      <c r="S993" s="267"/>
      <c r="T993" s="267"/>
      <c r="U993" s="267"/>
      <c r="V993" s="267"/>
      <c r="W993" s="267"/>
      <c r="X993" s="267"/>
      <c r="Y993" s="267"/>
      <c r="Z993" s="267"/>
    </row>
    <row r="994">
      <c r="A994" s="267"/>
      <c r="B994" s="267"/>
      <c r="C994" s="267"/>
      <c r="D994" s="267"/>
      <c r="E994" s="267"/>
      <c r="F994" s="267"/>
      <c r="G994" s="267"/>
      <c r="H994" s="267"/>
      <c r="I994" s="267"/>
      <c r="J994" s="267"/>
      <c r="K994" s="267"/>
      <c r="L994" s="267"/>
      <c r="M994" s="267"/>
      <c r="N994" s="267"/>
      <c r="O994" s="267"/>
      <c r="P994" s="267"/>
      <c r="Q994" s="267"/>
      <c r="R994" s="267"/>
      <c r="S994" s="267"/>
      <c r="T994" s="267"/>
      <c r="U994" s="267"/>
      <c r="V994" s="267"/>
      <c r="W994" s="267"/>
      <c r="X994" s="267"/>
      <c r="Y994" s="267"/>
      <c r="Z994" s="267"/>
    </row>
    <row r="995">
      <c r="A995" s="267"/>
      <c r="B995" s="267"/>
      <c r="C995" s="267"/>
      <c r="D995" s="267"/>
      <c r="E995" s="267"/>
      <c r="F995" s="267"/>
      <c r="G995" s="267"/>
      <c r="H995" s="267"/>
      <c r="I995" s="267"/>
      <c r="J995" s="267"/>
      <c r="K995" s="267"/>
      <c r="L995" s="267"/>
      <c r="M995" s="267"/>
      <c r="N995" s="267"/>
      <c r="O995" s="267"/>
      <c r="P995" s="267"/>
      <c r="Q995" s="267"/>
      <c r="R995" s="267"/>
      <c r="S995" s="267"/>
      <c r="T995" s="267"/>
      <c r="U995" s="267"/>
      <c r="V995" s="267"/>
      <c r="W995" s="267"/>
      <c r="X995" s="267"/>
      <c r="Y995" s="267"/>
      <c r="Z995" s="267"/>
    </row>
    <row r="996">
      <c r="A996" s="267"/>
      <c r="B996" s="267"/>
      <c r="C996" s="267"/>
      <c r="D996" s="267"/>
      <c r="E996" s="267"/>
      <c r="F996" s="267"/>
      <c r="G996" s="267"/>
      <c r="H996" s="267"/>
      <c r="I996" s="267"/>
      <c r="J996" s="267"/>
      <c r="K996" s="267"/>
      <c r="L996" s="267"/>
      <c r="M996" s="267"/>
      <c r="N996" s="267"/>
      <c r="O996" s="267"/>
      <c r="P996" s="267"/>
      <c r="Q996" s="267"/>
      <c r="R996" s="267"/>
      <c r="S996" s="267"/>
      <c r="T996" s="267"/>
      <c r="U996" s="267"/>
      <c r="V996" s="267"/>
      <c r="W996" s="267"/>
      <c r="X996" s="267"/>
      <c r="Y996" s="267"/>
      <c r="Z996" s="267"/>
    </row>
    <row r="997">
      <c r="A997" s="267"/>
      <c r="B997" s="267"/>
      <c r="C997" s="267"/>
      <c r="D997" s="267"/>
      <c r="E997" s="267"/>
      <c r="F997" s="267"/>
      <c r="G997" s="267"/>
      <c r="H997" s="267"/>
      <c r="I997" s="267"/>
      <c r="J997" s="267"/>
      <c r="K997" s="267"/>
      <c r="L997" s="267"/>
      <c r="M997" s="267"/>
      <c r="N997" s="267"/>
      <c r="O997" s="267"/>
      <c r="P997" s="267"/>
      <c r="Q997" s="267"/>
      <c r="R997" s="267"/>
      <c r="S997" s="267"/>
      <c r="T997" s="267"/>
      <c r="U997" s="267"/>
      <c r="V997" s="267"/>
      <c r="W997" s="267"/>
      <c r="X997" s="267"/>
      <c r="Y997" s="267"/>
      <c r="Z997" s="267"/>
    </row>
    <row r="998">
      <c r="A998" s="267"/>
      <c r="B998" s="267"/>
      <c r="C998" s="267"/>
      <c r="D998" s="267"/>
      <c r="E998" s="267"/>
      <c r="F998" s="267"/>
      <c r="G998" s="267"/>
      <c r="H998" s="267"/>
      <c r="I998" s="267"/>
      <c r="J998" s="267"/>
      <c r="K998" s="267"/>
      <c r="L998" s="267"/>
      <c r="M998" s="267"/>
      <c r="N998" s="267"/>
      <c r="O998" s="267"/>
      <c r="P998" s="267"/>
      <c r="Q998" s="267"/>
      <c r="R998" s="267"/>
      <c r="S998" s="267"/>
      <c r="T998" s="267"/>
      <c r="U998" s="267"/>
      <c r="V998" s="267"/>
      <c r="W998" s="267"/>
      <c r="X998" s="267"/>
      <c r="Y998" s="267"/>
      <c r="Z998" s="267"/>
    </row>
    <row r="999">
      <c r="A999" s="267"/>
      <c r="B999" s="267"/>
      <c r="C999" s="267"/>
      <c r="D999" s="267"/>
      <c r="E999" s="267"/>
      <c r="F999" s="267"/>
      <c r="G999" s="267"/>
      <c r="H999" s="267"/>
      <c r="I999" s="267"/>
      <c r="J999" s="267"/>
      <c r="K999" s="267"/>
      <c r="L999" s="267"/>
      <c r="M999" s="267"/>
      <c r="N999" s="267"/>
      <c r="O999" s="267"/>
      <c r="P999" s="267"/>
      <c r="Q999" s="267"/>
      <c r="R999" s="267"/>
      <c r="S999" s="267"/>
      <c r="T999" s="267"/>
      <c r="U999" s="267"/>
      <c r="V999" s="267"/>
      <c r="W999" s="267"/>
      <c r="X999" s="267"/>
      <c r="Y999" s="267"/>
      <c r="Z999" s="267"/>
    </row>
    <row r="1000">
      <c r="A1000" s="267"/>
      <c r="B1000" s="267"/>
      <c r="C1000" s="267"/>
      <c r="D1000" s="267"/>
      <c r="E1000" s="267"/>
      <c r="F1000" s="267"/>
      <c r="G1000" s="267"/>
      <c r="H1000" s="267"/>
      <c r="I1000" s="267"/>
      <c r="J1000" s="267"/>
      <c r="K1000" s="267"/>
      <c r="L1000" s="267"/>
      <c r="M1000" s="267"/>
      <c r="N1000" s="267"/>
      <c r="O1000" s="267"/>
      <c r="P1000" s="267"/>
      <c r="Q1000" s="267"/>
      <c r="R1000" s="267"/>
      <c r="S1000" s="267"/>
      <c r="T1000" s="267"/>
      <c r="U1000" s="267"/>
      <c r="V1000" s="267"/>
      <c r="W1000" s="267"/>
      <c r="X1000" s="267"/>
      <c r="Y1000" s="267"/>
      <c r="Z1000" s="267"/>
    </row>
  </sheetData>
  <mergeCells count="1">
    <mergeCell ref="B1:E1"/>
  </mergeCells>
  <drawing r:id="rId2"/>
  <legacyDrawing r:id="rId3"/>
</worksheet>
</file>